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xlsBook"/>
  <mc:AlternateContent xmlns:mc="http://schemas.openxmlformats.org/markup-compatibility/2006">
    <mc:Choice Requires="x15">
      <x15ac:absPath xmlns:x15ac="http://schemas.microsoft.com/office/spreadsheetml/2010/11/ac" url="C:\Users\Мой ПК\Desktop\предложения тарифов на 2024-2028 гг\"/>
    </mc:Choice>
  </mc:AlternateContent>
  <xr:revisionPtr revIDLastSave="0" documentId="8_{56ACCFBA-563E-43DB-92F5-177D3008543C}" xr6:coauthVersionLast="47" xr6:coauthVersionMax="47" xr10:uidLastSave="{00000000-0000-0000-0000-000000000000}"/>
  <bookViews>
    <workbookView xWindow="-120" yWindow="-120" windowWidth="29040" windowHeight="15840" tabRatio="903" firstSheet="1"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тарифов'!$F$20:$F$32</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Территории!$D$21:$L$21</definedName>
    <definedName name="checkCell_List02">'Перечень тарифов'!$E$20:$W$32</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потр'!$M$18:$CH$48</definedName>
    <definedName name="checkCell_List06_13_double_date">'Форма 4.10.2 | Т-ТЭ | потр'!$CI$18:$CI$48</definedName>
    <definedName name="checkCell_List06_13_unique_t">'Форма 4.10.2 | Т-ТЭ | потр'!$M$18:$M$48</definedName>
    <definedName name="checkCell_List06_13_unique_t1">'Форма 4.10.2 | Т-ТЭ | потр'!$CJ$18:$CJ$48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4.9'!$F$7:$I$25</definedName>
    <definedName name="checkCells_List05_13">'Форма 1.0.1 | Т-ТЭ | потр'!$F$7:$I$25</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4.10.1'!$D$14:$L$44</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REESTR_DS!$B$2:$B$5</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тарифов'!$K$20:$K$32</definedName>
    <definedName name="flagSource">'Перечень тарифов'!$S$20:$S$32</definedName>
    <definedName name="flagST">'Перечень тарифов'!$O$20:$O$32</definedName>
    <definedName name="flagTN">'Форма 4.10.5 | Т-подкл'!$N$18:$N$31</definedName>
    <definedName name="flagTS">'Форма 4.10.5 | Т-подкл'!$R$18:$R$31</definedName>
    <definedName name="flagTwoTariff">'Перечень тарифов'!$G$20:$G$32</definedName>
    <definedName name="flagUsedTer_List01">Территории!$P$11:$P$21</definedName>
    <definedName name="group_rates">'Перечень тарифов'!$E$20:$E$32</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тарифов'!$A$20:$A$32</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REESTR_MO!$A$2:$D$348</definedName>
    <definedName name="List01_CheckC">Территории!$D$11:$L$21</definedName>
    <definedName name="List01_NameCol">Территории!$K$1:$M$1</definedName>
    <definedName name="List01_REESTR_MO">Территории!$H$11:$L$21</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потр'!$O$18:$O$48</definedName>
    <definedName name="List06_13_MC2">'Форма 4.10.2 | Т-ТЭ | потр'!$CG$18:$CG$48</definedName>
    <definedName name="List06_13_note">'Форма 4.10.2 | Т-ТЭ | потр'!$CH$18:$CH$48</definedName>
    <definedName name="List06_13_Period">'Форма 4.10.2 | Т-ТЭ | потр'!$O$18:$U$48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4.10.1'!$H$22:$I$44</definedName>
    <definedName name="List14_1_DPR">'Форма 4.10.1'!$K$20</definedName>
    <definedName name="List14_1_flagIPR">'Форма 4.10.1'!$J$15</definedName>
    <definedName name="List14_1_GroundMaterials_1">'Форма 4.10.1'!$K$15:$K$44</definedName>
    <definedName name="List14_1_hypIPR">'Форма 4.10.1'!$K$15</definedName>
    <definedName name="List14_1_method">'Форма 4.10.1'!$J$17:$J$18</definedName>
    <definedName name="List14_1_note">'Форма 4.10.1'!$L$14:$L$44</definedName>
    <definedName name="ListForms">modSheetMain!$A:$A</definedName>
    <definedName name="logical">TEHSHEET!$D$2:$D$3</definedName>
    <definedName name="mo_List01">Территории!$K$11:$K$21</definedName>
    <definedName name="MODesc">'Перечень тарифов'!$N$20:$N$32</definedName>
    <definedName name="MONTH">TEHSHEET!$E$2:$E$13</definedName>
    <definedName name="mr_List01">Территории!$H$11:$H$21</definedName>
    <definedName name="mrCopy_List01">Территории!$M$11:$M$21</definedName>
    <definedName name="mrmoCopy_List01">Территории!$R$11:$R$21</definedName>
    <definedName name="nalog">Титульный!$F$36</definedName>
    <definedName name="name_rates">'Перечень тарифов'!$J$20:$J$32</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Территории!$C$11:$C$21</definedName>
    <definedName name="pDel_List01_1">Территории!$F$11:$F$21</definedName>
    <definedName name="pDel_List01_2">Территории!$I$11:$I$21</definedName>
    <definedName name="pDel_List02">'Перечень тарифов'!$C$20:$C$32</definedName>
    <definedName name="pDel_List02_1">'Перечень тарифов'!$H$20:$H$32</definedName>
    <definedName name="pDel_List02_2">'Перечень тарифов'!$L$20:$L$32</definedName>
    <definedName name="pDel_List02_3">'Перечень тарифов'!$P$20:$P$32</definedName>
    <definedName name="pDel_List02_4">'Перечень тарифов'!$T$20:$T$32</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потр'!$K$18:$K$48</definedName>
    <definedName name="pDel_List06_13_2">'Форма 4.10.2 | Т-ТЭ | потр'!$J$18:$J$48</definedName>
    <definedName name="pDel_List06_13_3">'Форма 4.10.2 | Т-ТЭ | потр'!$I$18:$I$48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4.10.1'!$C$22:$C$27</definedName>
    <definedName name="pDel_List14_1_2_2">'Форма 4.10.1'!$G$22:$G$27</definedName>
    <definedName name="pDel_List14_1_3">'Форма 4.10.1'!$C$29:$C$34</definedName>
    <definedName name="pDel_List14_1_3_2">'Форма 4.10.1'!$G$29:$G$34</definedName>
    <definedName name="pDel_List14_1_4">'Форма 4.10.1'!$C$36:$C$41</definedName>
    <definedName name="pDel_List14_1_4_2">'Форма 4.10.1'!$G$36:$G$41</definedName>
    <definedName name="pDel_List14_1_5">'Форма 4.10.1'!$C$43:$C$44</definedName>
    <definedName name="pDel_List14_1_5_2">'Форма 4.10.1'!$G$43:$G$44</definedName>
    <definedName name="periodEnd">Титульный!$F$12</definedName>
    <definedName name="periodStart">Титульный!$F$11</definedName>
    <definedName name="pIns_Comm">Комментарии!$E$12</definedName>
    <definedName name="pIns_List01_0">Территории!$E$21</definedName>
    <definedName name="pIns_List02">'Перечень тарифов'!$E$32</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потр'!$CG$13:$CG$48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REESTR_ORG!$A$2:$J$81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тарифов'!$R$20:$R$32</definedName>
    <definedName name="TECH_ORG_ID">Титульный!$F$1</definedName>
    <definedName name="ter_List01">Территории!$E$11:$E$21</definedName>
    <definedName name="terCopy_List01">Территории!$Q$11:$Q$21</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тарифов'!$W$20:$W$32</definedName>
    <definedName name="warmSource">'Перечень тарифов'!$V$20:$V$32</definedName>
    <definedName name="year_list">TEHSHEET!$C$2:$C$6</definedName>
    <definedName name="year_list1">TEHSHEET!$B$2:$B$27</definedName>
  </definedNames>
  <calcPr calcId="191029"/>
</workbook>
</file>

<file path=xl/calcChain.xml><?xml version="1.0" encoding="utf-8"?>
<calcChain xmlns="http://schemas.openxmlformats.org/spreadsheetml/2006/main">
  <c r="A318" i="612" l="1"/>
  <c r="A319" i="612"/>
  <c r="A320" i="612"/>
  <c r="A315" i="612"/>
  <c r="A316" i="612"/>
  <c r="A317" i="612"/>
  <c r="A312" i="612"/>
  <c r="A313" i="612"/>
  <c r="A314" i="612"/>
  <c r="A309" i="612"/>
  <c r="A310" i="612"/>
  <c r="A311" i="612"/>
  <c r="A306" i="612"/>
  <c r="A307" i="612"/>
  <c r="A308" i="612"/>
  <c r="A303" i="612"/>
  <c r="A304" i="612"/>
  <c r="A305" i="612"/>
  <c r="A300" i="612"/>
  <c r="A301" i="612"/>
  <c r="A302" i="612"/>
  <c r="A297" i="612"/>
  <c r="A298" i="612"/>
  <c r="A299" i="612"/>
  <c r="A294" i="612"/>
  <c r="A295" i="612"/>
  <c r="A296" i="612"/>
  <c r="A291" i="612"/>
  <c r="A292" i="612"/>
  <c r="A293" i="612"/>
  <c r="A288" i="612"/>
  <c r="A289" i="612"/>
  <c r="A290" i="612"/>
  <c r="A285" i="612"/>
  <c r="A286" i="612"/>
  <c r="A287" i="612"/>
  <c r="A284"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O18" i="642"/>
  <c r="CK18" i="642"/>
  <c r="O19" i="642"/>
  <c r="CK19" i="642"/>
  <c r="CK20" i="642"/>
  <c r="CK21" i="642"/>
  <c r="CK22" i="642"/>
  <c r="CK23" i="642"/>
  <c r="Q25" i="642"/>
  <c r="X25" i="642"/>
  <c r="AE25" i="642"/>
  <c r="AL25" i="642"/>
  <c r="AS25" i="642"/>
  <c r="AZ25" i="642"/>
  <c r="BG25" i="642"/>
  <c r="BN25" i="642"/>
  <c r="BU25" i="642"/>
  <c r="CB25" i="642"/>
  <c r="CK24" i="642"/>
  <c r="CK25" i="642"/>
  <c r="CK26" i="642"/>
  <c r="CK27" i="642"/>
  <c r="CK28" i="642"/>
  <c r="O29" i="642"/>
  <c r="CK29" i="642"/>
  <c r="CK30" i="642"/>
  <c r="CK31" i="642"/>
  <c r="CK32" i="642"/>
  <c r="CK33" i="642"/>
  <c r="Q35" i="642"/>
  <c r="X35" i="642"/>
  <c r="AE35" i="642"/>
  <c r="AL35" i="642"/>
  <c r="AS35" i="642"/>
  <c r="AZ35" i="642"/>
  <c r="BG35" i="642"/>
  <c r="BN35" i="642"/>
  <c r="BU35" i="642"/>
  <c r="CB35" i="642"/>
  <c r="CK34" i="642"/>
  <c r="CK35" i="642"/>
  <c r="CK36" i="642"/>
  <c r="CK37" i="642"/>
  <c r="CK38" i="642"/>
  <c r="O39" i="642"/>
  <c r="CK39" i="642"/>
  <c r="CK40" i="642"/>
  <c r="CK41" i="642"/>
  <c r="CK42" i="642"/>
  <c r="CK43" i="642"/>
  <c r="Q45" i="642"/>
  <c r="X45" i="642"/>
  <c r="AE45" i="642"/>
  <c r="AL45" i="642"/>
  <c r="AS45" i="642"/>
  <c r="AZ45" i="642"/>
  <c r="BG45" i="642"/>
  <c r="BN45" i="642"/>
  <c r="BU45" i="642"/>
  <c r="CB45" i="642"/>
  <c r="CK44" i="642"/>
  <c r="CK45" i="642"/>
  <c r="CK46" i="642"/>
  <c r="CK47" i="642"/>
  <c r="CK48" i="642"/>
  <c r="CB245" i="471"/>
  <c r="BU245" i="471"/>
  <c r="BN245" i="471"/>
  <c r="BG245" i="471"/>
  <c r="AZ245" i="471"/>
  <c r="AS245" i="471"/>
  <c r="AL245" i="471"/>
  <c r="AE245" i="471"/>
  <c r="X245" i="471"/>
  <c r="L19" i="642"/>
  <c r="L23" i="642"/>
  <c r="L31" i="642"/>
  <c r="L43" i="642"/>
  <c r="L24" i="642"/>
  <c r="L32" i="642"/>
  <c r="L40" i="642"/>
  <c r="L44" i="642"/>
  <c r="L21" i="642"/>
  <c r="L33" i="642"/>
  <c r="L41" i="642"/>
  <c r="L30" i="642"/>
  <c r="L34" i="642"/>
  <c r="L39" i="642"/>
  <c r="CI34" i="642"/>
  <c r="L20" i="642"/>
  <c r="L29" i="642"/>
  <c r="CI44" i="642"/>
  <c r="L42" i="642"/>
  <c r="L18" i="642"/>
  <c r="CI24" i="642"/>
  <c r="L22" i="642"/>
  <c r="H24" i="649" l="1"/>
  <c r="H23" i="649"/>
  <c r="H21" i="649"/>
  <c r="H20" i="649"/>
  <c r="H18" i="649"/>
  <c r="H17" i="649"/>
  <c r="H15" i="649"/>
  <c r="H14" i="649"/>
  <c r="H12" i="649"/>
  <c r="H11" i="649"/>
  <c r="H9" i="649"/>
  <c r="H8" i="649"/>
  <c r="H7" i="649"/>
  <c r="H24" i="645"/>
  <c r="H21" i="645"/>
  <c r="H20" i="645"/>
  <c r="H23" i="645"/>
  <c r="H18" i="645"/>
  <c r="H15" i="645"/>
  <c r="H14" i="645"/>
  <c r="H17" i="645"/>
  <c r="H12" i="645"/>
  <c r="H9" i="645"/>
  <c r="H8" i="645"/>
  <c r="F43" i="647"/>
  <c r="E43" i="647"/>
  <c r="F36" i="647"/>
  <c r="E36" i="647"/>
  <c r="F29" i="647"/>
  <c r="E29" i="647"/>
  <c r="F22" i="647"/>
  <c r="E22" i="647"/>
  <c r="F17" i="647"/>
  <c r="E17" i="647"/>
  <c r="H24" i="643"/>
  <c r="H21" i="643"/>
  <c r="H20" i="643"/>
  <c r="H23" i="643"/>
  <c r="H18" i="643"/>
  <c r="H15" i="643"/>
  <c r="H14" i="643"/>
  <c r="H17" i="643"/>
  <c r="H12" i="643"/>
  <c r="H9" i="643"/>
  <c r="H8" i="643"/>
  <c r="R20" i="601"/>
  <c r="H25" i="649" s="1"/>
  <c r="R19" i="601"/>
  <c r="R18" i="601"/>
  <c r="P18" i="601"/>
  <c r="R17" i="601"/>
  <c r="H19" i="649" s="1"/>
  <c r="R16" i="601"/>
  <c r="R15" i="601"/>
  <c r="P15" i="601"/>
  <c r="R14" i="601"/>
  <c r="H13" i="645" s="1"/>
  <c r="R13" i="601"/>
  <c r="R12" i="601"/>
  <c r="P12" i="601"/>
  <c r="F24" i="649"/>
  <c r="F18" i="649"/>
  <c r="F25" i="645"/>
  <c r="F21" i="643"/>
  <c r="F17" i="643"/>
  <c r="M15" i="601"/>
  <c r="M14" i="601"/>
  <c r="F21" i="649"/>
  <c r="F15" i="649"/>
  <c r="F9" i="649"/>
  <c r="F14" i="645"/>
  <c r="F22" i="643"/>
  <c r="F18" i="643"/>
  <c r="F17" i="649"/>
  <c r="F11" i="649"/>
  <c r="F13" i="649"/>
  <c r="F15" i="645"/>
  <c r="F23" i="643"/>
  <c r="F19" i="643"/>
  <c r="M13" i="601"/>
  <c r="B2" i="525"/>
  <c r="F8" i="649"/>
  <c r="F19" i="649"/>
  <c r="F20" i="645"/>
  <c r="F16" i="645"/>
  <c r="F24" i="643"/>
  <c r="M20" i="601"/>
  <c r="M12" i="601"/>
  <c r="F25" i="649"/>
  <c r="F10" i="649"/>
  <c r="F21" i="645"/>
  <c r="F17" i="645"/>
  <c r="F25" i="643"/>
  <c r="M19" i="601"/>
  <c r="B3" i="525"/>
  <c r="F16" i="649"/>
  <c r="F23" i="649"/>
  <c r="F22" i="645"/>
  <c r="F18" i="645"/>
  <c r="F14" i="643"/>
  <c r="M18" i="601"/>
  <c r="F12" i="649"/>
  <c r="F14" i="649"/>
  <c r="F23" i="645"/>
  <c r="F19" i="645"/>
  <c r="F15" i="643"/>
  <c r="M17" i="601"/>
  <c r="F20" i="649"/>
  <c r="F22" i="649"/>
  <c r="F24" i="645"/>
  <c r="F20" i="643"/>
  <c r="F16" i="643"/>
  <c r="M16" i="601"/>
  <c r="H19" i="643" l="1"/>
  <c r="H19" i="645"/>
  <c r="H13" i="649"/>
  <c r="H13" i="643"/>
  <c r="H25" i="643"/>
  <c r="H25"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3" i="624"/>
  <c r="L18" i="624"/>
  <c r="L20" i="624"/>
  <c r="L21" i="624"/>
  <c r="L19" i="624"/>
  <c r="L22" i="624"/>
  <c r="X24" i="624"/>
  <c r="L24" i="624"/>
  <c r="F8" i="647" l="1"/>
  <c r="E8" i="647"/>
  <c r="F7" i="647"/>
  <c r="E7" i="647"/>
  <c r="H11" i="645"/>
  <c r="H7" i="645"/>
  <c r="F9" i="645"/>
  <c r="F12" i="645"/>
  <c r="F8" i="645"/>
  <c r="F10" i="645"/>
  <c r="F13"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20" i="627"/>
  <c r="L19" i="627"/>
  <c r="L24" i="627"/>
  <c r="Y23" i="627"/>
  <c r="L18" i="627"/>
  <c r="X24" i="627"/>
  <c r="L23" i="627"/>
  <c r="L21" i="627"/>
  <c r="O18" i="632" l="1"/>
  <c r="P18" i="632" s="1"/>
  <c r="Q18" i="632" s="1"/>
  <c r="R18" i="632" s="1"/>
  <c r="S18" i="632" s="1"/>
  <c r="T18" i="632" s="1"/>
  <c r="V18" i="632" s="1"/>
  <c r="R24" i="632"/>
  <c r="L21" i="632"/>
  <c r="L22" i="632"/>
  <c r="L20" i="632"/>
  <c r="L19" i="632"/>
  <c r="Y23" i="632"/>
  <c r="L23" i="632"/>
  <c r="X18" i="632" l="1"/>
  <c r="M12" i="550"/>
  <c r="CK251" i="471" l="1"/>
  <c r="CK250" i="471"/>
  <c r="CK249" i="471"/>
  <c r="CK248" i="471"/>
  <c r="CK247" i="471"/>
  <c r="CK246" i="471"/>
  <c r="CK245" i="471"/>
  <c r="Q245" i="471"/>
  <c r="CK244" i="471"/>
  <c r="CK243" i="471"/>
  <c r="CK242" i="471"/>
  <c r="CK241" i="471"/>
  <c r="CK240" i="471"/>
  <c r="CK239" i="471"/>
  <c r="CK238" i="471"/>
  <c r="H11" i="643"/>
  <c r="H7" i="643"/>
  <c r="L244" i="471"/>
  <c r="F10" i="643"/>
  <c r="F12" i="643"/>
  <c r="CI244" i="471"/>
  <c r="F8" i="643"/>
  <c r="F13" i="643"/>
  <c r="F11" i="643"/>
  <c r="F9" i="643"/>
  <c r="L239" i="471"/>
  <c r="L241" i="471"/>
  <c r="L243" i="471"/>
  <c r="L242" i="471"/>
  <c r="L240" i="471"/>
  <c r="L238"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4" i="471"/>
  <c r="L220" i="471"/>
  <c r="F13" i="641"/>
  <c r="L20" i="640"/>
  <c r="L24" i="640"/>
  <c r="F10" i="641"/>
  <c r="F9" i="641"/>
  <c r="L225" i="471"/>
  <c r="F12" i="641"/>
  <c r="F8" i="641"/>
  <c r="L22" i="640"/>
  <c r="X26" i="640"/>
  <c r="L223" i="471"/>
  <c r="L222" i="471"/>
  <c r="L226" i="471"/>
  <c r="L221" i="471"/>
  <c r="L21" i="640"/>
  <c r="X226" i="471"/>
  <c r="F11" i="641"/>
  <c r="L26" i="640"/>
  <c r="L25" i="640"/>
  <c r="L23"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25" i="471"/>
  <c r="X37" i="471"/>
  <c r="F13" i="636"/>
  <c r="F8" i="636"/>
  <c r="L143" i="471"/>
  <c r="L197" i="471"/>
  <c r="F11" i="639"/>
  <c r="F11" i="636"/>
  <c r="L126" i="471"/>
  <c r="F10" i="637"/>
  <c r="L161" i="471"/>
  <c r="L144" i="471"/>
  <c r="L91" i="471"/>
  <c r="X91" i="471"/>
  <c r="L149" i="471"/>
  <c r="L37" i="471"/>
  <c r="L104" i="471"/>
  <c r="F9" i="639"/>
  <c r="L182" i="471"/>
  <c r="L165" i="471"/>
  <c r="L71" i="471"/>
  <c r="L67" i="471"/>
  <c r="L180" i="471"/>
  <c r="F13" i="637"/>
  <c r="L87" i="471"/>
  <c r="F12" i="639"/>
  <c r="L166" i="471"/>
  <c r="F10" i="636"/>
  <c r="F9" i="636"/>
  <c r="L51" i="471"/>
  <c r="F8" i="634"/>
  <c r="L128" i="471"/>
  <c r="F8" i="635"/>
  <c r="L109" i="471"/>
  <c r="L181" i="471"/>
  <c r="L194" i="471"/>
  <c r="L148" i="471"/>
  <c r="L146" i="471"/>
  <c r="L183" i="471"/>
  <c r="L163" i="471"/>
  <c r="L68" i="471"/>
  <c r="Y183" i="471"/>
  <c r="X167" i="471"/>
  <c r="L33" i="471"/>
  <c r="L88" i="471"/>
  <c r="X149" i="471"/>
  <c r="F11" i="634"/>
  <c r="X55" i="471"/>
  <c r="F12" i="637"/>
  <c r="F13" i="638"/>
  <c r="L105" i="471"/>
  <c r="L106" i="471"/>
  <c r="F8" i="638"/>
  <c r="L34" i="471"/>
  <c r="Y90" i="471"/>
  <c r="L90" i="471"/>
  <c r="L120" i="471"/>
  <c r="L35" i="471"/>
  <c r="AD108" i="471"/>
  <c r="L73" i="471"/>
  <c r="L145" i="471"/>
  <c r="F9" i="635"/>
  <c r="L53" i="471"/>
  <c r="L162" i="471"/>
  <c r="F12" i="638"/>
  <c r="L196" i="471"/>
  <c r="AC109" i="471"/>
  <c r="F8" i="639"/>
  <c r="L131" i="471"/>
  <c r="L195" i="471"/>
  <c r="F11" i="635"/>
  <c r="F10" i="635"/>
  <c r="F13" i="634"/>
  <c r="Y166" i="471"/>
  <c r="L167" i="471"/>
  <c r="L193" i="471"/>
  <c r="AC110" i="471"/>
  <c r="F13" i="639"/>
  <c r="F12" i="635"/>
  <c r="F8" i="637"/>
  <c r="F11" i="638"/>
  <c r="L86" i="471"/>
  <c r="Y148" i="471"/>
  <c r="F11" i="637"/>
  <c r="F12" i="636"/>
  <c r="L110" i="471"/>
  <c r="L52" i="471"/>
  <c r="F9" i="634"/>
  <c r="L103" i="471"/>
  <c r="L70" i="471"/>
  <c r="L50" i="471"/>
  <c r="F13" i="635"/>
  <c r="L164" i="471"/>
  <c r="Y130" i="471"/>
  <c r="L69" i="471"/>
  <c r="F9" i="638"/>
  <c r="AC120" i="471"/>
  <c r="L85" i="471"/>
  <c r="F10" i="639"/>
  <c r="L49" i="471"/>
  <c r="F12" i="634"/>
  <c r="L108" i="471"/>
  <c r="L127" i="471"/>
  <c r="X131" i="471"/>
  <c r="X73" i="471"/>
  <c r="AH197" i="471"/>
  <c r="L31" i="471"/>
  <c r="L55" i="471"/>
  <c r="L54" i="471"/>
  <c r="F10" i="634"/>
  <c r="L179" i="471"/>
  <c r="L32" i="471"/>
  <c r="F9" i="637"/>
  <c r="L130" i="471"/>
  <c r="L36" i="471"/>
  <c r="F10" i="638"/>
  <c r="L72"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5"/>
  <c r="L22" i="626"/>
  <c r="L26" i="626"/>
  <c r="L23" i="626"/>
  <c r="L20" i="625"/>
  <c r="L24" i="626"/>
  <c r="L25" i="626"/>
  <c r="L22" i="625"/>
  <c r="L24" i="625"/>
  <c r="L18" i="625"/>
  <c r="L20" i="626"/>
  <c r="X24" i="625"/>
  <c r="L23" i="625"/>
  <c r="L21" i="626"/>
  <c r="X26" i="626"/>
  <c r="L19"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22" i="631"/>
  <c r="L20" i="630"/>
  <c r="L21" i="633"/>
  <c r="L23" i="631"/>
  <c r="L19" i="631"/>
  <c r="L20" i="633"/>
  <c r="L23" i="633"/>
  <c r="X24" i="631"/>
  <c r="L21" i="630"/>
  <c r="L24" i="631"/>
  <c r="L18" i="631"/>
  <c r="L21" i="631"/>
  <c r="L18" i="630"/>
  <c r="AH23" i="633"/>
  <c r="L20" i="631"/>
  <c r="L19" i="630"/>
  <c r="Y23" i="631"/>
  <c r="L23" i="630"/>
  <c r="Y23" i="630"/>
  <c r="L24" i="630"/>
  <c r="L22" i="633"/>
  <c r="L19"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23" i="628"/>
  <c r="AD23" i="628"/>
  <c r="X24" i="629"/>
  <c r="L24" i="628"/>
  <c r="L18" i="628"/>
  <c r="L19" i="629"/>
  <c r="L18" i="629"/>
  <c r="L21" i="628"/>
  <c r="L24" i="629"/>
  <c r="L20" i="629"/>
  <c r="L25" i="628"/>
  <c r="L20" i="628"/>
  <c r="L21" i="629"/>
  <c r="Y23" i="629"/>
  <c r="L19" i="628"/>
  <c r="L23" i="629"/>
  <c r="AC24"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39" i="471"/>
  <c r="F340" i="471"/>
  <c r="F342" i="471"/>
  <c r="M302" i="471"/>
  <c r="F11" i="614"/>
  <c r="F9" i="618"/>
  <c r="F12" i="614"/>
  <c r="M307" i="471"/>
  <c r="F12" i="617"/>
  <c r="F9" i="617"/>
  <c r="F338" i="471"/>
  <c r="F11" i="617"/>
  <c r="F11" i="618"/>
  <c r="F8" i="618"/>
  <c r="F8" i="616"/>
  <c r="F337" i="471"/>
  <c r="F341" i="471"/>
  <c r="F12" i="616"/>
  <c r="F13" i="617"/>
  <c r="F13" i="618"/>
  <c r="F10" i="616"/>
  <c r="F9" i="616"/>
  <c r="F8" i="614"/>
  <c r="F10" i="614"/>
  <c r="F8" i="617"/>
  <c r="F9" i="614"/>
  <c r="F12" i="618"/>
  <c r="F13" i="614"/>
  <c r="M297" i="471"/>
  <c r="F13" i="616"/>
  <c r="F10" i="618"/>
  <c r="F11" i="616"/>
  <c r="F10" i="617"/>
</calcChain>
</file>

<file path=xl/sharedStrings.xml><?xml version="1.0" encoding="utf-8"?>
<sst xmlns="http://schemas.openxmlformats.org/spreadsheetml/2006/main" count="4236" uniqueCount="1793">
  <si>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</si>
  <si>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</si>
  <si>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</si>
  <si>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</si>
  <si>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</si>
  <si>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</si>
  <si>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</si>
  <si>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</si>
  <si>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</si>
  <si>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</si>
  <si>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</si>
  <si>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</si>
  <si>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</si>
  <si>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</si>
  <si>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</si>
  <si>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</si>
  <si>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</si>
  <si>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</si>
  <si>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</si>
  <si>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</si>
  <si>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</si>
  <si>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</si>
  <si>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</si>
  <si>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</si>
  <si>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</si>
  <si>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</si>
  <si>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</si>
  <si>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</si>
  <si>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</si>
  <si>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</si>
  <si>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</si>
  <si>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</si>
  <si>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</si>
  <si>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</si>
  <si>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</si>
  <si>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</si>
  <si>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</si>
  <si>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</si>
  <si>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</si>
  <si>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</si>
  <si>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</si>
  <si>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</si>
  <si>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</si>
  <si>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</si>
  <si>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</si>
  <si>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</si>
  <si>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</si>
  <si>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</si>
  <si>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</si>
  <si>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</si>
  <si>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</si>
  <si>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</si>
  <si>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</si>
  <si>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</si>
  <si>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</si>
  <si>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</si>
  <si>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</si>
  <si>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</si>
  <si>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</si>
  <si>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</si>
  <si>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</si>
  <si>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</si>
  <si>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</si>
  <si>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</si>
  <si>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</si>
  <si>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</si>
  <si>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</si>
  <si>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</si>
  <si>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</si>
  <si>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</si>
  <si>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</si>
  <si>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</si>
  <si>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</si>
  <si>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</si>
  <si>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</si>
  <si>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</si>
  <si>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</si>
  <si>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</si>
  <si>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</si>
  <si>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</si>
  <si>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</si>
  <si>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</si>
  <si>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</si>
  <si>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</si>
  <si>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</si>
  <si>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</si>
  <si>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</si>
  <si>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</si>
  <si>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</si>
  <si>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</si>
  <si>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</si>
  <si>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</si>
  <si>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</si>
  <si>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</si>
  <si>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</si>
  <si>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</si>
  <si>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</si>
  <si>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</si>
  <si>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</si>
  <si>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</si>
  <si>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</si>
  <si>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</si>
  <si>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</si>
  <si>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</si>
  <si>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</si>
  <si>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</si>
  <si>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</si>
  <si>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</si>
  <si>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</si>
  <si>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</si>
  <si>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</si>
  <si>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</si>
  <si>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</si>
  <si>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</si>
  <si>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</si>
  <si>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</si>
  <si>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</si>
  <si>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</si>
  <si>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</si>
  <si>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</si>
  <si>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</si>
  <si>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</si>
  <si>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</si>
  <si>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</si>
  <si>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</si>
  <si>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</si>
  <si>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</si>
  <si>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</si>
  <si>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</si>
  <si>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</si>
  <si>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</si>
  <si>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</si>
  <si>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</si>
  <si>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</si>
  <si>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</si>
  <si>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</si>
  <si>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</si>
  <si>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</si>
  <si>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</si>
  <si>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</si>
  <si>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</si>
  <si>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</si>
  <si>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</si>
  <si>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</si>
  <si>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</si>
  <si>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</si>
  <si>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</si>
  <si>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</si>
  <si>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</si>
  <si>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</si>
  <si>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</si>
  <si>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</si>
  <si>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</si>
  <si>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</si>
  <si>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</si>
  <si>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</si>
  <si>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</si>
  <si>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</si>
  <si>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</si>
  <si>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</si>
  <si>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</si>
  <si>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</si>
  <si>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</si>
  <si>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</si>
  <si>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</si>
  <si>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</si>
  <si>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</si>
  <si>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</si>
  <si>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</si>
  <si>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</si>
  <si>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</si>
  <si>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</si>
  <si>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</si>
  <si>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</si>
  <si>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</si>
  <si>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</si>
  <si>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</si>
  <si>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</si>
  <si>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</si>
  <si>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</si>
  <si>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</si>
  <si>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</si>
  <si>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</si>
  <si>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</si>
  <si>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</si>
  <si>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</si>
  <si>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</si>
  <si>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</si>
  <si>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</si>
  <si>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</si>
  <si>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</si>
  <si>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</si>
  <si>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</si>
  <si>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</si>
  <si>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</si>
  <si>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</si>
  <si>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</si>
  <si>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</si>
  <si>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</si>
  <si>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</si>
  <si>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</si>
  <si>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</si>
  <si>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</si>
  <si>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</si>
  <si>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</si>
  <si>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</si>
  <si>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</si>
  <si>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</si>
  <si>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</si>
  <si>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</si>
  <si>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</si>
  <si>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</si>
  <si>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</si>
  <si>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</si>
  <si>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</si>
  <si>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</si>
  <si>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</si>
  <si>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</si>
  <si>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</si>
  <si>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</si>
  <si>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</si>
  <si>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</si>
  <si>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</si>
  <si>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</si>
  <si>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</si>
  <si>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</si>
  <si>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</si>
  <si>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</si>
  <si>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</si>
  <si>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</si>
  <si>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</si>
  <si>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</si>
  <si>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</si>
  <si>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</si>
  <si>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</si>
  <si>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</si>
  <si>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</si>
  <si>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</si>
  <si>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</si>
  <si>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</si>
  <si>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</si>
  <si>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</si>
  <si>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</si>
  <si>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</si>
  <si>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</si>
  <si>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</si>
  <si>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</si>
  <si>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</si>
  <si>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</si>
  <si>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</si>
  <si>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</si>
  <si>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</si>
  <si>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</si>
  <si>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</si>
  <si>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</si>
  <si>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</si>
  <si>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</si>
  <si>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</si>
  <si>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</si>
  <si>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</si>
  <si>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</si>
  <si>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</si>
  <si>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</si>
  <si>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</si>
  <si>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</si>
  <si>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</si>
  <si>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</si>
  <si>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</si>
  <si>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</si>
  <si>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</si>
  <si>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</si>
  <si>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</si>
  <si>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</si>
  <si>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</si>
  <si>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</si>
  <si>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</si>
  <si>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</si>
  <si>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</si>
  <si>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</si>
  <si>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</si>
  <si>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</si>
  <si>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</si>
  <si>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</si>
  <si>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</si>
  <si>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</si>
  <si>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</si>
  <si>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</si>
  <si>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</si>
  <si>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</si>
  <si>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</si>
  <si>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</si>
  <si>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</si>
  <si>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</si>
  <si>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</si>
  <si>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</si>
  <si>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</si>
  <si>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</si>
  <si>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</si>
  <si>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</si>
  <si>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</si>
  <si>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</si>
  <si>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</si>
  <si>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</si>
  <si>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</si>
  <si>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</si>
  <si>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</si>
  <si>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</si>
  <si>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</si>
  <si>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</si>
  <si>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</si>
  <si>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</si>
  <si>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</si>
  <si>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</si>
  <si>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</si>
  <si>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</si>
  <si>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</si>
  <si>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</si>
  <si>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</si>
  <si>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</si>
  <si>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</si>
  <si>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</si>
  <si>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</si>
  <si>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</si>
  <si>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</si>
  <si>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</si>
  <si>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</si>
  <si>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</si>
  <si>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</si>
  <si>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</si>
  <si>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</si>
  <si>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</si>
  <si>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</si>
  <si>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</si>
  <si>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</si>
  <si>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</si>
  <si>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</si>
  <si>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</si>
  <si>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</si>
  <si>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</si>
  <si>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</si>
  <si>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</si>
  <si>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</si>
  <si>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</si>
  <si>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</si>
  <si>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</si>
  <si>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</si>
  <si>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</si>
  <si>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</si>
  <si>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</si>
  <si>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</si>
  <si>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</si>
  <si>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</si>
  <si>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</si>
  <si>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</si>
  <si>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</si>
  <si>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</si>
  <si>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</si>
  <si>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</si>
  <si>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</si>
  <si>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</si>
  <si>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</si>
  <si>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</si>
  <si>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</si>
  <si>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</si>
  <si>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</si>
  <si>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</si>
  <si>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</si>
  <si>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</si>
  <si>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</si>
  <si>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</si>
  <si>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</si>
  <si>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</si>
  <si>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</si>
  <si>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</si>
  <si>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</si>
  <si>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</si>
  <si>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</si>
  <si>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</si>
  <si>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</si>
  <si>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</si>
  <si>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</si>
  <si>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</si>
  <si>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</si>
  <si>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</si>
  <si>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</si>
  <si>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</si>
  <si>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</si>
  <si>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</si>
  <si>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</si>
  <si>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</si>
  <si>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</si>
  <si>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</si>
  <si>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</si>
  <si>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</si>
  <si>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</si>
  <si>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</si>
  <si>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</si>
  <si>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</si>
  <si>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</si>
  <si>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</si>
  <si>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</si>
  <si>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</si>
  <si>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</si>
  <si>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</si>
  <si>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</si>
  <si>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</si>
  <si>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</si>
  <si>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</si>
  <si>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</si>
  <si>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</si>
  <si>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</si>
  <si>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</si>
  <si>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</si>
  <si>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</si>
  <si>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</si>
  <si>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</si>
  <si>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</si>
  <si>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</si>
  <si>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</si>
  <si>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</si>
  <si>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</si>
  <si>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</si>
  <si>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</si>
  <si>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</si>
  <si>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</si>
  <si>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</si>
  <si>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</si>
  <si>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</si>
  <si>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</si>
  <si>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</si>
  <si>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</si>
  <si>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</si>
  <si>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</si>
  <si>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</si>
  <si>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</si>
  <si>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</si>
  <si>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</si>
  <si>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</si>
  <si>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</si>
  <si>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</si>
  <si>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</si>
  <si>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</si>
  <si>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</si>
  <si>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</si>
  <si>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</si>
  <si>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</si>
  <si>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</si>
  <si>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</si>
  <si>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</si>
  <si>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</si>
  <si>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</si>
  <si>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</si>
  <si>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</si>
  <si>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</si>
  <si>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</si>
  <si>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</si>
  <si>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</si>
  <si>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</si>
  <si>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</si>
  <si>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</si>
  <si>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</si>
  <si>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</si>
  <si>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</si>
  <si>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</si>
  <si>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</si>
  <si>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</si>
  <si>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</si>
  <si>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</si>
  <si>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</si>
  <si>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</si>
  <si>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</si>
  <si>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</si>
  <si>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</si>
  <si>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</si>
  <si>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</si>
  <si>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</si>
  <si>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</si>
  <si>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</si>
  <si>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</si>
  <si>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</si>
  <si>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</si>
  <si>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</si>
  <si>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</si>
  <si>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</si>
  <si>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</si>
  <si>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</si>
  <si>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</si>
  <si>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</si>
  <si>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</si>
  <si>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</si>
  <si>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</si>
  <si>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</si>
  <si>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</si>
  <si>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</si>
  <si>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</si>
  <si>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</si>
  <si>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</si>
  <si>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</si>
  <si>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</si>
  <si>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</si>
  <si>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</si>
  <si>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</si>
  <si>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</si>
  <si>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</si>
  <si>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</si>
  <si>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</si>
  <si>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</si>
  <si>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</si>
  <si>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</si>
  <si>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</si>
  <si>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</si>
  <si>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</si>
  <si>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</si>
  <si>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</si>
  <si>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</si>
  <si>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</si>
  <si>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</si>
  <si>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</si>
  <si>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</si>
  <si>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</si>
  <si>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</si>
  <si>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</si>
  <si>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</si>
  <si>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</si>
  <si>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</si>
  <si>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</si>
  <si>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</si>
  <si>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</si>
  <si>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</si>
  <si>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</si>
  <si>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</si>
  <si>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</si>
  <si>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</si>
  <si>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</si>
  <si>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</si>
  <si>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</si>
  <si>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</si>
  <si>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</si>
  <si>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</si>
  <si>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</si>
  <si>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</si>
  <si>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</si>
  <si>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</si>
  <si>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</si>
  <si>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</si>
  <si>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</si>
  <si>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</si>
  <si>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</si>
  <si>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</si>
  <si>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</si>
  <si>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</si>
  <si>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</si>
  <si>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</si>
  <si>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</si>
  <si>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</si>
  <si>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</si>
  <si>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</si>
  <si>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</si>
  <si>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</si>
  <si>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</si>
  <si>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</si>
  <si>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</si>
  <si>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</si>
  <si>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</si>
  <si>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</si>
  <si>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</si>
  <si>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</si>
  <si>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</si>
  <si>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</si>
  <si>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</si>
  <si>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</si>
  <si>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</si>
  <si>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</si>
  <si>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</si>
  <si>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</si>
  <si>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</si>
  <si>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</si>
  <si>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</si>
  <si>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</si>
  <si>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</si>
  <si>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</si>
  <si>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</si>
  <si>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</si>
  <si>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</si>
  <si>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</si>
  <si>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</si>
  <si>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</si>
  <si>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</si>
  <si>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</si>
  <si>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</si>
  <si>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</si>
  <si>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</si>
  <si>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</si>
  <si>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</si>
  <si>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</si>
  <si>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</si>
  <si>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</si>
  <si>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</si>
  <si>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</si>
  <si>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</si>
  <si>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</si>
  <si>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</si>
  <si>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</si>
  <si>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</si>
  <si>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</si>
  <si>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</si>
  <si>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</si>
  <si>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</si>
  <si>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</si>
  <si>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</si>
  <si>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</si>
  <si>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</si>
  <si>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</si>
  <si>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</si>
  <si>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</si>
  <si>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</si>
  <si>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</si>
  <si>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</si>
  <si>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</si>
  <si>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</si>
  <si>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</si>
  <si>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</si>
  <si>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</si>
  <si>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</si>
  <si>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</si>
  <si>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</si>
  <si>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</si>
  <si>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</si>
  <si>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</si>
  <si>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</si>
  <si>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</si>
  <si>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</si>
  <si>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</si>
  <si>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</si>
  <si>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</si>
  <si>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</si>
  <si>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</si>
  <si>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</si>
  <si>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</si>
  <si>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</si>
  <si>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</si>
  <si>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</si>
  <si>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</si>
  <si>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</si>
  <si>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</si>
  <si>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</si>
  <si>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</si>
  <si>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</si>
  <si>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</si>
  <si>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</si>
  <si>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</si>
  <si>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</si>
  <si>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</si>
  <si>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</si>
  <si>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</si>
  <si>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</si>
  <si>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</si>
  <si>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</si>
  <si>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</si>
  <si>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</si>
  <si>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</si>
  <si>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</si>
  <si>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</si>
  <si>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</si>
  <si>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</si>
  <si>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</si>
  <si>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</si>
  <si>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</si>
  <si>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</si>
  <si>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</si>
  <si>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</si>
  <si>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</si>
  <si>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</si>
  <si>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</si>
  <si>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</si>
  <si>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</si>
  <si>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</si>
  <si>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</si>
  <si>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</si>
  <si>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</si>
  <si>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</si>
  <si>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</si>
  <si>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</si>
  <si>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</si>
  <si>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</si>
  <si>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</si>
  <si>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</si>
  <si>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</si>
  <si>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</si>
  <si>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</si>
  <si>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</si>
  <si>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</si>
  <si>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</si>
  <si>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</si>
  <si>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</si>
  <si>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</si>
  <si>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</si>
  <si>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</si>
  <si>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</si>
  <si>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</si>
  <si>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</si>
  <si>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</si>
  <si>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</si>
  <si>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</si>
  <si>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</si>
  <si>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</si>
  <si>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</si>
  <si>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</si>
  <si>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</si>
  <si>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</si>
  <si>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</si>
  <si>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</si>
  <si>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</si>
  <si>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</si>
  <si>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</si>
  <si>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</si>
  <si>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</si>
  <si>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</si>
  <si>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</si>
  <si>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</si>
  <si>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</si>
  <si>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</si>
  <si>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</si>
  <si>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</si>
  <si>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</si>
  <si>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</si>
  <si>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</si>
  <si>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</si>
  <si>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</si>
  <si>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</si>
  <si>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</si>
  <si>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</si>
  <si>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</si>
  <si>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</si>
  <si>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</si>
  <si>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</si>
  <si>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</si>
  <si>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</si>
  <si>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</si>
  <si>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</si>
  <si>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</si>
  <si>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</si>
  <si>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</si>
  <si>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</si>
  <si>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</si>
  <si>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</si>
  <si>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</si>
  <si>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</si>
  <si>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</si>
  <si>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</si>
  <si>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</si>
  <si>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</si>
  <si>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</si>
  <si>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</si>
  <si>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</si>
  <si>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</si>
  <si>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</si>
  <si>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</si>
  <si>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</si>
  <si>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</si>
  <si>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02.05.2023</t>
  </si>
  <si>
    <t>Беловский муниципальный район</t>
  </si>
  <si>
    <t>38602000</t>
  </si>
  <si>
    <t>Беличанский сельсовет</t>
  </si>
  <si>
    <t>38602404</t>
  </si>
  <si>
    <t>Беловский сельсовет</t>
  </si>
  <si>
    <t>38602408</t>
  </si>
  <si>
    <t>Бобравский сельсовет</t>
  </si>
  <si>
    <t>38602412</t>
  </si>
  <si>
    <t>Вишневский сельсовет</t>
  </si>
  <si>
    <t>38602416</t>
  </si>
  <si>
    <t>Гирьянский сельсовет</t>
  </si>
  <si>
    <t>38602420</t>
  </si>
  <si>
    <t>Долгобудский сельсовет</t>
  </si>
  <si>
    <t>38602424</t>
  </si>
  <si>
    <t>Ильковский сельсовет</t>
  </si>
  <si>
    <t>38602428</t>
  </si>
  <si>
    <t>Коммунаровский сельсовет</t>
  </si>
  <si>
    <t>38602430</t>
  </si>
  <si>
    <t>Кондратовский сельсовет</t>
  </si>
  <si>
    <t>38602432</t>
  </si>
  <si>
    <t>Корочанский сельсовет</t>
  </si>
  <si>
    <t>38602436</t>
  </si>
  <si>
    <t>Малосолдатский сельсовет</t>
  </si>
  <si>
    <t>38602438</t>
  </si>
  <si>
    <t>Пенский сельсовет</t>
  </si>
  <si>
    <t>38602452</t>
  </si>
  <si>
    <t>Песчанский сельсовет</t>
  </si>
  <si>
    <t>38602454</t>
  </si>
  <si>
    <t>Щеголянский сельсовет</t>
  </si>
  <si>
    <t>38602460</t>
  </si>
  <si>
    <t>Большесолдатский муниципальный район</t>
  </si>
  <si>
    <t>38603000</t>
  </si>
  <si>
    <t>Большесолдатский сельсовет</t>
  </si>
  <si>
    <t>38603403</t>
  </si>
  <si>
    <t>Волоконский сельсовет</t>
  </si>
  <si>
    <t>38603412</t>
  </si>
  <si>
    <t>Любимовский сельсовет</t>
  </si>
  <si>
    <t>38603425</t>
  </si>
  <si>
    <t>Любостанский сельсовет</t>
  </si>
  <si>
    <t>38603427</t>
  </si>
  <si>
    <t>Нижнегридинский сельсовет</t>
  </si>
  <si>
    <t>38603430</t>
  </si>
  <si>
    <t>Саморядовский сельсовет</t>
  </si>
  <si>
    <t>38603451</t>
  </si>
  <si>
    <t>Сторожевский сельсовет</t>
  </si>
  <si>
    <t>38603457</t>
  </si>
  <si>
    <t>Глушковский муниципальный район</t>
  </si>
  <si>
    <t>38604000</t>
  </si>
  <si>
    <t>Алексеевский сельсовет</t>
  </si>
  <si>
    <t>38604404</t>
  </si>
  <si>
    <t>Веселовский сельсовет</t>
  </si>
  <si>
    <t>38604412</t>
  </si>
  <si>
    <t>Званновский сельсовет</t>
  </si>
  <si>
    <t>38604420</t>
  </si>
  <si>
    <t>Карыжский сельсовет</t>
  </si>
  <si>
    <t>38604424</t>
  </si>
  <si>
    <t>Кобыльский сельсовет</t>
  </si>
  <si>
    <t>38604428</t>
  </si>
  <si>
    <t>Коровяковский сельсовет</t>
  </si>
  <si>
    <t>38604432</t>
  </si>
  <si>
    <t>Кульбакинский сельсовет</t>
  </si>
  <si>
    <t>38604436</t>
  </si>
  <si>
    <t>Марковский сельсовет</t>
  </si>
  <si>
    <t>38604440</t>
  </si>
  <si>
    <t>Нижнемордокский сельсовет</t>
  </si>
  <si>
    <t>38604444</t>
  </si>
  <si>
    <t>Попово-Лежачанский сельсовет</t>
  </si>
  <si>
    <t>38604448</t>
  </si>
  <si>
    <t>Сухиновский сельсовет</t>
  </si>
  <si>
    <t>38604456</t>
  </si>
  <si>
    <t>поселок Глушково</t>
  </si>
  <si>
    <t>38604151</t>
  </si>
  <si>
    <t>поселок Теткино</t>
  </si>
  <si>
    <t>38604155</t>
  </si>
  <si>
    <t>Горшеченский муниципальный район</t>
  </si>
  <si>
    <t>38606000</t>
  </si>
  <si>
    <t>Богатыревский сельсовет</t>
  </si>
  <si>
    <t>38606404</t>
  </si>
  <si>
    <t>Быковский сельсовет</t>
  </si>
  <si>
    <t>38606408</t>
  </si>
  <si>
    <t>Знаменский сельсовет</t>
  </si>
  <si>
    <t>38606412</t>
  </si>
  <si>
    <t>Ключевский сельсовет</t>
  </si>
  <si>
    <t>38606416</t>
  </si>
  <si>
    <t>Куньевский сельсовет</t>
  </si>
  <si>
    <t>38606424</t>
  </si>
  <si>
    <t>Нижнеборковский сельсовет</t>
  </si>
  <si>
    <t>38606428</t>
  </si>
  <si>
    <t>Никольский сельсовет</t>
  </si>
  <si>
    <t>38606432</t>
  </si>
  <si>
    <t>Новомеловский сельсовет</t>
  </si>
  <si>
    <t>38606436</t>
  </si>
  <si>
    <t>Солдатский сельсовет</t>
  </si>
  <si>
    <t>38606444</t>
  </si>
  <si>
    <t>Сосновский сельсовет</t>
  </si>
  <si>
    <t>38606448</t>
  </si>
  <si>
    <t>Среднеапоченский сельсовет</t>
  </si>
  <si>
    <t>38606452</t>
  </si>
  <si>
    <t>Старороговский сельсовет</t>
  </si>
  <si>
    <t>38606460</t>
  </si>
  <si>
    <t>Удобенский сельсовет</t>
  </si>
  <si>
    <t>38606468</t>
  </si>
  <si>
    <t>Ясеновский сельсовет</t>
  </si>
  <si>
    <t>38606472</t>
  </si>
  <si>
    <t>поселок Горшечное</t>
  </si>
  <si>
    <t>38606151</t>
  </si>
  <si>
    <t>Дмитриевский муниципальный район</t>
  </si>
  <si>
    <t>38608000</t>
  </si>
  <si>
    <t>Дерюгинский сельсовет</t>
  </si>
  <si>
    <t>38608416</t>
  </si>
  <si>
    <t>Крупецкой сельсовет</t>
  </si>
  <si>
    <t>38608420</t>
  </si>
  <si>
    <t>Новопершинский сельсовет</t>
  </si>
  <si>
    <t>38608432</t>
  </si>
  <si>
    <t>Первоавгустовский сельсовет</t>
  </si>
  <si>
    <t>38608438</t>
  </si>
  <si>
    <t>Поповский сельсовет</t>
  </si>
  <si>
    <t>38608444</t>
  </si>
  <si>
    <t>Почепский сельсовет</t>
  </si>
  <si>
    <t>38608448</t>
  </si>
  <si>
    <t>Старогородский сельсовет</t>
  </si>
  <si>
    <t>38608460</t>
  </si>
  <si>
    <t>город Дмитриев</t>
  </si>
  <si>
    <t>38608101</t>
  </si>
  <si>
    <t>Железногорский муниципальный район</t>
  </si>
  <si>
    <t>38610000</t>
  </si>
  <si>
    <t>Андросовский сельсовет</t>
  </si>
  <si>
    <t>38610404</t>
  </si>
  <si>
    <t>Веретенинский сельсовет</t>
  </si>
  <si>
    <t>38610410</t>
  </si>
  <si>
    <t>Волковский сельсовет</t>
  </si>
  <si>
    <t>38610412</t>
  </si>
  <si>
    <t>Городновский сельсовет</t>
  </si>
  <si>
    <t>38610414</t>
  </si>
  <si>
    <t>Кармановский сельсовет</t>
  </si>
  <si>
    <t>38610428</t>
  </si>
  <si>
    <t>Линецкий сельсовет</t>
  </si>
  <si>
    <t>38610416</t>
  </si>
  <si>
    <t>Михайловский сельсовет</t>
  </si>
  <si>
    <t>38610420</t>
  </si>
  <si>
    <t>Новоандросовский сельсовет</t>
  </si>
  <si>
    <t>38610424</t>
  </si>
  <si>
    <t>Разветьевский сельсовет</t>
  </si>
  <si>
    <t>38610432</t>
  </si>
  <si>
    <t>Рышковский сельсовет</t>
  </si>
  <si>
    <t>38610440</t>
  </si>
  <si>
    <t>Студенокский сельсовет</t>
  </si>
  <si>
    <t>38610446</t>
  </si>
  <si>
    <t>Троицкий сельсовет</t>
  </si>
  <si>
    <t>38610448</t>
  </si>
  <si>
    <t>поселок Магнитный</t>
  </si>
  <si>
    <t>38610160</t>
  </si>
  <si>
    <t>Золотухинский муниципальный район</t>
  </si>
  <si>
    <t>38612000</t>
  </si>
  <si>
    <t>Ануфриевский сельсовет</t>
  </si>
  <si>
    <t>38612404</t>
  </si>
  <si>
    <t>Апальковский сельсовет</t>
  </si>
  <si>
    <t>38612406</t>
  </si>
  <si>
    <t>Будановский сельсовет</t>
  </si>
  <si>
    <t>38612412</t>
  </si>
  <si>
    <t>Дмитриевский сельсовет</t>
  </si>
  <si>
    <t>38612428</t>
  </si>
  <si>
    <t>Донской сельсовет</t>
  </si>
  <si>
    <t>38612432</t>
  </si>
  <si>
    <t>Новоспасский сельсовет</t>
  </si>
  <si>
    <t>38612444</t>
  </si>
  <si>
    <t>Свободинский сельсовет</t>
  </si>
  <si>
    <t>38612456</t>
  </si>
  <si>
    <t>Солнечный сельсовет</t>
  </si>
  <si>
    <t>38612466</t>
  </si>
  <si>
    <t>Тазовский сельсовет</t>
  </si>
  <si>
    <t>38612468</t>
  </si>
  <si>
    <t>поселок Золотухино</t>
  </si>
  <si>
    <t>38612151</t>
  </si>
  <si>
    <t>Касторенский муниципальный район</t>
  </si>
  <si>
    <t>38614000</t>
  </si>
  <si>
    <t>38614408</t>
  </si>
  <si>
    <t>Андреевский сельсовет</t>
  </si>
  <si>
    <t>38614410</t>
  </si>
  <si>
    <t>Верхнеграйворонский сельсовет</t>
  </si>
  <si>
    <t>38614416</t>
  </si>
  <si>
    <t>Егорьевский сельсовет</t>
  </si>
  <si>
    <t>38614428</t>
  </si>
  <si>
    <t>Жерновецкий сельсовет</t>
  </si>
  <si>
    <t>38614432</t>
  </si>
  <si>
    <t>Котовский сельсовет</t>
  </si>
  <si>
    <t>38614436</t>
  </si>
  <si>
    <t>Краснодолинский сельсовет</t>
  </si>
  <si>
    <t>38614440</t>
  </si>
  <si>
    <t>Краснознаменский сельсовет</t>
  </si>
  <si>
    <t>38614444</t>
  </si>
  <si>
    <t>Лачиновский сельсовет</t>
  </si>
  <si>
    <t>38614448</t>
  </si>
  <si>
    <t>Ленинский сельсовет</t>
  </si>
  <si>
    <t>38614452</t>
  </si>
  <si>
    <t>Ореховский сельсовет</t>
  </si>
  <si>
    <t>38614464</t>
  </si>
  <si>
    <t>Семеновский сельсовет</t>
  </si>
  <si>
    <t>38614472</t>
  </si>
  <si>
    <t>Успенский сельсовет</t>
  </si>
  <si>
    <t>38614476</t>
  </si>
  <si>
    <t>поселок Касторное</t>
  </si>
  <si>
    <t>38614151</t>
  </si>
  <si>
    <t>поселок Новокасторное</t>
  </si>
  <si>
    <t>38614153</t>
  </si>
  <si>
    <t>поселок Олымский</t>
  </si>
  <si>
    <t>38614154</t>
  </si>
  <si>
    <t>Конышевский муниципальный район</t>
  </si>
  <si>
    <t>38616000</t>
  </si>
  <si>
    <t>Беляевский сельсовет</t>
  </si>
  <si>
    <t>38616404</t>
  </si>
  <si>
    <t>Ваблинский сельсовет</t>
  </si>
  <si>
    <t>38616408</t>
  </si>
  <si>
    <t>Захарковский сельсовет</t>
  </si>
  <si>
    <t>38616420</t>
  </si>
  <si>
    <t>Малогородьковский сельсовет</t>
  </si>
  <si>
    <t>38616426</t>
  </si>
  <si>
    <t>Машкинский сельсовет</t>
  </si>
  <si>
    <t>38616428</t>
  </si>
  <si>
    <t>Наумовский сельсовет</t>
  </si>
  <si>
    <t>38616432</t>
  </si>
  <si>
    <t>Платавский сельсовет</t>
  </si>
  <si>
    <t>38616436</t>
  </si>
  <si>
    <t>Прилепский сельсовет</t>
  </si>
  <si>
    <t>38616440</t>
  </si>
  <si>
    <t>Старобелицкий сельсовет</t>
  </si>
  <si>
    <t>38616444</t>
  </si>
  <si>
    <t>поселок Конышевка</t>
  </si>
  <si>
    <t>38616151</t>
  </si>
  <si>
    <t>Кореневский муниципальный район</t>
  </si>
  <si>
    <t>38618000</t>
  </si>
  <si>
    <t>Викторовский сельсовет</t>
  </si>
  <si>
    <t>38618412</t>
  </si>
  <si>
    <t>Комаровский сельсовет</t>
  </si>
  <si>
    <t>38618416</t>
  </si>
  <si>
    <t>Кореневский сельсовет</t>
  </si>
  <si>
    <t>38618420</t>
  </si>
  <si>
    <t>38618428</t>
  </si>
  <si>
    <t>Ольговский сельсовет</t>
  </si>
  <si>
    <t>38618432</t>
  </si>
  <si>
    <t>Пушкарский сельсовет</t>
  </si>
  <si>
    <t>38618436</t>
  </si>
  <si>
    <t>Снагостский сельсовет</t>
  </si>
  <si>
    <t>38618444</t>
  </si>
  <si>
    <t>Толпинский сельсовет</t>
  </si>
  <si>
    <t>38618448</t>
  </si>
  <si>
    <t>Шептуховский сельсовет</t>
  </si>
  <si>
    <t>38618452</t>
  </si>
  <si>
    <t>поселок Коренево</t>
  </si>
  <si>
    <t>38618151</t>
  </si>
  <si>
    <t>Курский муниципальный район</t>
  </si>
  <si>
    <t>38620000</t>
  </si>
  <si>
    <t>Бесединский сельсовет</t>
  </si>
  <si>
    <t>38620408</t>
  </si>
  <si>
    <t>Брежневский сельсовет</t>
  </si>
  <si>
    <t>38620412</t>
  </si>
  <si>
    <t>Винниковский сельсовет</t>
  </si>
  <si>
    <t>38620420</t>
  </si>
  <si>
    <t>Ворошневский сельсовет</t>
  </si>
  <si>
    <t>38620424</t>
  </si>
  <si>
    <t>Камышинский сельсовет</t>
  </si>
  <si>
    <t>38620426</t>
  </si>
  <si>
    <t>Клюквинский сельсовет</t>
  </si>
  <si>
    <t>38620428</t>
  </si>
  <si>
    <t>Лебяженский сельсовет</t>
  </si>
  <si>
    <t>38620432</t>
  </si>
  <si>
    <t>Моковский сельсовет</t>
  </si>
  <si>
    <t>38620436</t>
  </si>
  <si>
    <t>Нижнемедведицкий сельсовет</t>
  </si>
  <si>
    <t>38620448</t>
  </si>
  <si>
    <t>Новопоселеновский сельсовет</t>
  </si>
  <si>
    <t>38620452</t>
  </si>
  <si>
    <t>Ноздрачевский сельсовет</t>
  </si>
  <si>
    <t>38620456</t>
  </si>
  <si>
    <t>Пашковский сельсовет</t>
  </si>
  <si>
    <t>38620460</t>
  </si>
  <si>
    <t>Полевской сельсовет</t>
  </si>
  <si>
    <t>38620468</t>
  </si>
  <si>
    <t>Полянский сельсовет</t>
  </si>
  <si>
    <t>38620472</t>
  </si>
  <si>
    <t>38620476</t>
  </si>
  <si>
    <t>Шумаковский сельсовет</t>
  </si>
  <si>
    <t>38620488</t>
  </si>
  <si>
    <t>Щетинский сельсовет</t>
  </si>
  <si>
    <t>38620492</t>
  </si>
  <si>
    <t>Курчатовский муниципальный район</t>
  </si>
  <si>
    <t>38621000</t>
  </si>
  <si>
    <t>Дичнянский сельсовет</t>
  </si>
  <si>
    <t>38621442</t>
  </si>
  <si>
    <t>Дружненский сельсовет</t>
  </si>
  <si>
    <t>38621410</t>
  </si>
  <si>
    <t>Колпаковский сельсовет</t>
  </si>
  <si>
    <t>38621418</t>
  </si>
  <si>
    <t>Костельцевский сельсовет</t>
  </si>
  <si>
    <t>38621425</t>
  </si>
  <si>
    <t>Макаровский сельсовет</t>
  </si>
  <si>
    <t>38621422</t>
  </si>
  <si>
    <t>Чаплинский сельсовет</t>
  </si>
  <si>
    <t>38621449</t>
  </si>
  <si>
    <t>поселок Иванино</t>
  </si>
  <si>
    <t>38621152</t>
  </si>
  <si>
    <t>поселок имени Карла Либкнехта</t>
  </si>
  <si>
    <t>38621153</t>
  </si>
  <si>
    <t>Льговский муниципальный район</t>
  </si>
  <si>
    <t>38622000</t>
  </si>
  <si>
    <t>Большеугонский сельсовет</t>
  </si>
  <si>
    <t>38622410</t>
  </si>
  <si>
    <t>Вышнедеревенский сельсовет</t>
  </si>
  <si>
    <t>38622417</t>
  </si>
  <si>
    <t>Городенский сельсовет</t>
  </si>
  <si>
    <t>38622420</t>
  </si>
  <si>
    <t>Густомойский сельсовет</t>
  </si>
  <si>
    <t>38622424</t>
  </si>
  <si>
    <t>Иванчиковский сельсовет</t>
  </si>
  <si>
    <t>38622435</t>
  </si>
  <si>
    <t>Кудинцевский сельсовет</t>
  </si>
  <si>
    <t>38622450</t>
  </si>
  <si>
    <t>Марицкий сельсовет</t>
  </si>
  <si>
    <t>38622464</t>
  </si>
  <si>
    <t>Селекционный сельсовет</t>
  </si>
  <si>
    <t>38622477</t>
  </si>
  <si>
    <t>Мантуровский муниципальный район</t>
  </si>
  <si>
    <t>38623000</t>
  </si>
  <si>
    <t>2 Засеймский сельсовет</t>
  </si>
  <si>
    <t>38623410</t>
  </si>
  <si>
    <t>Куськинский сельсовет</t>
  </si>
  <si>
    <t>38623419</t>
  </si>
  <si>
    <t>Мантуровский сельсовет</t>
  </si>
  <si>
    <t>38623422</t>
  </si>
  <si>
    <t>Останинский сельсовет</t>
  </si>
  <si>
    <t>38623426</t>
  </si>
  <si>
    <t>Репецкий сельсовет</t>
  </si>
  <si>
    <t>38623436</t>
  </si>
  <si>
    <t>Сеймский сельсовет</t>
  </si>
  <si>
    <t>38623441</t>
  </si>
  <si>
    <t>Ястребовский сельсовет</t>
  </si>
  <si>
    <t>38623460</t>
  </si>
  <si>
    <t>Медвенский муниципальный район</t>
  </si>
  <si>
    <t>38624000</t>
  </si>
  <si>
    <t>Амосовский сельсовет</t>
  </si>
  <si>
    <t>38624404</t>
  </si>
  <si>
    <t>Высокский сельсовет</t>
  </si>
  <si>
    <t>38624408</t>
  </si>
  <si>
    <t>Вышнереутчанский сельсовет</t>
  </si>
  <si>
    <t>38624416</t>
  </si>
  <si>
    <t>Гостомлянский сельсовет</t>
  </si>
  <si>
    <t>38624420</t>
  </si>
  <si>
    <t>Китаевский сельсовет</t>
  </si>
  <si>
    <t>38624424</t>
  </si>
  <si>
    <t>Нижнереутчанский сельсовет</t>
  </si>
  <si>
    <t>38624436</t>
  </si>
  <si>
    <t>Паникинский сельсовет</t>
  </si>
  <si>
    <t>38624440</t>
  </si>
  <si>
    <t>Панинский сельсовет</t>
  </si>
  <si>
    <t>38624444</t>
  </si>
  <si>
    <t>Черемошнянский сельсовет</t>
  </si>
  <si>
    <t>38624456</t>
  </si>
  <si>
    <t>поселок Медвенка</t>
  </si>
  <si>
    <t>38624151</t>
  </si>
  <si>
    <t>Обоянский муниципальный район</t>
  </si>
  <si>
    <t>38626000</t>
  </si>
  <si>
    <t>Афанасьевский сельсовет</t>
  </si>
  <si>
    <t>38626404</t>
  </si>
  <si>
    <t>Бабинский сельсовет</t>
  </si>
  <si>
    <t>38626408</t>
  </si>
  <si>
    <t>Башкатовский сельсовет</t>
  </si>
  <si>
    <t>38626412</t>
  </si>
  <si>
    <t>Быкановский сельсовет</t>
  </si>
  <si>
    <t>38626420</t>
  </si>
  <si>
    <t>Гридасовский сельсовет</t>
  </si>
  <si>
    <t>38626424</t>
  </si>
  <si>
    <t>Зоринский сельсовет</t>
  </si>
  <si>
    <t>38626432</t>
  </si>
  <si>
    <t>Каменский сельсовет</t>
  </si>
  <si>
    <t>38626436</t>
  </si>
  <si>
    <t>Котельниковский сельсовет</t>
  </si>
  <si>
    <t>38626444</t>
  </si>
  <si>
    <t>Рудавский сельсовет</t>
  </si>
  <si>
    <t>38626456</t>
  </si>
  <si>
    <t>Рыбино-Будский сельсовет</t>
  </si>
  <si>
    <t>38626460</t>
  </si>
  <si>
    <t>Усланский сельсовет</t>
  </si>
  <si>
    <t>38626468</t>
  </si>
  <si>
    <t>Шевелевский сельсовет</t>
  </si>
  <si>
    <t>38626472</t>
  </si>
  <si>
    <t>город Обоянь</t>
  </si>
  <si>
    <t>38626101</t>
  </si>
  <si>
    <t>Октябрьский муниципальный район</t>
  </si>
  <si>
    <t>38628000</t>
  </si>
  <si>
    <t>Артюховский сельсовет</t>
  </si>
  <si>
    <t>38628404</t>
  </si>
  <si>
    <t>Большедолженковский сельсовет</t>
  </si>
  <si>
    <t>38628408</t>
  </si>
  <si>
    <t>Дьяконовский сельсовет</t>
  </si>
  <si>
    <t>38628412</t>
  </si>
  <si>
    <t>Катыринский сельсовет</t>
  </si>
  <si>
    <t>38628416</t>
  </si>
  <si>
    <t>Лобазовский сельсовет</t>
  </si>
  <si>
    <t>38628420</t>
  </si>
  <si>
    <t>38628424</t>
  </si>
  <si>
    <t>Плотавский сельсовет</t>
  </si>
  <si>
    <t>38628426</t>
  </si>
  <si>
    <t>Старковский сельсовет</t>
  </si>
  <si>
    <t>38628428</t>
  </si>
  <si>
    <t>Филипповский сельсовет</t>
  </si>
  <si>
    <t>38628432</t>
  </si>
  <si>
    <t>Черницынский сельсовет</t>
  </si>
  <si>
    <t>38628436</t>
  </si>
  <si>
    <t>поселок Прямицыно</t>
  </si>
  <si>
    <t>38628151</t>
  </si>
  <si>
    <t>Поныровский муниципальный район</t>
  </si>
  <si>
    <t>38630000</t>
  </si>
  <si>
    <t>1-й Поныровский сельсовет</t>
  </si>
  <si>
    <t>38630436</t>
  </si>
  <si>
    <t>2-й Поныровский сельсовет</t>
  </si>
  <si>
    <t>38630440</t>
  </si>
  <si>
    <t>Верхне-Смородинский сельсовет</t>
  </si>
  <si>
    <t>38630416</t>
  </si>
  <si>
    <t>Возовский сельсовет</t>
  </si>
  <si>
    <t>38630418</t>
  </si>
  <si>
    <t>Горяйновский сельсовет</t>
  </si>
  <si>
    <t>38630419</t>
  </si>
  <si>
    <t>Ольховатский сельсовет</t>
  </si>
  <si>
    <t>38630428</t>
  </si>
  <si>
    <t>Первомайский сельсовет</t>
  </si>
  <si>
    <t>38630432</t>
  </si>
  <si>
    <t>поселок Поныри</t>
  </si>
  <si>
    <t>38630151</t>
  </si>
  <si>
    <t>Пристенский муниципальный район</t>
  </si>
  <si>
    <t>38632000</t>
  </si>
  <si>
    <t>Бобрышевский сельсовет</t>
  </si>
  <si>
    <t>38632404</t>
  </si>
  <si>
    <t>38632428</t>
  </si>
  <si>
    <t>Нагольненский сельсовет</t>
  </si>
  <si>
    <t>38632432</t>
  </si>
  <si>
    <t>Пристенский сельсовет</t>
  </si>
  <si>
    <t>38632444</t>
  </si>
  <si>
    <t>Сазановский сельсовет</t>
  </si>
  <si>
    <t>38632460</t>
  </si>
  <si>
    <t>Среднеольшанский сельсовет</t>
  </si>
  <si>
    <t>38632464</t>
  </si>
  <si>
    <t>Черновецкий сельсовет</t>
  </si>
  <si>
    <t>38632473</t>
  </si>
  <si>
    <t>Ярыгинский сельсовет</t>
  </si>
  <si>
    <t>38632480</t>
  </si>
  <si>
    <t>поселок Кировский</t>
  </si>
  <si>
    <t>38632152</t>
  </si>
  <si>
    <t>поселок Пристень</t>
  </si>
  <si>
    <t>38632151</t>
  </si>
  <si>
    <t>Рыльский муниципальный район</t>
  </si>
  <si>
    <t>38634000</t>
  </si>
  <si>
    <t>Березниковский сельсовет</t>
  </si>
  <si>
    <t>38634412</t>
  </si>
  <si>
    <t>Дуровский сельсовет</t>
  </si>
  <si>
    <t>38634432</t>
  </si>
  <si>
    <t>Ивановский сельсовет</t>
  </si>
  <si>
    <t>38634436</t>
  </si>
  <si>
    <t>Козинский сельсовет</t>
  </si>
  <si>
    <t>38634443</t>
  </si>
  <si>
    <t>Крупецкий сельсовет</t>
  </si>
  <si>
    <t>38634448</t>
  </si>
  <si>
    <t>Малогнеушевский сельсовет</t>
  </si>
  <si>
    <t>38634460</t>
  </si>
  <si>
    <t>38634464</t>
  </si>
  <si>
    <t>Некрасовский сельсовет</t>
  </si>
  <si>
    <t>38634468</t>
  </si>
  <si>
    <t>Нехаевский сельсовет</t>
  </si>
  <si>
    <t>38634472</t>
  </si>
  <si>
    <t>Никольниковский сельсовет</t>
  </si>
  <si>
    <t>38634476</t>
  </si>
  <si>
    <t>Октябрьский сельсовет</t>
  </si>
  <si>
    <t>38634484</t>
  </si>
  <si>
    <t>Пригородненский сельсовет</t>
  </si>
  <si>
    <t>38634488</t>
  </si>
  <si>
    <t>38634492</t>
  </si>
  <si>
    <t>Щекинский сельсовет</t>
  </si>
  <si>
    <t>38634496</t>
  </si>
  <si>
    <t>город Рыльск</t>
  </si>
  <si>
    <t>38634101</t>
  </si>
  <si>
    <t>Советский муниципальный район</t>
  </si>
  <si>
    <t>38636000</t>
  </si>
  <si>
    <t>Александровский сельсовет</t>
  </si>
  <si>
    <t>38636404</t>
  </si>
  <si>
    <t>Верхнерагозецкий сельсовет</t>
  </si>
  <si>
    <t>38636412</t>
  </si>
  <si>
    <t>Волжанский сельсовет</t>
  </si>
  <si>
    <t>38636416</t>
  </si>
  <si>
    <t>38636424</t>
  </si>
  <si>
    <t>Ледовский сельсовет</t>
  </si>
  <si>
    <t>38636432</t>
  </si>
  <si>
    <t>38636434</t>
  </si>
  <si>
    <t>Мансуровский сельсовет</t>
  </si>
  <si>
    <t>38636436</t>
  </si>
  <si>
    <t>Михайлоанненский сельсовет</t>
  </si>
  <si>
    <t>38636440</t>
  </si>
  <si>
    <t>Нижнеграйворонский сельсовет</t>
  </si>
  <si>
    <t>38636448</t>
  </si>
  <si>
    <t>Советский сельсовет</t>
  </si>
  <si>
    <t>38636464</t>
  </si>
  <si>
    <t>поселок Кшенский</t>
  </si>
  <si>
    <t>38636151</t>
  </si>
  <si>
    <t>Солнцевский муниципальный район</t>
  </si>
  <si>
    <t>38638000</t>
  </si>
  <si>
    <t>Бунинский сельсовет</t>
  </si>
  <si>
    <t>38638408</t>
  </si>
  <si>
    <t>Зуевский сельсовет</t>
  </si>
  <si>
    <t>38638428</t>
  </si>
  <si>
    <t>38638432</t>
  </si>
  <si>
    <t>Старолещинский сельсовет</t>
  </si>
  <si>
    <t>38638448</t>
  </si>
  <si>
    <t>Субботинский сельсовет</t>
  </si>
  <si>
    <t>38638452</t>
  </si>
  <si>
    <t>38638460</t>
  </si>
  <si>
    <t>поселок Солнцево</t>
  </si>
  <si>
    <t>38638151</t>
  </si>
  <si>
    <t>Суджанский муниципальный район</t>
  </si>
  <si>
    <t>38640000</t>
  </si>
  <si>
    <t>Борковский сельсовет</t>
  </si>
  <si>
    <t>38640410</t>
  </si>
  <si>
    <t>Воробжанский сельсовет</t>
  </si>
  <si>
    <t>38640415</t>
  </si>
  <si>
    <t>Гончаровский сельсовет</t>
  </si>
  <si>
    <t>38640421</t>
  </si>
  <si>
    <t>Гуевский сельсовет</t>
  </si>
  <si>
    <t>38640424</t>
  </si>
  <si>
    <t>Замостянский сельсовет</t>
  </si>
  <si>
    <t>38640430</t>
  </si>
  <si>
    <t>Заолешенский сельсовет</t>
  </si>
  <si>
    <t>38640433</t>
  </si>
  <si>
    <t>Казачелокнянский сельсовет</t>
  </si>
  <si>
    <t>38640438</t>
  </si>
  <si>
    <t>Малолокнянский сельсовет</t>
  </si>
  <si>
    <t>38640450</t>
  </si>
  <si>
    <t>Мартыновский сельсовет</t>
  </si>
  <si>
    <t>38640453</t>
  </si>
  <si>
    <t>Махновский сельсовет</t>
  </si>
  <si>
    <t>38640456</t>
  </si>
  <si>
    <t>Новоивановский сельсовет</t>
  </si>
  <si>
    <t>38640463</t>
  </si>
  <si>
    <t>Плеховский сельсовет</t>
  </si>
  <si>
    <t>38640466</t>
  </si>
  <si>
    <t>Погребской сельсовет</t>
  </si>
  <si>
    <t>38640469</t>
  </si>
  <si>
    <t>Пореченский сельсовет</t>
  </si>
  <si>
    <t>38640472</t>
  </si>
  <si>
    <t>Свердликовский сельсовет</t>
  </si>
  <si>
    <t>38640474</t>
  </si>
  <si>
    <t>Уланковский сельсовет</t>
  </si>
  <si>
    <t>38640480</t>
  </si>
  <si>
    <t>город Суджа</t>
  </si>
  <si>
    <t>38640101</t>
  </si>
  <si>
    <t>Тимский муниципальный район</t>
  </si>
  <si>
    <t>38642000</t>
  </si>
  <si>
    <t>Барковский сельсовет</t>
  </si>
  <si>
    <t>38642401</t>
  </si>
  <si>
    <t>Быстрецкий сельсовет</t>
  </si>
  <si>
    <t>38642402</t>
  </si>
  <si>
    <t>Выгорновский сельсовет</t>
  </si>
  <si>
    <t>38642404</t>
  </si>
  <si>
    <t>38642432</t>
  </si>
  <si>
    <t>Погоженский сельсовет</t>
  </si>
  <si>
    <t>38642444</t>
  </si>
  <si>
    <t>Становский сельсовет</t>
  </si>
  <si>
    <t>38642468</t>
  </si>
  <si>
    <t>Тимский сельсовет</t>
  </si>
  <si>
    <t>38642472</t>
  </si>
  <si>
    <t>38642476</t>
  </si>
  <si>
    <t>поселок Тим</t>
  </si>
  <si>
    <t>38642151</t>
  </si>
  <si>
    <t>Фатежский муниципальный район</t>
  </si>
  <si>
    <t>38644000</t>
  </si>
  <si>
    <t>Банинский сельсовет</t>
  </si>
  <si>
    <t>38644402</t>
  </si>
  <si>
    <t>Большеанненковский сельсовет</t>
  </si>
  <si>
    <t>38644408</t>
  </si>
  <si>
    <t>Большежировский сельсовет</t>
  </si>
  <si>
    <t>38644412</t>
  </si>
  <si>
    <t>Верхнелюбажский сельсовет</t>
  </si>
  <si>
    <t>38644416</t>
  </si>
  <si>
    <t>Верхнехотемльский сельсовет</t>
  </si>
  <si>
    <t>38644420</t>
  </si>
  <si>
    <t>Глебовский сельсовет</t>
  </si>
  <si>
    <t>38644424</t>
  </si>
  <si>
    <t>Миленинский сельсовет</t>
  </si>
  <si>
    <t>38644444</t>
  </si>
  <si>
    <t>Молотычевский сельсовет</t>
  </si>
  <si>
    <t>38644448</t>
  </si>
  <si>
    <t>Русановский сельсовет</t>
  </si>
  <si>
    <t>38644464</t>
  </si>
  <si>
    <t>38644468</t>
  </si>
  <si>
    <t>город Фатеж</t>
  </si>
  <si>
    <t>38644101</t>
  </si>
  <si>
    <t>Хомутовский муниципальный район</t>
  </si>
  <si>
    <t>38646000</t>
  </si>
  <si>
    <t>Гламаздинский сельсовет</t>
  </si>
  <si>
    <t>38646412</t>
  </si>
  <si>
    <t>Дубовицкий сельсовет</t>
  </si>
  <si>
    <t>38646416</t>
  </si>
  <si>
    <t>Калиновский сельсовет</t>
  </si>
  <si>
    <t>38646420</t>
  </si>
  <si>
    <t>Ольховский сельсовет</t>
  </si>
  <si>
    <t>38646448</t>
  </si>
  <si>
    <t>Петровский сельсовет</t>
  </si>
  <si>
    <t>38646452</t>
  </si>
  <si>
    <t>Романовский сельсовет</t>
  </si>
  <si>
    <t>38646464</t>
  </si>
  <si>
    <t>Сальновский сельсовет</t>
  </si>
  <si>
    <t>38646468</t>
  </si>
  <si>
    <t>Сковородневский сельсовет</t>
  </si>
  <si>
    <t>38646472</t>
  </si>
  <si>
    <t>поселок Хомутовка</t>
  </si>
  <si>
    <t>38646151</t>
  </si>
  <si>
    <t>Черемисиновский муниципальный район</t>
  </si>
  <si>
    <t>38648000</t>
  </si>
  <si>
    <t>Краснополянский сельсовет</t>
  </si>
  <si>
    <t>38648406</t>
  </si>
  <si>
    <t>38648412</t>
  </si>
  <si>
    <t>Ниженский сельсовет</t>
  </si>
  <si>
    <t>38648416</t>
  </si>
  <si>
    <t>38648427</t>
  </si>
  <si>
    <t>Покровский сельсовет</t>
  </si>
  <si>
    <t>38648428</t>
  </si>
  <si>
    <t>38648432</t>
  </si>
  <si>
    <t>Стакановский сельсовет</t>
  </si>
  <si>
    <t>38648436</t>
  </si>
  <si>
    <t>Удеревский сельсовет</t>
  </si>
  <si>
    <t>38648444</t>
  </si>
  <si>
    <t>поселок Черемисиново</t>
  </si>
  <si>
    <t>38648151</t>
  </si>
  <si>
    <t>Щигровский муниципальный район</t>
  </si>
  <si>
    <t>38650000</t>
  </si>
  <si>
    <t>Большезмеинский сельсовет</t>
  </si>
  <si>
    <t>38650402</t>
  </si>
  <si>
    <t>38650448</t>
  </si>
  <si>
    <t>Вышнеольховатский сельсовет</t>
  </si>
  <si>
    <t>38650404</t>
  </si>
  <si>
    <t>Вязовский сельсовет</t>
  </si>
  <si>
    <t>38650408</t>
  </si>
  <si>
    <t>Защитенский сельсовет</t>
  </si>
  <si>
    <t>38650412</t>
  </si>
  <si>
    <t>38650416</t>
  </si>
  <si>
    <t>Касиновский сельсовет</t>
  </si>
  <si>
    <t>38650418</t>
  </si>
  <si>
    <t>Косоржанский сельсовет</t>
  </si>
  <si>
    <t>38650420</t>
  </si>
  <si>
    <t>Кривцовский сельсовет</t>
  </si>
  <si>
    <t>38650424</t>
  </si>
  <si>
    <t>Крутовский сельсовет</t>
  </si>
  <si>
    <t>38650428</t>
  </si>
  <si>
    <t>Мелехинский сельсовет</t>
  </si>
  <si>
    <t>38650432</t>
  </si>
  <si>
    <t>38650436</t>
  </si>
  <si>
    <t>Озерский сельсовет</t>
  </si>
  <si>
    <t>38650438</t>
  </si>
  <si>
    <t>Охочевский сельсовет</t>
  </si>
  <si>
    <t>38650440</t>
  </si>
  <si>
    <t>38650444</t>
  </si>
  <si>
    <t>Теребужский сельсовет</t>
  </si>
  <si>
    <t>38650452</t>
  </si>
  <si>
    <t>Титовский сельсовет</t>
  </si>
  <si>
    <t>38650456</t>
  </si>
  <si>
    <t>Троицкокраснянский сельсовет</t>
  </si>
  <si>
    <t>38650460</t>
  </si>
  <si>
    <t>город Железногорск</t>
  </si>
  <si>
    <t>38705000</t>
  </si>
  <si>
    <t>город Курск</t>
  </si>
  <si>
    <t>38701000</t>
  </si>
  <si>
    <t>город Курчатов</t>
  </si>
  <si>
    <t>38708000</t>
  </si>
  <si>
    <t>город Льгов</t>
  </si>
  <si>
    <t>38710000</t>
  </si>
  <si>
    <t>город Щигры</t>
  </si>
  <si>
    <t>38715000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</si>
  <si>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</si>
  <si>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</si>
  <si>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</si>
  <si>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</si>
  <si>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</si>
  <si>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</si>
  <si>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</si>
  <si>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</si>
  <si>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</si>
  <si>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</si>
  <si>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</si>
  <si>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</si>
  <si>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</si>
  <si>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</si>
  <si>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</si>
  <si>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</si>
  <si>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31.12.2028</t>
  </si>
  <si>
    <t>REGION_ID</t>
  </si>
  <si>
    <t>REGION_NAME</t>
  </si>
  <si>
    <t>RST_ORG_ID</t>
  </si>
  <si>
    <t>ORG_NAME</t>
  </si>
  <si>
    <t>INN_NAME</t>
  </si>
  <si>
    <t>KPP_NAME</t>
  </si>
  <si>
    <t>ORG_START_DATE</t>
  </si>
  <si>
    <t>ORG_END_DATE</t>
  </si>
  <si>
    <t>2594</t>
  </si>
  <si>
    <t>31526383</t>
  </si>
  <si>
    <t>"Теткинское МУП ЖКХ"</t>
  </si>
  <si>
    <t>4603009064</t>
  </si>
  <si>
    <t>460301001</t>
  </si>
  <si>
    <t>31457162</t>
  </si>
  <si>
    <t>АО "ГАЗСПЕЦРЕСУРС"</t>
  </si>
  <si>
    <t>4611016308</t>
  </si>
  <si>
    <t>461101001</t>
  </si>
  <si>
    <t>17-11-2020 00:00:00</t>
  </si>
  <si>
    <t>30876295</t>
  </si>
  <si>
    <t>АО "ККХП"</t>
  </si>
  <si>
    <t>4630001280</t>
  </si>
  <si>
    <t>463201001</t>
  </si>
  <si>
    <t>12-01-2017 00:00:00</t>
  </si>
  <si>
    <t>26526453</t>
  </si>
  <si>
    <t>АО "Квадра" (АО "Квадра" - "Белгородская генерация")</t>
  </si>
  <si>
    <t>6829012680</t>
  </si>
  <si>
    <t>312343001</t>
  </si>
  <si>
    <t>26519767</t>
  </si>
  <si>
    <t>АО "Квадра" (филиал "Курская генерация")</t>
  </si>
  <si>
    <t>463243001</t>
  </si>
  <si>
    <t>26506537</t>
  </si>
  <si>
    <t>АО "Концерн Росэнергоатом" (филиал "Курская атомная станция")</t>
  </si>
  <si>
    <t>7721632827</t>
  </si>
  <si>
    <t>463443001</t>
  </si>
  <si>
    <t>31226876</t>
  </si>
  <si>
    <t>АО "Курская строительная компания "Новый курс"</t>
  </si>
  <si>
    <t>4629043694</t>
  </si>
  <si>
    <t>02-08-2018 00:00:00</t>
  </si>
  <si>
    <t>31412878</t>
  </si>
  <si>
    <t>АО "Михайловский ГОК  им. А.В. Варичева"</t>
  </si>
  <si>
    <t>4633001577</t>
  </si>
  <si>
    <t>997550001</t>
  </si>
  <si>
    <t>20-03-2020 00:00:00</t>
  </si>
  <si>
    <t>26838066</t>
  </si>
  <si>
    <t>АО "РЭУ"</t>
  </si>
  <si>
    <t>7714783092</t>
  </si>
  <si>
    <t>770401001</t>
  </si>
  <si>
    <t>26357430</t>
  </si>
  <si>
    <t>АО "Сахарный комбинат Льговский"</t>
  </si>
  <si>
    <t>4613005502</t>
  </si>
  <si>
    <t>461301001</t>
  </si>
  <si>
    <t>28160056</t>
  </si>
  <si>
    <t>АО "ТЭСК"</t>
  </si>
  <si>
    <t>4632121159</t>
  </si>
  <si>
    <t>31424123</t>
  </si>
  <si>
    <t>АО "ЭЛЕКТРОАГРЕГАТ"</t>
  </si>
  <si>
    <t>4631005223</t>
  </si>
  <si>
    <t>27653101</t>
  </si>
  <si>
    <t>АУ КО "Редакция газеты "Беловские Зори"</t>
  </si>
  <si>
    <t>4601003540</t>
  </si>
  <si>
    <t>460101001</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</si>
  <si>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</si>
  <si>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</si>
  <si>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</si>
  <si>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</si>
  <si>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26520355</t>
  </si>
  <si>
    <t>Брянский территориальный участок Московской дирекции по тепловодоснабжению – структурного подразделения Центральной дирекции по тепловодоснабжению – филиала ОАО «РЖД»</t>
  </si>
  <si>
    <t>463201002</t>
  </si>
  <si>
    <t>26373212</t>
  </si>
  <si>
    <t>ГУПКО "Курскоблжилкомхоз"</t>
  </si>
  <si>
    <t>4632024035</t>
  </si>
  <si>
    <t>26357437</t>
  </si>
  <si>
    <t>ЗАО "Рыльский хлебозавод"</t>
  </si>
  <si>
    <t>4620002277</t>
  </si>
  <si>
    <t>462001001</t>
  </si>
  <si>
    <t>31651696</t>
  </si>
  <si>
    <t>ИП Рустем Мансур Исмаилович</t>
  </si>
  <si>
    <t>461109152080</t>
  </si>
  <si>
    <t>отсутствует</t>
  </si>
  <si>
    <t>30941921</t>
  </si>
  <si>
    <t>Курский завод "Маяк" - филиал АО "Нижегородское научно-производственное объединение имени М.В.Фрунзе"</t>
  </si>
  <si>
    <t>5261077695</t>
  </si>
  <si>
    <t>12-07-2017 00:00:00</t>
  </si>
  <si>
    <t>30843089</t>
  </si>
  <si>
    <t>МКУ "Управление обеспечения деятельности органов местного самоуправления"</t>
  </si>
  <si>
    <t>4622005001</t>
  </si>
  <si>
    <t>462201001</t>
  </si>
  <si>
    <t>01-10-2016 00:00:00</t>
  </si>
  <si>
    <t>31334806</t>
  </si>
  <si>
    <t>МУП "Глушковское ЖКХ"</t>
  </si>
  <si>
    <t>4603004186</t>
  </si>
  <si>
    <t>31-07-2019 00:00:00</t>
  </si>
  <si>
    <t>26357464</t>
  </si>
  <si>
    <t>МУП "Городские тепловые сети" МО  "город Курчатов"</t>
  </si>
  <si>
    <t>4634002573</t>
  </si>
  <si>
    <t>463401001</t>
  </si>
  <si>
    <t>26357452</t>
  </si>
  <si>
    <t>МУП "Гортеплосеть"</t>
  </si>
  <si>
    <t>4632000330</t>
  </si>
  <si>
    <t>26357458</t>
  </si>
  <si>
    <t>МУП "Гортеплосеть" города Железногорска</t>
  </si>
  <si>
    <t>4633002394</t>
  </si>
  <si>
    <t>463301001</t>
  </si>
  <si>
    <t>26373218</t>
  </si>
  <si>
    <t>МУП "Иванинское ЖКХ"</t>
  </si>
  <si>
    <t>4634008455</t>
  </si>
  <si>
    <t>28829517</t>
  </si>
  <si>
    <t>МУП "Кшенское" поселка Кшенский</t>
  </si>
  <si>
    <t>4621009099</t>
  </si>
  <si>
    <t>462101001</t>
  </si>
  <si>
    <t>28967472</t>
  </si>
  <si>
    <t>МУП "Районное коммунальное хозяйство"</t>
  </si>
  <si>
    <t>4633037132</t>
  </si>
  <si>
    <t>31625749</t>
  </si>
  <si>
    <t>МУП "Теплосервис"</t>
  </si>
  <si>
    <t>4626006422</t>
  </si>
  <si>
    <t>462601001</t>
  </si>
  <si>
    <t>01-08-2022 00:00:00</t>
  </si>
  <si>
    <t>31461777</t>
  </si>
  <si>
    <t>МУП "Теплосеть"</t>
  </si>
  <si>
    <t>4610006900</t>
  </si>
  <si>
    <t>461001001</t>
  </si>
  <si>
    <t>15-05-2008 00:00:00</t>
  </si>
  <si>
    <t>31521250</t>
  </si>
  <si>
    <t>МУП "Хомутовское ЖКХ"</t>
  </si>
  <si>
    <t>4626006380</t>
  </si>
  <si>
    <t>19-10-2021 00:00:00</t>
  </si>
  <si>
    <t>30370891</t>
  </si>
  <si>
    <t>МУП ЖКХ "Лазурное"</t>
  </si>
  <si>
    <t>4611007409</t>
  </si>
  <si>
    <t>08-07-2015 00:00:00</t>
  </si>
  <si>
    <t>28975327</t>
  </si>
  <si>
    <t>МУП ЖКХ "Родник"</t>
  </si>
  <si>
    <t>4611013586</t>
  </si>
  <si>
    <t>26357443</t>
  </si>
  <si>
    <t>МУП КЭТС г.Суджа</t>
  </si>
  <si>
    <t>4623002116</t>
  </si>
  <si>
    <t>462301001</t>
  </si>
  <si>
    <t>26357449</t>
  </si>
  <si>
    <t>ОАО "Геомаш" города Щигры</t>
  </si>
  <si>
    <t>4628000962</t>
  </si>
  <si>
    <t>462801001</t>
  </si>
  <si>
    <t>26319324</t>
  </si>
  <si>
    <t>ОАО "Курскрезинотехника"</t>
  </si>
  <si>
    <t>4632001454</t>
  </si>
  <si>
    <t>463250001</t>
  </si>
  <si>
    <t>26597746</t>
  </si>
  <si>
    <t>ОАО "Технотекс"</t>
  </si>
  <si>
    <t>4631000955</t>
  </si>
  <si>
    <t>28153332</t>
  </si>
  <si>
    <t>ОАО "Электроагрегат"</t>
  </si>
  <si>
    <t>28008001</t>
  </si>
  <si>
    <t>ООО  "Афродита"</t>
  </si>
  <si>
    <t>4633023436</t>
  </si>
  <si>
    <t>30958906</t>
  </si>
  <si>
    <t>ООО "АГРУПП"</t>
  </si>
  <si>
    <t>4603001234</t>
  </si>
  <si>
    <t>31206294</t>
  </si>
  <si>
    <t>ООО "Агропроект"</t>
  </si>
  <si>
    <t>3666120176</t>
  </si>
  <si>
    <t>366601001</t>
  </si>
  <si>
    <t>10-10-2018 00:00:00</t>
  </si>
  <si>
    <t>31157877</t>
  </si>
  <si>
    <t>ООО "ВодоСервис"</t>
  </si>
  <si>
    <t>4633039637</t>
  </si>
  <si>
    <t>463330100</t>
  </si>
  <si>
    <t>26357459</t>
  </si>
  <si>
    <t>ООО "ГОТЭК-ЦПУ"</t>
  </si>
  <si>
    <t>4633016372</t>
  </si>
  <si>
    <t>26599373</t>
  </si>
  <si>
    <t>ООО "ЖКХ с. Мантурово"</t>
  </si>
  <si>
    <t>4614004050</t>
  </si>
  <si>
    <t>461401001</t>
  </si>
  <si>
    <t>28080260</t>
  </si>
  <si>
    <t>ООО "Железногорская МСО"</t>
  </si>
  <si>
    <t>4633011913</t>
  </si>
  <si>
    <t>30918958</t>
  </si>
  <si>
    <t>ООО "Жилсервис ЗЖБИ-3"</t>
  </si>
  <si>
    <t>4633039010</t>
  </si>
  <si>
    <t>05-04-2017 00:00:00</t>
  </si>
  <si>
    <t>26357446</t>
  </si>
  <si>
    <t>ООО "КТС с. Калиновка"</t>
  </si>
  <si>
    <t>4626003929</t>
  </si>
  <si>
    <t>27159575</t>
  </si>
  <si>
    <t>ООО "Коммунальная служба + " С. Михайловка</t>
  </si>
  <si>
    <t>4633033219</t>
  </si>
  <si>
    <t>26357432</t>
  </si>
  <si>
    <t>ООО "Коммунальщик" п. Прямицино</t>
  </si>
  <si>
    <t>4617004147</t>
  </si>
  <si>
    <t>461701001</t>
  </si>
  <si>
    <t>27549510</t>
  </si>
  <si>
    <t>ООО "Комфорт" г. Железногорск</t>
  </si>
  <si>
    <t>4633022993</t>
  </si>
  <si>
    <t>31477115</t>
  </si>
  <si>
    <t>ООО "Круиз - М"</t>
  </si>
  <si>
    <t>5034043900</t>
  </si>
  <si>
    <t>503401001</t>
  </si>
  <si>
    <t>17-04-2012 00:00:00</t>
  </si>
  <si>
    <t>26357454</t>
  </si>
  <si>
    <t>ООО "Курские Внешние Коммунальные сети"</t>
  </si>
  <si>
    <t>4632033706</t>
  </si>
  <si>
    <t>30852158</t>
  </si>
  <si>
    <t>ООО "Курскоблтеплосеть"</t>
  </si>
  <si>
    <t>4632185184</t>
  </si>
  <si>
    <t>26519453</t>
  </si>
  <si>
    <t>ООО "Обоянские Коммунальные Тепловые Сети"</t>
  </si>
  <si>
    <t>4616008283</t>
  </si>
  <si>
    <t>461601001</t>
  </si>
  <si>
    <t>31209848</t>
  </si>
  <si>
    <t>ООО "ПРОМ-ЭНЕРГО-СЕРВИС"</t>
  </si>
  <si>
    <t>4620014875</t>
  </si>
  <si>
    <t>23-10-2018 00:00:00</t>
  </si>
  <si>
    <t>31326254</t>
  </si>
  <si>
    <t>ООО "СБМ"</t>
  </si>
  <si>
    <t>4632113278</t>
  </si>
  <si>
    <t>26-10-2009 00:00:00</t>
  </si>
  <si>
    <t>28262863</t>
  </si>
  <si>
    <t>ООО "Санаторий "Моква"</t>
  </si>
  <si>
    <t>4611004126</t>
  </si>
  <si>
    <t>26357417</t>
  </si>
  <si>
    <t>ООО "Свободинский электромеханический завод"</t>
  </si>
  <si>
    <t>4607000231</t>
  </si>
  <si>
    <t>460701001</t>
  </si>
  <si>
    <t>30949176</t>
  </si>
  <si>
    <t>ООО "Сети МС"</t>
  </si>
  <si>
    <t>4607006392</t>
  </si>
  <si>
    <t>05-12-2016 00:00:00</t>
  </si>
  <si>
    <t>26373203</t>
  </si>
  <si>
    <t>ООО "Солнцевское ЖКХ"</t>
  </si>
  <si>
    <t>4622004495</t>
  </si>
  <si>
    <t>26520250</t>
  </si>
  <si>
    <t>ООО "Тепло Плюс"</t>
  </si>
  <si>
    <t>4610007068</t>
  </si>
  <si>
    <t>26357456</t>
  </si>
  <si>
    <t>ООО "Теплогенерирующая компания"</t>
  </si>
  <si>
    <t>4632068226</t>
  </si>
  <si>
    <t>26806402</t>
  </si>
  <si>
    <t>ООО "Теткинское МУП ЖКХ"</t>
  </si>
  <si>
    <t>4603005599</t>
  </si>
  <si>
    <t>26373188</t>
  </si>
  <si>
    <t>ООО "УниверсалСтройСервис"</t>
  </si>
  <si>
    <t>4619004209</t>
  </si>
  <si>
    <t>461901001</t>
  </si>
  <si>
    <t>26357444</t>
  </si>
  <si>
    <t>ООО "Фатежские КЭТС"</t>
  </si>
  <si>
    <t>4625004944</t>
  </si>
  <si>
    <t>462501001</t>
  </si>
  <si>
    <t>28037290</t>
  </si>
  <si>
    <t>ООО "ЭКАС-строймонтаж"</t>
  </si>
  <si>
    <t>4632064101</t>
  </si>
  <si>
    <t>26319322</t>
  </si>
  <si>
    <t>ООО "Энерго-Сервис"</t>
  </si>
  <si>
    <t>4632032678</t>
  </si>
  <si>
    <t>30833091</t>
  </si>
  <si>
    <t>ООО "Энергосервисная компания ЖБК-1"</t>
  </si>
  <si>
    <t>3123389689</t>
  </si>
  <si>
    <t>312301001</t>
  </si>
  <si>
    <t>27845262</t>
  </si>
  <si>
    <t>ООО "Южная генерирующая компания"</t>
  </si>
  <si>
    <t>4632077904</t>
  </si>
  <si>
    <t>26520836</t>
  </si>
  <si>
    <t>ООО «НИАГАРА+»</t>
  </si>
  <si>
    <t>4607005286</t>
  </si>
  <si>
    <t>26520846</t>
  </si>
  <si>
    <t>ООО «Стройсантехналадка»</t>
  </si>
  <si>
    <t>4632064013</t>
  </si>
  <si>
    <t>27549574</t>
  </si>
  <si>
    <t>ООО Управляющая компания "Айсберг +"</t>
  </si>
  <si>
    <t>4608005722</t>
  </si>
  <si>
    <t>460801001</t>
  </si>
  <si>
    <t>26357433</t>
  </si>
  <si>
    <t>ООО"Теплосети п.Поныри"</t>
  </si>
  <si>
    <t>4618003724</t>
  </si>
  <si>
    <t>461801001</t>
  </si>
  <si>
    <t>30366049</t>
  </si>
  <si>
    <t>ОП "Воронежское" АО "ГУ ЖКХ"</t>
  </si>
  <si>
    <t>5116000922</t>
  </si>
  <si>
    <t>366445001</t>
  </si>
  <si>
    <t>21-10-2015 00:00:00</t>
  </si>
  <si>
    <t>28084551</t>
  </si>
  <si>
    <t>ПАО "Квадра" (филиал "Южная генерация")</t>
  </si>
  <si>
    <t>463201000</t>
  </si>
  <si>
    <t>26357457</t>
  </si>
  <si>
    <t>ПАО "Михайловский ГОК"</t>
  </si>
  <si>
    <t>26519455</t>
  </si>
  <si>
    <t>Рыльский авиационный технический колледж - филиал ФГОУВПО "Московский государственный технический университет гражданской авиации "</t>
  </si>
  <si>
    <t>7712029250</t>
  </si>
  <si>
    <t>26373189</t>
  </si>
  <si>
    <t>ФГБУ "Санаторий Марьино"</t>
  </si>
  <si>
    <t>4620001192</t>
  </si>
  <si>
    <t>31044258</t>
  </si>
  <si>
    <t>Филиал ОАО "РЖД" Юго-Восточная железная дорога, Юго-Восточная дирекция по эксплуатации зданий и сооружений ЕЛЕЦКАЯ ДИСТАЦИЯ ГРАЖДАНСКИХ СООРУЖЕНИЙ</t>
  </si>
  <si>
    <t>481245040</t>
  </si>
  <si>
    <t>27135237</t>
  </si>
  <si>
    <t>Филиал ОАО "РЭУ" "Курский"</t>
  </si>
  <si>
    <t>30941480</t>
  </si>
  <si>
    <t>Филиал ФГБУ "ЦЖКУ" Минобороны России по ЗВО</t>
  </si>
  <si>
    <t>7729314745</t>
  </si>
  <si>
    <t>784243001</t>
  </si>
  <si>
    <t>WARM</t>
  </si>
  <si>
    <t>28.04.2023</t>
  </si>
  <si>
    <t>305502, Курская область, Курский район, п. Маршала Жукова, 6 квартал, дом 5</t>
  </si>
  <si>
    <t>Обухов Игорь Александрович</t>
  </si>
  <si>
    <t>Чуйкова Наталья Петровна</t>
  </si>
  <si>
    <t>главный экономист</t>
  </si>
  <si>
    <t>(4712)71-14-91</t>
  </si>
  <si>
    <t>rodnik4611013586@yandex.ru</t>
  </si>
  <si>
    <t>595</t>
  </si>
  <si>
    <t>О</t>
  </si>
  <si>
    <t>Курский муниципальный район, Щетинский сельсовет (38620492);</t>
  </si>
  <si>
    <t>Курский муниципальный район, Полянский сельсовет (38620472);</t>
  </si>
  <si>
    <t>Курский муниципальный район, Ворошневский сельсовет (38620424);</t>
  </si>
  <si>
    <t>Производство тепловой энергии. Некомбинированная выработка; Передача. Тепловая энергия; Сбыт. Тепловая энергия</t>
  </si>
  <si>
    <t>Тепловая энергия</t>
  </si>
  <si>
    <t>30.06.2024</t>
  </si>
  <si>
    <t>01.07.2024</t>
  </si>
  <si>
    <t>31.12.2024</t>
  </si>
  <si>
    <t>01.01.2025</t>
  </si>
  <si>
    <t>30.06.2025</t>
  </si>
  <si>
    <t>01.07.2025</t>
  </si>
  <si>
    <t>31.12.2025</t>
  </si>
  <si>
    <t>01.01.2026</t>
  </si>
  <si>
    <t>30.06.2026</t>
  </si>
  <si>
    <t>01.07.2026</t>
  </si>
  <si>
    <t>31.12.2026</t>
  </si>
  <si>
    <t>01.01.2027</t>
  </si>
  <si>
    <t>30.06.2027</t>
  </si>
  <si>
    <t>01.07.2027</t>
  </si>
  <si>
    <t>31.12.2027</t>
  </si>
  <si>
    <t>01.01.2028</t>
  </si>
  <si>
    <t>30.06.2028</t>
  </si>
  <si>
    <t>01.07.2028</t>
  </si>
  <si>
    <t>Федеральный закон от 18 июля 2011 года №223-ФЗ "О закупках таваров,работ, услуг отдельными видами юридических лиц"</t>
  </si>
  <si>
    <t>Главный портал закупок (официальный сайт ЕИС в сфере закупок)</t>
  </si>
  <si>
    <t>План закупок</t>
  </si>
  <si>
    <t>Положение</t>
  </si>
  <si>
    <t>http://rodnik46.ru</t>
  </si>
  <si>
    <t>https://zakupki.gov.ru</t>
  </si>
  <si>
    <t>https://zakupki.gov.ru/epz/orderplan/purchase-plan/card/common-info.html?id=739772&amp;infoId=5558078</t>
  </si>
  <si>
    <t>https://zakupki.gov.ru/epz/orderclause/search/results.html?searchString=4611013586&amp;morphology=on&amp;search-filter=Дате+размещения&amp;sortBy=UPDATE_DATE&amp;pageNumber=1&amp;sortDirection=false&amp;recordsPerPage=_10&amp;showLotsInfoHidden=false-</t>
  </si>
  <si>
    <t>https://portal.eias.ru/Portal/DownloadPage.aspx?type=12&amp;guid=d34a0efc-9fd0-4258-be56-a5269fb10bf3</t>
  </si>
  <si>
    <t>15.05.2023 21:06:42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</si>
</sst>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810">
    <xf numFmtId="49" fontId="0" fillId="0" borderId="0" xfId="0">
      <alignment vertical="top"/>
    </xf>
    <xf numFmtId="0" fontId="54" fillId="0" borderId="0" xfId="54" applyFont="1" applyAlignment="1">
      <alignment vertical="top" wrapText="1"/>
    </xf>
    <xf numFmtId="49" fontId="6" fillId="0" borderId="0" xfId="0" applyFont="1">
      <alignment vertical="top"/>
    </xf>
    <xf numFmtId="49" fontId="6" fillId="8" borderId="4" xfId="0" applyFont="1" applyFill="1" applyBorder="1" applyAlignment="1">
      <alignment horizontal="center" vertical="top"/>
    </xf>
    <xf numFmtId="49" fontId="6" fillId="0" borderId="0" xfId="0" applyFont="1" applyAlignment="1">
      <alignment vertical="top" wrapText="1"/>
    </xf>
    <xf numFmtId="49" fontId="6" fillId="0" borderId="0" xfId="0" applyFont="1" applyAlignment="1">
      <alignment vertical="center" wrapText="1"/>
    </xf>
    <xf numFmtId="49" fontId="6" fillId="0" borderId="0" xfId="50" applyAlignment="1">
      <alignment vertical="center" wrapText="1"/>
    </xf>
    <xf numFmtId="49" fontId="11" fillId="0" borderId="0" xfId="50" applyFont="1" applyAlignment="1">
      <alignment vertical="center"/>
    </xf>
    <xf numFmtId="0" fontId="11" fillId="0" borderId="0" xfId="49" applyFont="1" applyAlignment="1">
      <alignment horizontal="center" vertical="center" wrapText="1"/>
    </xf>
    <xf numFmtId="0" fontId="6" fillId="0" borderId="0" xfId="49" applyFont="1" applyAlignment="1">
      <alignment vertical="center" wrapText="1"/>
    </xf>
    <xf numFmtId="0" fontId="6" fillId="0" borderId="0" xfId="49" applyFont="1" applyAlignment="1">
      <alignment horizontal="left" vertical="center" wrapText="1"/>
    </xf>
    <xf numFmtId="0" fontId="6" fillId="0" borderId="0" xfId="49" applyFont="1"/>
    <xf numFmtId="0" fontId="6" fillId="7" borderId="0" xfId="49" applyFont="1" applyFill="1"/>
    <xf numFmtId="0" fontId="24" fillId="0" borderId="0" xfId="49" applyFont="1"/>
    <xf numFmtId="49" fontId="6" fillId="0" borderId="0" xfId="46">
      <alignment vertical="top"/>
    </xf>
    <xf numFmtId="0" fontId="11" fillId="0" borderId="0" xfId="52" applyFont="1" applyAlignment="1">
      <alignment vertical="center" wrapText="1"/>
    </xf>
    <xf numFmtId="0" fontId="22" fillId="0" borderId="0" xfId="52" applyFont="1" applyAlignment="1">
      <alignment vertical="center" wrapText="1"/>
    </xf>
    <xf numFmtId="0" fontId="6" fillId="7" borderId="0" xfId="52" applyFill="1" applyAlignment="1">
      <alignment vertical="center" wrapText="1"/>
    </xf>
    <xf numFmtId="0" fontId="6" fillId="0" borderId="0" xfId="52" applyAlignment="1">
      <alignment horizontal="center" vertical="center" wrapText="1"/>
    </xf>
    <xf numFmtId="0" fontId="6" fillId="0" borderId="0" xfId="52" applyAlignment="1">
      <alignment vertical="center" wrapText="1"/>
    </xf>
    <xf numFmtId="0" fontId="25" fillId="7" borderId="0" xfId="52" applyFont="1" applyFill="1" applyAlignment="1">
      <alignment vertical="center" wrapText="1"/>
    </xf>
    <xf numFmtId="0" fontId="6" fillId="7" borderId="0" xfId="52" applyFill="1" applyAlignment="1">
      <alignment horizontal="right" vertical="center" wrapText="1" indent="1"/>
    </xf>
    <xf numFmtId="0" fontId="11" fillId="7" borderId="0" xfId="52" applyFont="1" applyFill="1" applyAlignment="1">
      <alignment horizontal="center" vertical="center" wrapText="1"/>
    </xf>
    <xf numFmtId="0" fontId="6" fillId="7" borderId="0" xfId="52" applyFill="1" applyAlignment="1">
      <alignment horizontal="center" vertical="center" wrapText="1"/>
    </xf>
    <xf numFmtId="0" fontId="22" fillId="0" borderId="0" xfId="52" applyFont="1" applyAlignment="1">
      <alignment horizontal="center" vertical="center" wrapText="1"/>
    </xf>
    <xf numFmtId="0" fontId="26" fillId="7" borderId="0" xfId="52" applyFont="1" applyFill="1" applyAlignment="1">
      <alignment horizontal="center" vertical="center" wrapText="1"/>
    </xf>
    <xf numFmtId="0" fontId="6" fillId="0" borderId="0" xfId="52" applyAlignment="1">
      <alignment vertical="center"/>
    </xf>
    <xf numFmtId="49" fontId="6" fillId="7" borderId="0" xfId="52" applyNumberFormat="1" applyFill="1" applyAlignment="1">
      <alignment horizontal="right" vertical="center" wrapText="1" indent="1"/>
    </xf>
    <xf numFmtId="49" fontId="25" fillId="7" borderId="0" xfId="52" applyNumberFormat="1" applyFont="1" applyFill="1" applyAlignment="1">
      <alignment horizontal="center" vertical="center" wrapText="1"/>
    </xf>
    <xf numFmtId="49" fontId="6" fillId="9" borderId="5" xfId="52" applyNumberFormat="1" applyFill="1" applyBorder="1" applyAlignment="1" applyProtection="1">
      <alignment horizontal="center" vertical="center" wrapText="1"/>
      <protection locked="0"/>
    </xf>
    <xf numFmtId="49" fontId="0" fillId="10" borderId="0" xfId="0" applyFill="1">
      <alignment vertical="top"/>
    </xf>
    <xf numFmtId="0" fontId="6" fillId="0" borderId="0" xfId="54" applyFont="1" applyAlignment="1">
      <alignment vertical="center" wrapText="1"/>
    </xf>
    <xf numFmtId="0" fontId="22" fillId="0" borderId="0" xfId="52" applyFont="1" applyAlignment="1">
      <alignment horizontal="center" vertical="top" wrapText="1"/>
    </xf>
    <xf numFmtId="0" fontId="0" fillId="7" borderId="0" xfId="52" applyFont="1" applyFill="1" applyAlignment="1">
      <alignment horizontal="center" vertical="center" wrapText="1"/>
    </xf>
    <xf numFmtId="49" fontId="0" fillId="7" borderId="0" xfId="52" applyNumberFormat="1" applyFont="1" applyFill="1" applyAlignment="1">
      <alignment horizontal="right" vertical="center" wrapText="1" indent="1"/>
    </xf>
    <xf numFmtId="49" fontId="29" fillId="7" borderId="0" xfId="33" applyNumberFormat="1" applyFont="1" applyFill="1" applyBorder="1">
      <alignment horizontal="center" vertical="center" wrapText="1"/>
    </xf>
    <xf numFmtId="49" fontId="0" fillId="0" borderId="0" xfId="0" applyBorder="1">
      <alignment vertical="top"/>
    </xf>
    <xf numFmtId="0" fontId="6" fillId="0" borderId="5" xfId="51" applyFont="1" applyBorder="1" applyAlignment="1">
      <alignment vertical="center" wrapText="1"/>
    </xf>
    <xf numFmtId="0" fontId="0" fillId="0" borderId="5" xfId="51" applyFont="1" applyBorder="1" applyAlignment="1">
      <alignment vertical="center" wrapText="1"/>
    </xf>
    <xf numFmtId="0" fontId="33" fillId="7" borderId="0" xfId="54" applyFont="1" applyFill="1" applyAlignment="1">
      <alignment horizontal="center" vertical="center" wrapText="1"/>
    </xf>
    <xf numFmtId="0" fontId="33" fillId="7" borderId="0" xfId="49" applyFont="1" applyFill="1" applyAlignment="1">
      <alignment horizontal="center"/>
    </xf>
    <xf numFmtId="0" fontId="33" fillId="0" borderId="0" xfId="49" applyFont="1" applyAlignment="1">
      <alignment horizontal="center" vertical="center"/>
    </xf>
    <xf numFmtId="0" fontId="33" fillId="7" borderId="0" xfId="49" applyFont="1" applyFill="1" applyAlignment="1">
      <alignment horizontal="center" vertical="center"/>
    </xf>
    <xf numFmtId="49" fontId="31" fillId="0" borderId="6" xfId="0" applyFont="1" applyBorder="1" applyAlignment="1">
      <alignment vertical="top" wrapText="1"/>
    </xf>
    <xf numFmtId="0" fontId="0" fillId="7" borderId="0" xfId="52" applyFont="1" applyFill="1" applyAlignment="1">
      <alignment horizontal="right" vertical="center" wrapText="1" indent="1"/>
    </xf>
    <xf numFmtId="0" fontId="0" fillId="0" borderId="6" xfId="36" applyFont="1" applyBorder="1" applyAlignment="1">
      <alignment horizontal="justify" vertical="top" wrapText="1"/>
    </xf>
    <xf numFmtId="0" fontId="2" fillId="0" borderId="0" xfId="39"/>
    <xf numFmtId="0" fontId="45" fillId="0" borderId="0" xfId="52" applyFont="1" applyAlignment="1">
      <alignment horizontal="center" vertical="center" wrapText="1"/>
    </xf>
    <xf numFmtId="49" fontId="23" fillId="7" borderId="7" xfId="43" applyFont="1" applyFill="1" applyBorder="1" applyAlignment="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lignment wrapText="1"/>
    </xf>
    <xf numFmtId="0" fontId="18" fillId="0" borderId="0" xfId="22" applyFill="1" applyBorder="1" applyAlignment="1">
      <alignment horizontal="left" vertical="top" wrapText="1"/>
    </xf>
    <xf numFmtId="49" fontId="14" fillId="0" borderId="0" xfId="43" applyFont="1" applyFill="1" applyBorder="1" applyAlignment="1">
      <alignment vertical="top" wrapText="1"/>
    </xf>
    <xf numFmtId="0" fontId="18" fillId="0" borderId="0" xfId="22" applyFill="1" applyBorder="1" applyAlignment="1">
      <alignment horizontal="right" vertical="top" wrapText="1"/>
    </xf>
    <xf numFmtId="49" fontId="34" fillId="8" borderId="6" xfId="40" applyNumberFormat="1" applyFont="1" applyFill="1" applyBorder="1" applyAlignment="1">
      <alignment horizontal="center" vertical="center" wrapText="1"/>
    </xf>
    <xf numFmtId="49" fontId="34" fillId="2" borderId="6" xfId="40" applyNumberFormat="1" applyFont="1" applyFill="1" applyBorder="1" applyAlignment="1">
      <alignment horizontal="center" vertical="center" wrapText="1"/>
    </xf>
    <xf numFmtId="49" fontId="23" fillId="7" borderId="10" xfId="43" applyFont="1" applyFill="1" applyBorder="1" applyAlignment="1">
      <alignment horizontal="center" vertical="center" wrapText="1"/>
    </xf>
    <xf numFmtId="49" fontId="34" fillId="11" borderId="6" xfId="40" applyNumberFormat="1" applyFont="1" applyFill="1" applyBorder="1" applyAlignment="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49" fontId="32" fillId="0" borderId="0" xfId="0" applyFont="1" applyBorder="1">
      <alignment vertical="top"/>
    </xf>
    <xf numFmtId="0" fontId="32" fillId="7" borderId="0" xfId="54" applyFont="1" applyFill="1" applyAlignment="1">
      <alignment vertical="center" wrapText="1"/>
    </xf>
    <xf numFmtId="0" fontId="32" fillId="0" borderId="0" xfId="54" applyFont="1" applyAlignment="1">
      <alignment vertical="center" wrapText="1"/>
    </xf>
    <xf numFmtId="0" fontId="45" fillId="0" borderId="0" xfId="54" applyFont="1" applyAlignment="1">
      <alignment vertical="center" wrapText="1"/>
    </xf>
    <xf numFmtId="0" fontId="0" fillId="0" borderId="0" xfId="54" applyFont="1" applyAlignment="1">
      <alignment vertical="center" wrapText="1"/>
    </xf>
    <xf numFmtId="0" fontId="45" fillId="0" borderId="0" xfId="52" applyFont="1" applyAlignment="1">
      <alignment horizontal="left" vertical="center" wrapText="1"/>
    </xf>
    <xf numFmtId="49" fontId="45" fillId="0" borderId="0" xfId="52" applyNumberFormat="1" applyFont="1" applyAlignment="1">
      <alignment horizontal="left" vertical="center" wrapText="1"/>
    </xf>
    <xf numFmtId="0" fontId="0" fillId="0" borderId="0" xfId="0" applyNumberFormat="1" applyBorder="1">
      <alignment vertical="top"/>
    </xf>
    <xf numFmtId="49" fontId="34" fillId="9" borderId="6" xfId="40" applyNumberFormat="1" applyFont="1" applyFill="1" applyBorder="1" applyAlignment="1">
      <alignment horizontal="center" vertical="center" wrapText="1"/>
    </xf>
    <xf numFmtId="49" fontId="0" fillId="0" borderId="0" xfId="0" applyAlignment="1">
      <alignment horizontal="left" vertical="top"/>
    </xf>
    <xf numFmtId="0" fontId="45" fillId="0" borderId="0" xfId="54" applyFont="1" applyAlignment="1">
      <alignment horizontal="center" vertical="center" wrapText="1"/>
    </xf>
    <xf numFmtId="0" fontId="8" fillId="10" borderId="12" xfId="53" applyFont="1" applyFill="1" applyBorder="1" applyAlignment="1">
      <alignment horizontal="center" vertical="center" wrapText="1"/>
    </xf>
    <xf numFmtId="49" fontId="0" fillId="7" borderId="0" xfId="54" applyNumberFormat="1" applyFont="1" applyFill="1" applyAlignment="1">
      <alignment horizontal="center" vertical="center" wrapText="1"/>
    </xf>
    <xf numFmtId="0" fontId="0" fillId="0" borderId="0" xfId="0" applyNumberFormat="1" applyAlignment="1">
      <alignment vertical="center"/>
    </xf>
    <xf numFmtId="0" fontId="6" fillId="7" borderId="5" xfId="54" applyFont="1" applyFill="1" applyBorder="1" applyAlignment="1">
      <alignment horizontal="center" vertical="center" wrapText="1"/>
    </xf>
    <xf numFmtId="0" fontId="0" fillId="12" borderId="5" xfId="45" applyFont="1" applyFill="1" applyBorder="1" applyAlignment="1">
      <alignment horizontal="center" vertical="center" wrapText="1"/>
    </xf>
    <xf numFmtId="0" fontId="0" fillId="12" borderId="5" xfId="47" applyFont="1" applyFill="1" applyBorder="1" applyAlignment="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lignment horizontal="center" vertical="center" wrapText="1"/>
    </xf>
    <xf numFmtId="49" fontId="40" fillId="13" borderId="14" xfId="0" applyFont="1" applyFill="1" applyBorder="1" applyAlignment="1">
      <alignment horizontal="left" vertical="center"/>
    </xf>
    <xf numFmtId="0" fontId="0" fillId="0" borderId="5" xfId="33" applyFont="1" applyBorder="1">
      <alignment horizontal="center" vertical="center" wrapText="1"/>
    </xf>
    <xf numFmtId="0" fontId="6" fillId="13" borderId="13" xfId="54" applyFont="1" applyFill="1" applyBorder="1" applyAlignment="1">
      <alignment vertical="center" wrapText="1"/>
    </xf>
    <xf numFmtId="0" fontId="6" fillId="0" borderId="5" xfId="47" applyFont="1" applyBorder="1" applyAlignment="1">
      <alignment horizontal="center" vertical="center" wrapText="1"/>
    </xf>
    <xf numFmtId="0" fontId="6" fillId="0" borderId="5" xfId="49" applyFont="1" applyBorder="1" applyAlignment="1">
      <alignment horizontal="center" vertical="center" wrapText="1"/>
    </xf>
    <xf numFmtId="0" fontId="40" fillId="13" borderId="13" xfId="0" applyNumberFormat="1" applyFont="1" applyFill="1" applyBorder="1" applyAlignment="1">
      <alignment horizontal="left" vertical="center"/>
    </xf>
    <xf numFmtId="0" fontId="40" fillId="13" borderId="15" xfId="0" applyNumberFormat="1" applyFont="1" applyFill="1" applyBorder="1" applyAlignment="1">
      <alignment horizontal="left" vertical="center"/>
    </xf>
    <xf numFmtId="0" fontId="40" fillId="13" borderId="14" xfId="0" applyNumberFormat="1" applyFont="1" applyFill="1" applyBorder="1" applyAlignment="1">
      <alignment horizontal="left" vertical="center"/>
    </xf>
    <xf numFmtId="0" fontId="46" fillId="0" borderId="0" xfId="0" applyNumberFormat="1" applyFont="1" applyAlignment="1">
      <alignment vertical="center"/>
    </xf>
    <xf numFmtId="49" fontId="6" fillId="0" borderId="5" xfId="53" applyNumberFormat="1" applyFont="1" applyBorder="1" applyAlignment="1">
      <alignment horizontal="center" vertical="center" wrapText="1"/>
    </xf>
    <xf numFmtId="49" fontId="0" fillId="0" borderId="17" xfId="0" applyBorder="1">
      <alignment vertical="top"/>
    </xf>
    <xf numFmtId="0" fontId="6" fillId="7" borderId="5" xfId="49" applyFont="1" applyFill="1" applyBorder="1" applyAlignment="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Alignment="1">
      <alignment vertical="center" wrapText="1"/>
    </xf>
    <xf numFmtId="0" fontId="41" fillId="0" borderId="0" xfId="54" applyFont="1" applyAlignment="1">
      <alignment vertical="center" wrapText="1"/>
    </xf>
    <xf numFmtId="49" fontId="6" fillId="0" borderId="0" xfId="41">
      <alignment vertical="top"/>
    </xf>
    <xf numFmtId="49" fontId="11" fillId="0" borderId="0" xfId="41" applyFont="1" applyBorder="1">
      <alignment vertical="top"/>
    </xf>
    <xf numFmtId="49" fontId="6" fillId="0" borderId="0" xfId="41" applyBorder="1">
      <alignment vertical="top"/>
    </xf>
    <xf numFmtId="49" fontId="33" fillId="0" borderId="0" xfId="41" applyFont="1" applyBorder="1" applyAlignment="1">
      <alignment horizontal="center" vertical="center"/>
    </xf>
    <xf numFmtId="0" fontId="6" fillId="7" borderId="0" xfId="41" applyNumberFormat="1" applyFill="1" applyBorder="1" applyAlignment="1"/>
    <xf numFmtId="0" fontId="42" fillId="7" borderId="0" xfId="41" applyNumberFormat="1" applyFont="1" applyFill="1" applyBorder="1" applyAlignment="1">
      <alignment horizontal="center" vertical="center" wrapText="1"/>
    </xf>
    <xf numFmtId="0" fontId="11" fillId="7" borderId="0" xfId="41" applyNumberFormat="1" applyFont="1" applyFill="1" applyBorder="1" applyAlignment="1"/>
    <xf numFmtId="49" fontId="33" fillId="0" borderId="0" xfId="41" applyFont="1" applyAlignment="1">
      <alignment horizontal="center" vertical="center" wrapText="1"/>
    </xf>
    <xf numFmtId="0" fontId="6" fillId="7" borderId="5" xfId="48" applyNumberFormat="1" applyFill="1" applyBorder="1" applyAlignment="1">
      <alignment horizontal="center" vertical="center" wrapText="1"/>
    </xf>
    <xf numFmtId="49" fontId="6" fillId="0" borderId="5" xfId="48" applyBorder="1" applyAlignment="1">
      <alignment horizontal="center" vertical="center" wrapText="1"/>
    </xf>
    <xf numFmtId="49" fontId="43" fillId="13" borderId="15" xfId="41" applyFont="1" applyFill="1" applyBorder="1" applyAlignment="1">
      <alignment horizontal="center" vertical="top"/>
    </xf>
    <xf numFmtId="49" fontId="40" fillId="13" borderId="15" xfId="41" applyFont="1" applyFill="1" applyBorder="1" applyAlignment="1">
      <alignment horizontal="left" vertical="center"/>
    </xf>
    <xf numFmtId="49" fontId="6" fillId="0" borderId="0" xfId="0" applyFont="1" applyAlignment="1">
      <alignment horizontal="center" vertical="top"/>
    </xf>
    <xf numFmtId="49" fontId="37" fillId="0" borderId="0" xfId="0" applyFont="1">
      <alignment vertical="top"/>
    </xf>
    <xf numFmtId="0" fontId="37" fillId="0" borderId="5" xfId="51" applyFont="1" applyBorder="1" applyAlignment="1">
      <alignment vertical="center" wrapText="1"/>
    </xf>
    <xf numFmtId="0" fontId="37" fillId="0" borderId="13" xfId="51" applyFont="1" applyBorder="1" applyAlignment="1">
      <alignment vertical="center" wrapText="1"/>
    </xf>
    <xf numFmtId="49" fontId="37" fillId="0" borderId="0" xfId="0" applyFont="1" applyAlignment="1">
      <alignment vertical="top" wrapText="1"/>
    </xf>
    <xf numFmtId="0" fontId="37" fillId="0" borderId="0" xfId="51" applyFont="1" applyAlignment="1">
      <alignment vertical="center" wrapText="1"/>
    </xf>
    <xf numFmtId="0" fontId="8" fillId="10" borderId="0" xfId="54" applyFont="1" applyFill="1" applyAlignment="1">
      <alignment horizontal="center" vertical="center" wrapText="1"/>
    </xf>
    <xf numFmtId="49" fontId="40" fillId="13" borderId="15" xfId="0" applyFont="1" applyFill="1" applyBorder="1" applyAlignment="1">
      <alignment horizontal="left" vertical="center" indent="2"/>
    </xf>
    <xf numFmtId="49" fontId="40" fillId="13" borderId="15" xfId="0" applyFont="1" applyFill="1" applyBorder="1" applyAlignment="1">
      <alignment horizontal="left" vertical="center" indent="3"/>
    </xf>
    <xf numFmtId="0" fontId="47" fillId="0" borderId="0" xfId="47" applyFont="1" applyAlignment="1">
      <alignment horizontal="center" vertical="center" wrapText="1"/>
    </xf>
    <xf numFmtId="0" fontId="6" fillId="0" borderId="0" xfId="47" applyFont="1" applyAlignment="1">
      <alignment vertical="center" wrapText="1"/>
    </xf>
    <xf numFmtId="49" fontId="6" fillId="0" borderId="0" xfId="53" applyNumberFormat="1" applyFont="1" applyAlignment="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lignment horizontal="left" vertical="center" indent="1"/>
    </xf>
    <xf numFmtId="49" fontId="6" fillId="0" borderId="0" xfId="0" applyFont="1" applyAlignment="1">
      <alignment vertical="center"/>
    </xf>
    <xf numFmtId="49" fontId="0" fillId="10" borderId="0" xfId="0" applyFill="1" applyBorder="1">
      <alignment vertical="top"/>
    </xf>
    <xf numFmtId="0" fontId="0" fillId="0" borderId="0" xfId="0" applyNumberFormat="1" applyBorder="1" applyAlignment="1">
      <alignment vertical="center"/>
    </xf>
    <xf numFmtId="0" fontId="6" fillId="0" borderId="14" xfId="51" applyFont="1" applyBorder="1" applyAlignment="1">
      <alignment vertical="center" wrapText="1"/>
    </xf>
    <xf numFmtId="0" fontId="19" fillId="10" borderId="0" xfId="54" applyFont="1" applyFill="1" applyAlignment="1">
      <alignment horizontal="center" vertical="center" wrapText="1"/>
    </xf>
    <xf numFmtId="49" fontId="6" fillId="13" borderId="15" xfId="53" applyNumberFormat="1" applyFont="1" applyFill="1" applyBorder="1" applyAlignment="1">
      <alignment horizontal="center" vertical="center" wrapText="1"/>
    </xf>
    <xf numFmtId="0" fontId="0" fillId="0" borderId="0" xfId="52" applyFont="1" applyAlignment="1">
      <alignment horizontal="center" vertical="center" wrapText="1"/>
    </xf>
    <xf numFmtId="49" fontId="6" fillId="0" borderId="0" xfId="52" applyNumberFormat="1" applyAlignment="1">
      <alignment horizontal="center" vertical="center" wrapText="1"/>
    </xf>
    <xf numFmtId="49" fontId="40" fillId="13" borderId="15" xfId="0" applyFont="1" applyFill="1" applyBorder="1" applyAlignment="1">
      <alignment horizontal="left" vertical="center"/>
    </xf>
    <xf numFmtId="49" fontId="6" fillId="0" borderId="0" xfId="53" applyNumberFormat="1" applyFont="1" applyAlignment="1">
      <alignment vertical="center" wrapText="1"/>
    </xf>
    <xf numFmtId="0" fontId="33" fillId="7" borderId="0" xfId="49" applyFont="1" applyFill="1" applyAlignment="1">
      <alignment horizontal="center" vertical="center" wrapText="1"/>
    </xf>
    <xf numFmtId="49" fontId="9" fillId="0" borderId="0" xfId="41" applyFont="1" applyBorder="1" applyAlignment="1">
      <alignment horizontal="right" vertical="top"/>
    </xf>
    <xf numFmtId="49" fontId="9" fillId="0" borderId="0" xfId="41" applyFont="1">
      <alignment vertical="top"/>
    </xf>
    <xf numFmtId="0" fontId="6" fillId="7" borderId="0" xfId="54" applyFont="1" applyFill="1" applyAlignment="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Font="1" applyAlignment="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18" fillId="0" borderId="0" xfId="32" applyFont="1" applyBorder="1" applyAlignment="1">
      <alignment vertical="center" wrapText="1"/>
    </xf>
    <xf numFmtId="49" fontId="48" fillId="0" borderId="29" xfId="0" applyFont="1" applyBorder="1" applyAlignment="1">
      <alignment horizontal="justify" vertical="top"/>
    </xf>
    <xf numFmtId="0" fontId="0" fillId="0" borderId="13" xfId="51" applyFont="1" applyBorder="1" applyAlignment="1">
      <alignment vertical="center" wrapText="1"/>
    </xf>
    <xf numFmtId="49" fontId="6" fillId="0" borderId="29" xfId="0" applyFont="1" applyBorder="1" applyAlignment="1">
      <alignment vertical="top" wrapText="1"/>
    </xf>
    <xf numFmtId="49" fontId="6" fillId="0" borderId="30" xfId="0" applyFont="1" applyBorder="1" applyAlignment="1">
      <alignment vertical="top" wrapText="1"/>
    </xf>
    <xf numFmtId="49" fontId="6" fillId="0" borderId="29" xfId="0" applyFont="1" applyBorder="1">
      <alignment vertical="top"/>
    </xf>
    <xf numFmtId="0" fontId="0" fillId="0" borderId="14" xfId="51" applyFont="1" applyBorder="1" applyAlignment="1">
      <alignment vertical="center" wrapText="1"/>
    </xf>
    <xf numFmtId="49" fontId="72" fillId="0" borderId="0" xfId="0" applyFont="1">
      <alignment vertical="top"/>
    </xf>
    <xf numFmtId="0" fontId="0" fillId="0" borderId="0" xfId="0" applyNumberFormat="1">
      <alignment vertical="top"/>
    </xf>
    <xf numFmtId="0" fontId="72" fillId="0" borderId="0" xfId="54" applyFont="1" applyAlignment="1">
      <alignment vertical="center" wrapText="1"/>
    </xf>
    <xf numFmtId="49" fontId="0" fillId="7" borderId="5" xfId="54" applyNumberFormat="1" applyFont="1" applyFill="1" applyBorder="1" applyAlignment="1">
      <alignment horizontal="center" vertical="center" wrapText="1"/>
    </xf>
    <xf numFmtId="0" fontId="6" fillId="0" borderId="5" xfId="54" applyFont="1" applyBorder="1" applyAlignment="1">
      <alignment horizontal="center" vertical="center" wrapText="1"/>
    </xf>
    <xf numFmtId="49" fontId="6" fillId="0" borderId="5" xfId="49" applyNumberFormat="1" applyFont="1" applyBorder="1" applyAlignment="1">
      <alignment horizontal="left" vertical="center" wrapText="1"/>
    </xf>
    <xf numFmtId="0" fontId="6" fillId="7" borderId="16" xfId="49" applyFont="1" applyFill="1" applyBorder="1" applyAlignment="1">
      <alignment horizontal="center" vertical="center"/>
    </xf>
    <xf numFmtId="49" fontId="40" fillId="13" borderId="17" xfId="0" applyFont="1" applyFill="1" applyBorder="1" applyAlignment="1">
      <alignment horizontal="left" vertical="center" indent="2"/>
    </xf>
    <xf numFmtId="0" fontId="6" fillId="0" borderId="5" xfId="54" applyFont="1" applyBorder="1" applyAlignment="1">
      <alignment vertical="center" wrapText="1"/>
    </xf>
    <xf numFmtId="0" fontId="6" fillId="0" borderId="0" xfId="52" applyAlignment="1">
      <alignment horizontal="left" vertical="center" wrapText="1"/>
    </xf>
    <xf numFmtId="14" fontId="6" fillId="7" borderId="0" xfId="52" applyNumberFormat="1" applyFill="1" applyAlignment="1">
      <alignment horizontal="left" vertical="center" wrapText="1"/>
    </xf>
    <xf numFmtId="14" fontId="6" fillId="0" borderId="0" xfId="52" applyNumberFormat="1" applyAlignment="1">
      <alignment horizontal="left" vertical="center" wrapText="1"/>
    </xf>
    <xf numFmtId="0" fontId="74" fillId="0" borderId="0" xfId="54" applyFont="1" applyAlignment="1">
      <alignment vertical="center" wrapText="1"/>
    </xf>
    <xf numFmtId="49" fontId="40" fillId="13" borderId="15" xfId="41" applyFont="1" applyFill="1" applyBorder="1" applyAlignment="1">
      <alignment horizontal="left" vertical="center" indent="1"/>
    </xf>
    <xf numFmtId="49" fontId="74" fillId="0" borderId="0" xfId="0" applyFont="1">
      <alignment vertical="top"/>
    </xf>
    <xf numFmtId="49" fontId="0" fillId="0" borderId="0" xfId="0" applyAlignment="1">
      <alignment vertical="center"/>
    </xf>
    <xf numFmtId="0" fontId="8" fillId="10" borderId="0" xfId="54" applyFont="1" applyFill="1" applyAlignment="1">
      <alignment vertical="center" wrapText="1"/>
    </xf>
    <xf numFmtId="0" fontId="6" fillId="0" borderId="0" xfId="51" applyFont="1" applyAlignment="1">
      <alignment vertical="center" wrapText="1"/>
    </xf>
    <xf numFmtId="49" fontId="6" fillId="0" borderId="5" xfId="0" applyFont="1" applyBorder="1" applyAlignment="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Alignment="1">
      <alignment vertical="center"/>
    </xf>
    <xf numFmtId="0" fontId="74" fillId="0" borderId="0" xfId="0" applyNumberFormat="1" applyFont="1" applyBorder="1" applyAlignment="1">
      <alignment vertical="center"/>
    </xf>
    <xf numFmtId="49" fontId="74" fillId="0" borderId="0" xfId="54" applyNumberFormat="1" applyFont="1" applyAlignment="1">
      <alignment vertical="center" wrapText="1"/>
    </xf>
    <xf numFmtId="49" fontId="74" fillId="10" borderId="0" xfId="0" applyFont="1" applyFill="1">
      <alignment vertical="top"/>
    </xf>
    <xf numFmtId="0" fontId="0" fillId="0" borderId="0" xfId="0" applyNumberFormat="1" applyAlignment="1">
      <alignment vertical="top" wrapText="1"/>
    </xf>
    <xf numFmtId="0" fontId="6" fillId="0" borderId="0" xfId="0" applyNumberFormat="1" applyFont="1">
      <alignment vertical="top"/>
    </xf>
    <xf numFmtId="49" fontId="6" fillId="0" borderId="5" xfId="0" applyFont="1" applyBorder="1">
      <alignment vertical="top"/>
    </xf>
    <xf numFmtId="49" fontId="6" fillId="0" borderId="5" xfId="33" applyNumberFormat="1" applyFont="1" applyBorder="1">
      <alignment horizontal="center" vertical="center" wrapText="1"/>
    </xf>
    <xf numFmtId="0" fontId="18" fillId="0" borderId="22" xfId="36" applyFont="1" applyBorder="1" applyAlignment="1">
      <alignment horizontal="justify" vertical="top" wrapText="1"/>
    </xf>
    <xf numFmtId="49" fontId="0" fillId="0" borderId="5" xfId="0" applyBorder="1" applyAlignment="1">
      <alignment vertical="top" wrapText="1"/>
    </xf>
    <xf numFmtId="0" fontId="0" fillId="0" borderId="5" xfId="36" applyFont="1" applyBorder="1" applyAlignment="1">
      <alignment horizontal="justify" vertical="top" wrapText="1"/>
    </xf>
    <xf numFmtId="4" fontId="6" fillId="0" borderId="0" xfId="54" applyNumberFormat="1" applyFont="1" applyAlignment="1">
      <alignment vertical="center" wrapText="1"/>
    </xf>
    <xf numFmtId="49" fontId="6" fillId="0" borderId="0" xfId="54" applyNumberFormat="1" applyFont="1" applyAlignment="1">
      <alignment vertical="center" wrapText="1"/>
    </xf>
    <xf numFmtId="0" fontId="70" fillId="0" borderId="0" xfId="37"/>
    <xf numFmtId="0" fontId="0" fillId="0" borderId="0" xfId="0" applyNumberFormat="1" applyAlignment="1"/>
    <xf numFmtId="0" fontId="33" fillId="0" borderId="0" xfId="54" applyFont="1" applyAlignment="1">
      <alignment horizontal="center" vertical="center" wrapText="1"/>
    </xf>
    <xf numFmtId="0" fontId="6" fillId="0" borderId="0" xfId="54" applyFont="1" applyAlignment="1">
      <alignment horizontal="right" vertical="center" wrapText="1"/>
    </xf>
    <xf numFmtId="4" fontId="6" fillId="0" borderId="0" xfId="34" applyFill="1" applyBorder="1" applyAlignment="1">
      <alignment horizontal="right" vertical="center" wrapText="1"/>
    </xf>
    <xf numFmtId="0" fontId="6" fillId="0" borderId="0" xfId="51" applyFont="1" applyAlignment="1">
      <alignment horizontal="left" vertical="center" wrapText="1" indent="1"/>
    </xf>
    <xf numFmtId="4" fontId="0" fillId="0" borderId="0" xfId="34" applyFont="1" applyFill="1" applyBorder="1" applyAlignment="1">
      <alignment horizontal="center" vertical="center" wrapText="1"/>
    </xf>
    <xf numFmtId="4" fontId="6" fillId="0" borderId="0" xfId="34" applyFill="1" applyBorder="1" applyAlignment="1">
      <alignment horizontal="center" vertical="center" wrapText="1"/>
    </xf>
    <xf numFmtId="0" fontId="72" fillId="0" borderId="0" xfId="54" applyFont="1" applyAlignment="1">
      <alignment vertical="center"/>
    </xf>
    <xf numFmtId="171" fontId="6" fillId="0" borderId="5" xfId="54" applyNumberFormat="1" applyFont="1" applyBorder="1" applyAlignment="1">
      <alignment horizontal="center" vertical="center" wrapText="1"/>
    </xf>
    <xf numFmtId="171" fontId="6" fillId="0" borderId="5" xfId="33" applyNumberFormat="1" applyFont="1" applyBorder="1">
      <alignment horizontal="center" vertical="center" wrapText="1"/>
    </xf>
    <xf numFmtId="0" fontId="72" fillId="13" borderId="19" xfId="54" applyFont="1" applyFill="1" applyBorder="1" applyAlignment="1">
      <alignment horizontal="center" vertical="center" wrapText="1"/>
    </xf>
    <xf numFmtId="0" fontId="72" fillId="13" borderId="23" xfId="54" applyFont="1" applyFill="1" applyBorder="1" applyAlignment="1">
      <alignment horizontal="center" vertical="center" wrapText="1"/>
    </xf>
    <xf numFmtId="49" fontId="72" fillId="13" borderId="23" xfId="54" applyNumberFormat="1" applyFont="1" applyFill="1" applyBorder="1" applyAlignment="1">
      <alignment horizontal="left" vertical="center" wrapText="1"/>
    </xf>
    <xf numFmtId="49" fontId="37" fillId="13" borderId="15" xfId="42" applyFill="1" applyBorder="1" applyAlignment="1">
      <alignment horizontal="left" vertical="center"/>
    </xf>
    <xf numFmtId="49" fontId="72" fillId="13" borderId="21" xfId="54" applyNumberFormat="1" applyFont="1" applyFill="1" applyBorder="1" applyAlignment="1">
      <alignment horizontal="left" vertical="center" wrapText="1"/>
    </xf>
    <xf numFmtId="49" fontId="6" fillId="8" borderId="5" xfId="54" applyNumberFormat="1" applyFont="1" applyFill="1" applyBorder="1" applyAlignment="1">
      <alignment horizontal="center" vertical="center" wrapText="1"/>
    </xf>
    <xf numFmtId="0" fontId="77" fillId="0" borderId="0" xfId="54" applyFont="1" applyAlignment="1">
      <alignment vertical="center" wrapText="1"/>
    </xf>
    <xf numFmtId="0" fontId="29" fillId="0" borderId="0" xfId="54" applyFont="1" applyAlignment="1">
      <alignment horizontal="center" vertical="center" wrapText="1"/>
    </xf>
    <xf numFmtId="49" fontId="8" fillId="13" borderId="13" xfId="41" applyFont="1" applyFill="1" applyBorder="1" applyAlignment="1">
      <alignment horizontal="right" vertical="center" wrapText="1"/>
    </xf>
    <xf numFmtId="49" fontId="8" fillId="13" borderId="15" xfId="41" applyFont="1" applyFill="1" applyBorder="1" applyAlignment="1">
      <alignment horizontal="right" vertical="center" wrapText="1"/>
    </xf>
    <xf numFmtId="49" fontId="6" fillId="13" borderId="15" xfId="41" applyFill="1" applyBorder="1" applyAlignment="1">
      <alignment horizontal="right" vertical="center" wrapText="1"/>
    </xf>
    <xf numFmtId="49" fontId="6" fillId="13" borderId="14" xfId="41" applyFill="1" applyBorder="1" applyAlignment="1">
      <alignment horizontal="right" vertical="center" wrapText="1"/>
    </xf>
    <xf numFmtId="0" fontId="6" fillId="0" borderId="31" xfId="54" applyFont="1" applyBorder="1" applyAlignment="1">
      <alignment vertical="center" wrapText="1"/>
    </xf>
    <xf numFmtId="0" fontId="50" fillId="0" borderId="0" xfId="54" applyFont="1" applyAlignment="1">
      <alignment vertical="center" wrapText="1"/>
    </xf>
    <xf numFmtId="0" fontId="9" fillId="0" borderId="0" xfId="54" applyFont="1" applyAlignment="1">
      <alignment vertical="center" wrapText="1"/>
    </xf>
    <xf numFmtId="0" fontId="51" fillId="0" borderId="0" xfId="54" applyFont="1" applyAlignment="1">
      <alignment horizontal="center" vertical="center" wrapText="1"/>
    </xf>
    <xf numFmtId="0" fontId="78" fillId="0" borderId="0" xfId="38" applyFont="1"/>
    <xf numFmtId="49" fontId="34" fillId="7" borderId="0" xfId="44">
      <alignment vertical="top"/>
    </xf>
    <xf numFmtId="49" fontId="52" fillId="10" borderId="0" xfId="0" applyFont="1" applyFill="1">
      <alignment vertical="top"/>
    </xf>
    <xf numFmtId="49" fontId="52" fillId="0" borderId="0" xfId="0" applyFont="1">
      <alignment vertical="top"/>
    </xf>
    <xf numFmtId="49" fontId="0" fillId="13" borderId="14" xfId="0" applyFill="1" applyBorder="1" applyAlignment="1">
      <alignment horizontal="right" vertical="center" wrapText="1"/>
    </xf>
    <xf numFmtId="49" fontId="0" fillId="13" borderId="15" xfId="0" applyFill="1" applyBorder="1" applyAlignment="1">
      <alignment horizontal="right" vertical="center" wrapText="1"/>
    </xf>
    <xf numFmtId="49" fontId="72" fillId="10" borderId="0" xfId="0" applyFont="1" applyFill="1">
      <alignment vertical="top"/>
    </xf>
    <xf numFmtId="49" fontId="0" fillId="2" borderId="32" xfId="0" applyFill="1" applyBorder="1" applyAlignment="1" applyProtection="1">
      <alignment horizontal="left" vertical="center" wrapText="1"/>
      <protection locked="0"/>
    </xf>
    <xf numFmtId="49" fontId="0" fillId="0" borderId="5" xfId="0" applyBorder="1" applyAlignment="1">
      <alignment horizontal="center" vertical="center" wrapText="1"/>
    </xf>
    <xf numFmtId="49" fontId="0" fillId="0" borderId="32" xfId="0" applyBorder="1" applyAlignment="1">
      <alignment horizontal="right" vertical="center" wrapText="1"/>
    </xf>
    <xf numFmtId="0" fontId="0" fillId="0" borderId="32" xfId="0" applyNumberFormat="1" applyBorder="1" applyAlignment="1">
      <alignment horizontal="center" vertical="center" wrapText="1"/>
    </xf>
    <xf numFmtId="49" fontId="0" fillId="0" borderId="32" xfId="0" applyBorder="1" applyAlignment="1">
      <alignment horizontal="center" vertical="center" wrapText="1"/>
    </xf>
    <xf numFmtId="49" fontId="0" fillId="0" borderId="0" xfId="0" applyBorder="1" applyAlignment="1">
      <alignment horizontal="left" vertical="center" wrapText="1"/>
    </xf>
    <xf numFmtId="0" fontId="0" fillId="0" borderId="0" xfId="0" applyNumberFormat="1" applyBorder="1" applyAlignment="1">
      <alignment horizontal="center" vertical="center" wrapText="1"/>
    </xf>
    <xf numFmtId="0" fontId="19" fillId="0" borderId="33" xfId="54" applyFont="1" applyBorder="1" applyAlignment="1">
      <alignment horizontal="center" vertical="center" wrapText="1"/>
    </xf>
    <xf numFmtId="0" fontId="0" fillId="0" borderId="5" xfId="0" applyNumberFormat="1" applyBorder="1" applyAlignment="1">
      <alignment horizontal="right" vertical="center" wrapText="1"/>
    </xf>
    <xf numFmtId="0" fontId="0" fillId="0" borderId="33" xfId="0" applyNumberFormat="1" applyBorder="1" applyAlignment="1">
      <alignment horizontal="center" vertical="center" wrapText="1"/>
    </xf>
    <xf numFmtId="0" fontId="8" fillId="0" borderId="6" xfId="36" applyFont="1" applyBorder="1" applyAlignment="1">
      <alignment horizontal="justify" vertical="center" wrapText="1"/>
    </xf>
    <xf numFmtId="0" fontId="53" fillId="0" borderId="0" xfId="52" applyFont="1" applyAlignment="1">
      <alignment vertical="top" wrapText="1"/>
    </xf>
    <xf numFmtId="0" fontId="6" fillId="0" borderId="6" xfId="36" applyFont="1" applyBorder="1" applyAlignment="1">
      <alignment horizontal="justify" vertical="center" wrapText="1"/>
    </xf>
    <xf numFmtId="49" fontId="12"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Border="1" applyAlignment="1">
      <alignment horizontal="left" vertical="center" wrapText="1"/>
    </xf>
    <xf numFmtId="0" fontId="0" fillId="0" borderId="5" xfId="54" applyFont="1" applyBorder="1" applyAlignment="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Alignment="1">
      <alignment horizontal="center" vertical="center" wrapText="1"/>
    </xf>
    <xf numFmtId="49" fontId="6" fillId="11" borderId="5" xfId="53" applyNumberFormat="1" applyFont="1" applyFill="1" applyBorder="1" applyAlignment="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lignment vertical="center" wrapText="1"/>
    </xf>
    <xf numFmtId="0" fontId="33" fillId="0" borderId="0" xfId="0" applyNumberFormat="1" applyFont="1" applyBorder="1" applyAlignment="1">
      <alignment horizontal="center" vertical="center" wrapText="1"/>
    </xf>
    <xf numFmtId="49" fontId="0" fillId="0" borderId="16" xfId="0" applyBorder="1">
      <alignment vertical="top"/>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lignment horizontal="center" vertical="top"/>
    </xf>
    <xf numFmtId="0" fontId="6" fillId="8" borderId="5" xfId="53" applyFont="1" applyFill="1" applyBorder="1" applyAlignment="1">
      <alignment horizontal="left" vertical="center" wrapText="1"/>
    </xf>
    <xf numFmtId="0" fontId="6" fillId="0" borderId="5" xfId="53" applyFont="1" applyBorder="1" applyAlignment="1">
      <alignment horizontal="center" vertical="center" wrapText="1"/>
    </xf>
    <xf numFmtId="0" fontId="0" fillId="0" borderId="5" xfId="0" applyNumberFormat="1" applyBorder="1" applyAlignment="1">
      <alignment horizontal="center" vertical="center"/>
    </xf>
    <xf numFmtId="49" fontId="80" fillId="7" borderId="0" xfId="33" applyNumberFormat="1" applyFont="1" applyFill="1" applyBorder="1">
      <alignment horizontal="center" vertical="center" wrapText="1"/>
    </xf>
    <xf numFmtId="0" fontId="80" fillId="0" borderId="0" xfId="0" applyNumberFormat="1" applyFont="1" applyBorder="1" applyAlignment="1">
      <alignment horizontal="center" vertical="center"/>
    </xf>
    <xf numFmtId="0" fontId="80" fillId="0" borderId="0" xfId="47" applyFont="1" applyAlignment="1">
      <alignment horizontal="center" vertical="center" wrapText="1"/>
    </xf>
    <xf numFmtId="0" fontId="80" fillId="0" borderId="0" xfId="53" applyFont="1" applyAlignment="1">
      <alignment horizontal="center" vertical="center" wrapText="1"/>
    </xf>
    <xf numFmtId="0" fontId="6" fillId="0" borderId="5" xfId="47" applyFont="1" applyBorder="1" applyAlignment="1">
      <alignment horizontal="left" vertical="center" wrapText="1" indent="2"/>
    </xf>
    <xf numFmtId="49" fontId="6" fillId="0" borderId="0" xfId="54" applyNumberFormat="1" applyFont="1" applyAlignment="1">
      <alignment horizontal="center" vertical="center" wrapText="1"/>
    </xf>
    <xf numFmtId="0" fontId="0" fillId="8" borderId="5" xfId="52" applyFont="1" applyFill="1" applyBorder="1" applyAlignment="1">
      <alignment horizontal="left" vertical="center" wrapText="1" indent="1"/>
    </xf>
    <xf numFmtId="49" fontId="0" fillId="0" borderId="5" xfId="53" applyNumberFormat="1" applyFont="1" applyBorder="1" applyAlignment="1">
      <alignment horizontal="left" vertical="center" wrapText="1" indent="1"/>
    </xf>
    <xf numFmtId="49" fontId="6" fillId="8" borderId="5" xfId="52" applyNumberFormat="1" applyFill="1" applyBorder="1" applyAlignment="1">
      <alignment horizontal="left" vertical="center" wrapText="1" indent="1"/>
    </xf>
    <xf numFmtId="49" fontId="6" fillId="0" borderId="5" xfId="52" applyNumberFormat="1" applyBorder="1" applyAlignment="1">
      <alignment horizontal="left" vertical="center" wrapText="1" indent="1"/>
    </xf>
    <xf numFmtId="0" fontId="81" fillId="0" borderId="0" xfId="0" applyNumberFormat="1" applyFont="1" applyBorder="1" applyAlignment="1">
      <alignment vertical="center"/>
    </xf>
    <xf numFmtId="49" fontId="6" fillId="13" borderId="13" xfId="54" applyNumberFormat="1" applyFont="1" applyFill="1" applyBorder="1" applyAlignment="1">
      <alignment horizontal="center" vertical="center" wrapText="1"/>
    </xf>
    <xf numFmtId="0" fontId="6" fillId="13" borderId="15" xfId="53" applyFont="1" applyFill="1" applyBorder="1" applyAlignment="1">
      <alignment horizontal="left" vertical="center" wrapText="1"/>
    </xf>
    <xf numFmtId="49" fontId="6" fillId="13" borderId="14" xfId="54" applyNumberFormat="1" applyFont="1" applyFill="1" applyBorder="1" applyAlignment="1">
      <alignment vertical="center" wrapText="1"/>
    </xf>
    <xf numFmtId="0" fontId="6" fillId="0" borderId="5" xfId="47" applyFont="1" applyBorder="1" applyAlignment="1">
      <alignment horizontal="left" vertical="center" wrapText="1" indent="3"/>
    </xf>
    <xf numFmtId="0" fontId="74" fillId="0" borderId="0" xfId="0" applyNumberFormat="1" applyFont="1" applyBorder="1" applyAlignment="1">
      <alignment horizontal="center" vertical="center"/>
    </xf>
    <xf numFmtId="0" fontId="6" fillId="13" borderId="14" xfId="53" applyFont="1" applyFill="1" applyBorder="1" applyAlignment="1">
      <alignment horizontal="left" vertical="center" wrapText="1"/>
    </xf>
    <xf numFmtId="49" fontId="6" fillId="0" borderId="23" xfId="54" applyNumberFormat="1" applyFont="1" applyBorder="1" applyAlignment="1">
      <alignment horizontal="center" vertical="center" wrapText="1"/>
    </xf>
    <xf numFmtId="0" fontId="6" fillId="0" borderId="23" xfId="47" applyFont="1" applyBorder="1" applyAlignment="1">
      <alignment horizontal="left" vertical="center" wrapText="1" indent="2"/>
    </xf>
    <xf numFmtId="0" fontId="6" fillId="0" borderId="23" xfId="53" applyFont="1" applyBorder="1" applyAlignment="1">
      <alignment horizontal="left" vertical="center" wrapText="1"/>
    </xf>
    <xf numFmtId="49" fontId="6" fillId="0" borderId="23" xfId="54" applyNumberFormat="1" applyFont="1" applyBorder="1" applyAlignment="1">
      <alignment vertical="center" wrapText="1"/>
    </xf>
    <xf numFmtId="49" fontId="6" fillId="11" borderId="5" xfId="53" applyNumberFormat="1" applyFont="1" applyFill="1" applyBorder="1" applyAlignment="1">
      <alignment horizontal="left" vertical="center" wrapText="1" indent="1"/>
    </xf>
    <xf numFmtId="0" fontId="74" fillId="0" borderId="0" xfId="54" applyFont="1" applyAlignment="1">
      <alignment horizontal="center" vertical="center" wrapText="1"/>
    </xf>
    <xf numFmtId="14" fontId="49" fillId="0" borderId="5" xfId="53" applyNumberFormat="1" applyFont="1" applyBorder="1" applyAlignment="1">
      <alignment horizontal="center" vertical="center" wrapText="1"/>
    </xf>
    <xf numFmtId="49" fontId="34" fillId="7" borderId="0" xfId="44" applyAlignment="1">
      <alignment vertical="top" wrapText="1"/>
    </xf>
    <xf numFmtId="49" fontId="29" fillId="0" borderId="15" xfId="33" applyNumberFormat="1" applyFont="1" applyBorder="1">
      <alignment horizontal="center" vertical="center" wrapText="1"/>
    </xf>
    <xf numFmtId="0" fontId="82" fillId="0" borderId="0" xfId="54" applyFont="1" applyAlignment="1">
      <alignment vertical="center"/>
    </xf>
    <xf numFmtId="0" fontId="83" fillId="0" borderId="0" xfId="54" applyFont="1" applyAlignment="1">
      <alignment vertical="center"/>
    </xf>
    <xf numFmtId="14" fontId="6" fillId="0" borderId="5" xfId="53" applyNumberFormat="1" applyFont="1" applyBorder="1" applyAlignment="1">
      <alignment horizontal="left" vertical="center" wrapText="1" indent="1"/>
    </xf>
    <xf numFmtId="0" fontId="74" fillId="0" borderId="0" xfId="54" applyFont="1" applyAlignment="1">
      <alignment horizontal="left" vertical="center" wrapText="1" indent="1"/>
    </xf>
    <xf numFmtId="0" fontId="72" fillId="0" borderId="0" xfId="54" applyFont="1" applyAlignment="1">
      <alignment horizontal="left" vertical="center" wrapText="1" indent="1"/>
    </xf>
    <xf numFmtId="0" fontId="84" fillId="0" borderId="0" xfId="54" applyFont="1" applyAlignment="1">
      <alignment horizontal="left" vertical="center" wrapText="1" indent="1"/>
    </xf>
    <xf numFmtId="0" fontId="85" fillId="0" borderId="0" xfId="54" applyFont="1" applyAlignment="1">
      <alignment horizontal="left" vertical="center" indent="1"/>
    </xf>
    <xf numFmtId="0" fontId="84" fillId="0" borderId="0" xfId="54" applyFont="1" applyAlignment="1">
      <alignment vertical="center" wrapText="1"/>
    </xf>
    <xf numFmtId="0" fontId="57" fillId="0" borderId="0" xfId="52" applyFont="1" applyAlignment="1">
      <alignment horizontal="left" vertical="center" wrapText="1"/>
    </xf>
    <xf numFmtId="0" fontId="58" fillId="0" borderId="0" xfId="52" applyFont="1" applyAlignment="1">
      <alignment horizontal="left" vertical="center" wrapText="1"/>
    </xf>
    <xf numFmtId="0" fontId="59" fillId="0" borderId="0" xfId="52" applyFont="1" applyAlignment="1">
      <alignment vertical="center" wrapText="1"/>
    </xf>
    <xf numFmtId="0" fontId="57" fillId="7" borderId="0" xfId="52" applyFont="1" applyFill="1" applyAlignment="1">
      <alignment vertical="center" wrapText="1"/>
    </xf>
    <xf numFmtId="0" fontId="60" fillId="7" borderId="0" xfId="52" applyFont="1" applyFill="1" applyAlignment="1">
      <alignment horizontal="right" vertical="center" wrapText="1" indent="1"/>
    </xf>
    <xf numFmtId="0" fontId="60" fillId="7" borderId="0" xfId="52" applyFont="1" applyFill="1" applyAlignment="1">
      <alignment horizontal="left" vertical="center" wrapText="1" indent="2"/>
    </xf>
    <xf numFmtId="0" fontId="57" fillId="0" borderId="0" xfId="52" applyFont="1" applyAlignment="1">
      <alignment vertical="center" wrapText="1"/>
    </xf>
    <xf numFmtId="0" fontId="58" fillId="0" borderId="0" xfId="52" applyFont="1" applyAlignment="1">
      <alignment horizontal="center" vertical="center" wrapText="1"/>
    </xf>
    <xf numFmtId="0" fontId="57" fillId="7" borderId="0" xfId="52" applyFont="1" applyFill="1" applyAlignment="1">
      <alignment horizontal="right" vertical="center" wrapText="1" indent="1"/>
    </xf>
    <xf numFmtId="0" fontId="61" fillId="7" borderId="0" xfId="52" applyFont="1" applyFill="1" applyAlignment="1">
      <alignment horizontal="center" vertical="center" wrapText="1"/>
    </xf>
    <xf numFmtId="0" fontId="62" fillId="7" borderId="0" xfId="52" applyFont="1" applyFill="1" applyAlignment="1">
      <alignment vertical="center" wrapText="1"/>
    </xf>
    <xf numFmtId="14" fontId="57" fillId="7" borderId="0" xfId="52" applyNumberFormat="1" applyFont="1" applyFill="1" applyAlignment="1">
      <alignment horizontal="left" vertical="center" wrapText="1"/>
    </xf>
    <xf numFmtId="0" fontId="58" fillId="7" borderId="0" xfId="52" applyFont="1" applyFill="1" applyAlignment="1">
      <alignment horizontal="center" vertical="center" wrapText="1"/>
    </xf>
    <xf numFmtId="0" fontId="57" fillId="7" borderId="0" xfId="52" applyFont="1" applyFill="1" applyAlignment="1">
      <alignment horizontal="left" vertical="center" wrapText="1" indent="1"/>
    </xf>
    <xf numFmtId="0" fontId="57" fillId="7" borderId="0" xfId="52" applyFont="1" applyFill="1" applyAlignment="1">
      <alignment horizontal="center" vertical="center" wrapText="1"/>
    </xf>
    <xf numFmtId="0" fontId="63" fillId="7" borderId="0" xfId="52" applyFont="1" applyFill="1" applyAlignment="1">
      <alignment horizontal="center" vertical="center" wrapText="1"/>
    </xf>
    <xf numFmtId="14" fontId="63" fillId="7" borderId="0" xfId="52" applyNumberFormat="1" applyFont="1" applyFill="1" applyAlignment="1">
      <alignment horizontal="center" vertical="center" wrapText="1"/>
    </xf>
    <xf numFmtId="0" fontId="63" fillId="7" borderId="0" xfId="52" applyFont="1" applyFill="1" applyAlignment="1">
      <alignment vertical="center" wrapText="1"/>
    </xf>
    <xf numFmtId="0" fontId="64" fillId="7" borderId="0" xfId="52" applyFont="1" applyFill="1" applyAlignment="1">
      <alignment vertical="center" wrapText="1"/>
    </xf>
    <xf numFmtId="0" fontId="56" fillId="0" borderId="0" xfId="52" applyFont="1" applyAlignment="1">
      <alignment horizontal="left" vertical="center" wrapText="1"/>
    </xf>
    <xf numFmtId="0" fontId="55" fillId="0" borderId="0" xfId="52" applyFont="1" applyAlignment="1">
      <alignment horizontal="left" vertical="center" wrapText="1"/>
    </xf>
    <xf numFmtId="0" fontId="55" fillId="0" borderId="0" xfId="52" applyFont="1" applyAlignment="1">
      <alignment vertical="center" wrapText="1"/>
    </xf>
    <xf numFmtId="0" fontId="55" fillId="0" borderId="0" xfId="52" applyFont="1" applyAlignment="1">
      <alignment horizontal="center" vertical="center" wrapText="1"/>
    </xf>
    <xf numFmtId="0" fontId="57" fillId="0" borderId="0" xfId="52" applyFont="1" applyAlignment="1">
      <alignment horizontal="right" vertical="center"/>
    </xf>
    <xf numFmtId="0" fontId="57" fillId="0" borderId="0" xfId="52" applyFont="1" applyAlignment="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lignment horizontal="center" vertical="center" wrapText="1"/>
    </xf>
    <xf numFmtId="0" fontId="74" fillId="0" borderId="0" xfId="54" applyFont="1" applyAlignment="1">
      <alignment horizontal="left" vertical="center" indent="1"/>
    </xf>
    <xf numFmtId="14" fontId="6" fillId="8" borderId="5" xfId="53" applyNumberFormat="1" applyFont="1" applyFill="1" applyBorder="1" applyAlignment="1">
      <alignment horizontal="left" vertical="center" wrapText="1" indent="1"/>
    </xf>
    <xf numFmtId="0" fontId="29" fillId="0" borderId="0" xfId="54" applyFont="1" applyAlignment="1">
      <alignment horizontal="center" vertical="top" wrapText="1"/>
    </xf>
    <xf numFmtId="0" fontId="74" fillId="0" borderId="24" xfId="54" applyFont="1" applyBorder="1" applyAlignment="1">
      <alignment vertical="center"/>
    </xf>
    <xf numFmtId="0" fontId="6" fillId="0" borderId="5" xfId="33" applyFont="1" applyBorder="1">
      <alignment horizontal="center" vertical="center" wrapText="1"/>
    </xf>
    <xf numFmtId="49" fontId="0" fillId="0" borderId="5" xfId="0" applyBorder="1" applyAlignment="1">
      <alignment horizontal="center" vertical="center"/>
    </xf>
    <xf numFmtId="49" fontId="0" fillId="0" borderId="5" xfId="0" applyBorder="1" applyAlignment="1">
      <alignment horizontal="left" vertical="center"/>
    </xf>
    <xf numFmtId="0" fontId="72" fillId="0" borderId="0" xfId="0" applyNumberFormat="1" applyFont="1" applyAlignment="1">
      <alignment vertical="center"/>
    </xf>
    <xf numFmtId="0" fontId="8" fillId="10" borderId="5" xfId="54" applyFont="1" applyFill="1" applyBorder="1" applyAlignment="1">
      <alignment horizontal="center" vertical="center" wrapText="1"/>
    </xf>
    <xf numFmtId="0" fontId="8" fillId="10" borderId="5" xfId="0" applyNumberFormat="1" applyFont="1" applyFill="1" applyBorder="1" applyAlignment="1">
      <alignment horizontal="center" vertical="center"/>
    </xf>
    <xf numFmtId="49" fontId="0" fillId="0" borderId="5" xfId="0" applyBorder="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Border="1" applyAlignment="1">
      <alignment horizontal="left" vertical="center" wrapText="1" indent="1"/>
    </xf>
    <xf numFmtId="0" fontId="6" fillId="0" borderId="0" xfId="47" applyFont="1" applyAlignment="1">
      <alignment horizontal="left" vertical="center" wrapText="1" indent="2"/>
    </xf>
    <xf numFmtId="0" fontId="6" fillId="0" borderId="0" xfId="53" applyFont="1" applyAlignment="1">
      <alignment horizontal="left" vertical="center" wrapText="1"/>
    </xf>
    <xf numFmtId="0" fontId="6" fillId="0" borderId="5" xfId="47" applyFont="1" applyBorder="1" applyAlignment="1">
      <alignment horizontal="left" vertical="center" wrapText="1" indent="4"/>
    </xf>
    <xf numFmtId="49" fontId="6" fillId="13" borderId="25" xfId="54" applyNumberFormat="1" applyFont="1" applyFill="1" applyBorder="1" applyAlignment="1">
      <alignment horizontal="center" vertical="center" wrapText="1"/>
    </xf>
    <xf numFmtId="0" fontId="6" fillId="13" borderId="17" xfId="53" applyFont="1" applyFill="1" applyBorder="1" applyAlignment="1">
      <alignment horizontal="left" vertical="center" wrapText="1"/>
    </xf>
    <xf numFmtId="49" fontId="6" fillId="13" borderId="18" xfId="54" applyNumberFormat="1" applyFont="1" applyFill="1" applyBorder="1" applyAlignment="1">
      <alignment vertical="center" wrapText="1"/>
    </xf>
    <xf numFmtId="49" fontId="6" fillId="13" borderId="19" xfId="54" applyNumberFormat="1" applyFont="1" applyFill="1" applyBorder="1" applyAlignment="1">
      <alignment horizontal="center" vertical="center" wrapText="1"/>
    </xf>
    <xf numFmtId="49" fontId="40" fillId="13" borderId="23" xfId="0" applyFont="1" applyFill="1" applyBorder="1" applyAlignment="1">
      <alignment horizontal="left" vertical="center" indent="3"/>
    </xf>
    <xf numFmtId="0" fontId="6" fillId="13" borderId="21" xfId="53" applyFont="1" applyFill="1" applyBorder="1" applyAlignment="1">
      <alignment horizontal="left" vertical="center" wrapText="1"/>
    </xf>
    <xf numFmtId="49" fontId="6" fillId="0" borderId="16" xfId="49" applyNumberFormat="1" applyFont="1" applyBorder="1" applyAlignment="1">
      <alignment horizontal="left" vertical="center" wrapText="1"/>
    </xf>
    <xf numFmtId="49" fontId="8" fillId="13" borderId="13" xfId="41" applyFont="1" applyFill="1" applyBorder="1" applyAlignment="1">
      <alignment horizontal="center" vertical="center"/>
    </xf>
    <xf numFmtId="49" fontId="40" fillId="13" borderId="14" xfId="41" applyFont="1" applyFill="1" applyBorder="1" applyAlignment="1">
      <alignment horizontal="left" vertical="center"/>
    </xf>
    <xf numFmtId="49" fontId="0" fillId="0" borderId="17" xfId="0" applyBorder="1" applyAlignment="1">
      <alignment horizontal="center" vertical="center"/>
    </xf>
    <xf numFmtId="0" fontId="65" fillId="7" borderId="0" xfId="52" applyFont="1" applyFill="1" applyAlignment="1">
      <alignment vertical="center" wrapText="1"/>
    </xf>
    <xf numFmtId="0" fontId="66" fillId="0" borderId="0" xfId="54" applyFont="1" applyAlignment="1">
      <alignment vertical="center" wrapText="1"/>
    </xf>
    <xf numFmtId="0" fontId="66" fillId="0" borderId="0" xfId="32" applyFont="1" applyBorder="1" applyAlignment="1">
      <alignment vertical="center" wrapText="1"/>
    </xf>
    <xf numFmtId="0" fontId="66" fillId="0" borderId="0" xfId="49" applyFont="1"/>
    <xf numFmtId="49" fontId="67" fillId="0" borderId="0" xfId="0" applyFont="1">
      <alignment vertical="top"/>
    </xf>
    <xf numFmtId="49" fontId="68" fillId="0" borderId="0" xfId="0" applyFont="1" applyBorder="1">
      <alignment vertical="top"/>
    </xf>
    <xf numFmtId="49" fontId="0" fillId="0" borderId="0" xfId="0" applyBorder="1" applyAlignment="1">
      <alignment horizontal="right" vertical="center" wrapText="1" indent="1"/>
    </xf>
    <xf numFmtId="49" fontId="6" fillId="0" borderId="26" xfId="0" applyFont="1" applyBorder="1">
      <alignment vertical="top"/>
    </xf>
    <xf numFmtId="49" fontId="6" fillId="0" borderId="26" xfId="0" applyFont="1" applyBorder="1" applyAlignment="1">
      <alignment vertical="top" wrapText="1"/>
    </xf>
    <xf numFmtId="0" fontId="6" fillId="9" borderId="5" xfId="53"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Font="1">
      <alignment vertical="top"/>
    </xf>
    <xf numFmtId="0" fontId="19" fillId="10" borderId="5" xfId="54" applyFont="1" applyFill="1" applyBorder="1" applyAlignment="1">
      <alignment horizontal="center" vertical="center" wrapText="1"/>
    </xf>
    <xf numFmtId="49" fontId="6" fillId="0" borderId="5" xfId="0" applyFont="1" applyBorder="1" applyAlignment="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Font="1" applyBorder="1" applyAlignment="1">
      <alignment horizontal="right" vertical="center"/>
    </xf>
    <xf numFmtId="0" fontId="102" fillId="0" borderId="0" xfId="0" applyNumberFormat="1" applyFont="1" applyAlignment="1">
      <alignment vertical="center"/>
    </xf>
    <xf numFmtId="49" fontId="56" fillId="0" borderId="0" xfId="53" applyNumberFormat="1" applyFont="1" applyAlignment="1">
      <alignment horizontal="center" vertical="center" wrapText="1"/>
    </xf>
    <xf numFmtId="0" fontId="56" fillId="0" borderId="0" xfId="47" applyFont="1" applyAlignment="1">
      <alignment vertical="center" wrapText="1"/>
    </xf>
    <xf numFmtId="49" fontId="56" fillId="0" borderId="0" xfId="53" applyNumberFormat="1" applyFont="1" applyAlignment="1">
      <alignment vertical="center" wrapText="1"/>
    </xf>
    <xf numFmtId="49" fontId="103" fillId="0" borderId="0" xfId="53" applyNumberFormat="1" applyFont="1" applyAlignment="1">
      <alignment vertical="center" wrapText="1"/>
    </xf>
    <xf numFmtId="0" fontId="56" fillId="0" borderId="0" xfId="47" applyFont="1" applyAlignment="1">
      <alignment horizontal="right" vertical="center" wrapText="1"/>
    </xf>
    <xf numFmtId="0" fontId="102" fillId="0" borderId="0" xfId="0" applyNumberFormat="1" applyFont="1" applyBorder="1" applyAlignment="1">
      <alignment vertical="center"/>
    </xf>
    <xf numFmtId="49" fontId="6" fillId="11" borderId="5" xfId="53" applyNumberFormat="1" applyFont="1" applyFill="1" applyBorder="1" applyAlignment="1">
      <alignment horizontal="center" vertical="center" wrapText="1"/>
    </xf>
    <xf numFmtId="0" fontId="6" fillId="7" borderId="26" xfId="54" applyFont="1" applyFill="1" applyBorder="1" applyAlignment="1">
      <alignment horizontal="center" vertical="center" wrapText="1"/>
    </xf>
    <xf numFmtId="0" fontId="6" fillId="7" borderId="28" xfId="54" applyFont="1" applyFill="1" applyBorder="1" applyAlignment="1">
      <alignment horizontal="center" vertical="center" wrapText="1"/>
    </xf>
    <xf numFmtId="0" fontId="6" fillId="7" borderId="16" xfId="54" applyFont="1" applyFill="1" applyBorder="1" applyAlignment="1">
      <alignment horizontal="center" vertical="center" wrapText="1"/>
    </xf>
    <xf numFmtId="0" fontId="6" fillId="7" borderId="0" xfId="54" applyFont="1" applyFill="1" applyAlignment="1">
      <alignment vertical="center" wrapText="1"/>
    </xf>
    <xf numFmtId="0" fontId="8" fillId="7" borderId="0" xfId="54" applyFont="1" applyFill="1" applyAlignment="1">
      <alignment horizontal="center" vertical="center" wrapText="1"/>
    </xf>
    <xf numFmtId="0" fontId="18" fillId="0" borderId="0" xfId="54" applyFont="1" applyAlignment="1">
      <alignment vertical="center" wrapText="1"/>
    </xf>
    <xf numFmtId="0" fontId="6" fillId="0" borderId="0" xfId="47" applyFont="1" applyAlignment="1">
      <alignment horizontal="left" vertical="center" wrapText="1"/>
    </xf>
    <xf numFmtId="0" fontId="29" fillId="7" borderId="0" xfId="33" applyFont="1" applyFill="1" applyBorder="1">
      <alignment horizontal="center" vertical="center" wrapText="1"/>
    </xf>
    <xf numFmtId="0" fontId="6" fillId="0" borderId="0" xfId="47" applyFont="1" applyAlignment="1">
      <alignment horizontal="right" vertical="center" wrapText="1"/>
    </xf>
    <xf numFmtId="0" fontId="73" fillId="7" borderId="0" xfId="54" applyFont="1" applyFill="1" applyAlignment="1">
      <alignment vertical="center" wrapText="1"/>
    </xf>
    <xf numFmtId="0" fontId="6" fillId="0" borderId="0" xfId="0" applyNumberFormat="1" applyFont="1" applyBorder="1" applyAlignment="1">
      <alignment vertical="center"/>
    </xf>
    <xf numFmtId="49" fontId="0" fillId="13" borderId="13" xfId="0" applyFill="1" applyBorder="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Border="1" applyAlignment="1">
      <alignment horizontal="left" vertical="center" wrapText="1" indent="7"/>
    </xf>
    <xf numFmtId="0" fontId="74" fillId="7" borderId="0" xfId="33" applyFont="1" applyFill="1" applyBorder="1">
      <alignment horizontal="center" vertical="center" wrapText="1"/>
    </xf>
    <xf numFmtId="49" fontId="74" fillId="7" borderId="0" xfId="33" applyNumberFormat="1" applyFont="1" applyFill="1" applyBorder="1">
      <alignment horizontal="center" vertical="center" wrapText="1"/>
    </xf>
    <xf numFmtId="0" fontId="18" fillId="0" borderId="0" xfId="55" applyFont="1" applyAlignment="1">
      <alignment horizontal="center" vertical="center" wrapText="1"/>
    </xf>
    <xf numFmtId="0" fontId="6" fillId="0" borderId="0" xfId="53" applyFont="1" applyAlignment="1">
      <alignment vertical="center" wrapText="1"/>
    </xf>
    <xf numFmtId="0" fontId="0" fillId="0" borderId="0" xfId="0" applyNumberFormat="1" applyBorder="1" applyAlignment="1">
      <alignment horizontal="center" vertical="center"/>
    </xf>
    <xf numFmtId="0" fontId="6" fillId="7" borderId="17" xfId="54" applyFont="1" applyFill="1" applyBorder="1" applyAlignment="1">
      <alignment vertical="center" wrapText="1"/>
    </xf>
    <xf numFmtId="0" fontId="74" fillId="0" borderId="0" xfId="53" applyFont="1" applyAlignment="1">
      <alignment vertical="center" wrapText="1"/>
    </xf>
    <xf numFmtId="0" fontId="6" fillId="0" borderId="5" xfId="54" applyFont="1" applyBorder="1" applyAlignment="1">
      <alignment horizontal="left" vertical="center" wrapText="1"/>
    </xf>
    <xf numFmtId="0" fontId="6" fillId="7" borderId="5" xfId="54" applyFont="1" applyFill="1" applyBorder="1" applyAlignment="1">
      <alignment horizontal="left" vertical="center" wrapText="1"/>
    </xf>
    <xf numFmtId="49" fontId="74" fillId="7" borderId="15" xfId="33" applyNumberFormat="1" applyFont="1" applyFill="1" applyBorder="1">
      <alignment horizontal="center" vertical="center" wrapText="1"/>
    </xf>
    <xf numFmtId="49" fontId="72" fillId="0" borderId="0" xfId="54" applyNumberFormat="1" applyFont="1" applyAlignment="1">
      <alignment vertical="center" wrapText="1"/>
    </xf>
    <xf numFmtId="0" fontId="72" fillId="0" borderId="0" xfId="0" applyNumberFormat="1" applyFont="1" applyBorder="1" applyAlignment="1">
      <alignment vertical="center"/>
    </xf>
    <xf numFmtId="49" fontId="37" fillId="0" borderId="5" xfId="53" applyNumberFormat="1" applyFont="1" applyBorder="1" applyAlignment="1">
      <alignment vertical="center" wrapText="1"/>
    </xf>
    <xf numFmtId="0" fontId="6" fillId="0" borderId="0" xfId="54" applyFont="1" applyAlignment="1">
      <alignment horizontal="right" vertical="top" wrapText="1"/>
    </xf>
    <xf numFmtId="49" fontId="0" fillId="0" borderId="0" xfId="54" applyNumberFormat="1" applyFont="1" applyAlignment="1">
      <alignment horizontal="left" vertical="top"/>
    </xf>
    <xf numFmtId="49" fontId="0" fillId="0" borderId="0" xfId="54" applyNumberFormat="1" applyFont="1" applyAlignment="1">
      <alignment vertical="center" wrapText="1"/>
    </xf>
    <xf numFmtId="0" fontId="6" fillId="0" borderId="0" xfId="54" applyFont="1" applyAlignment="1">
      <alignment vertical="top" wrapText="1"/>
    </xf>
    <xf numFmtId="49" fontId="0" fillId="0" borderId="0" xfId="54" applyNumberFormat="1" applyFont="1" applyAlignment="1">
      <alignment vertical="center"/>
    </xf>
    <xf numFmtId="49" fontId="74" fillId="0" borderId="0" xfId="54" applyNumberFormat="1" applyFont="1" applyAlignment="1">
      <alignment vertical="center"/>
    </xf>
    <xf numFmtId="0" fontId="104" fillId="0" borderId="0" xfId="0" applyNumberFormat="1" applyFont="1" applyBorder="1" applyAlignment="1">
      <alignment vertical="center"/>
    </xf>
    <xf numFmtId="0" fontId="6" fillId="7" borderId="26" xfId="54" applyFont="1" applyFill="1" applyBorder="1" applyAlignment="1">
      <alignment vertical="center" wrapText="1"/>
    </xf>
    <xf numFmtId="0" fontId="6" fillId="7" borderId="28" xfId="54" applyFont="1" applyFill="1" applyBorder="1" applyAlignment="1">
      <alignment vertical="center" wrapText="1"/>
    </xf>
    <xf numFmtId="49" fontId="28" fillId="13" borderId="13" xfId="0" applyFont="1" applyFill="1" applyBorder="1" applyAlignment="1">
      <alignment horizontal="center" vertical="center"/>
    </xf>
    <xf numFmtId="49" fontId="28" fillId="13" borderId="15" xfId="0" applyFont="1" applyFill="1" applyBorder="1" applyAlignment="1">
      <alignment horizontal="left" vertical="center"/>
    </xf>
    <xf numFmtId="0" fontId="6" fillId="7" borderId="5" xfId="54" applyFont="1" applyFill="1" applyBorder="1" applyAlignment="1">
      <alignment horizontal="left" vertical="center" wrapText="1" indent="1"/>
    </xf>
    <xf numFmtId="0" fontId="6" fillId="7" borderId="5" xfId="54" applyFont="1" applyFill="1" applyBorder="1" applyAlignment="1">
      <alignment horizontal="left" vertical="center" wrapText="1" indent="2"/>
    </xf>
    <xf numFmtId="0" fontId="6" fillId="7" borderId="5" xfId="54" applyFont="1" applyFill="1" applyBorder="1" applyAlignment="1">
      <alignment horizontal="left" vertical="center" wrapText="1" indent="3"/>
    </xf>
    <xf numFmtId="49" fontId="40" fillId="13" borderId="15" xfId="0" applyFont="1" applyFill="1" applyBorder="1" applyAlignment="1">
      <alignment horizontal="left" vertical="center" indent="4"/>
    </xf>
    <xf numFmtId="0" fontId="6" fillId="7" borderId="5" xfId="54" applyFont="1" applyFill="1" applyBorder="1" applyAlignment="1">
      <alignment horizontal="left" vertical="center" wrapText="1" indent="4"/>
    </xf>
    <xf numFmtId="0" fontId="6" fillId="7" borderId="5" xfId="54" applyFont="1" applyFill="1" applyBorder="1" applyAlignment="1">
      <alignment horizontal="left" vertical="center" wrapText="1" indent="5"/>
    </xf>
    <xf numFmtId="49" fontId="40" fillId="13" borderId="15" xfId="0" applyFont="1" applyFill="1" applyBorder="1" applyAlignment="1">
      <alignment horizontal="left" vertical="center" indent="5"/>
    </xf>
    <xf numFmtId="49" fontId="40" fillId="13" borderId="15" xfId="0" applyFont="1" applyFill="1" applyBorder="1" applyAlignment="1">
      <alignment horizontal="left" vertical="center" indent="6"/>
    </xf>
    <xf numFmtId="49" fontId="6" fillId="13" borderId="14" xfId="53" applyNumberFormat="1" applyFont="1" applyFill="1" applyBorder="1" applyAlignment="1">
      <alignment horizontal="center" vertical="center" wrapText="1"/>
    </xf>
    <xf numFmtId="0" fontId="6" fillId="0" borderId="5" xfId="54" applyFont="1" applyBorder="1" applyAlignment="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lignment horizontal="center" vertical="center" wrapText="1"/>
    </xf>
    <xf numFmtId="49" fontId="6" fillId="13" borderId="15" xfId="54" applyNumberFormat="1" applyFont="1" applyFill="1" applyBorder="1" applyAlignment="1">
      <alignment horizontal="left" vertical="center" wrapText="1" indent="4"/>
    </xf>
    <xf numFmtId="4" fontId="0" fillId="13" borderId="15" xfId="0" applyNumberFormat="1" applyFill="1" applyBorder="1" applyAlignment="1">
      <alignment horizontal="right" vertical="center"/>
    </xf>
    <xf numFmtId="49" fontId="0" fillId="13" borderId="15" xfId="53" applyNumberFormat="1" applyFont="1" applyFill="1" applyBorder="1" applyAlignment="1">
      <alignment horizontal="center" vertical="center" wrapText="1"/>
    </xf>
    <xf numFmtId="49" fontId="40" fillId="13" borderId="13" xfId="0" applyFont="1" applyFill="1" applyBorder="1" applyAlignment="1">
      <alignment vertical="center" wrapText="1"/>
    </xf>
    <xf numFmtId="49" fontId="40" fillId="13" borderId="15" xfId="0" applyFont="1" applyFill="1" applyBorder="1" applyAlignment="1">
      <alignment vertical="center"/>
    </xf>
    <xf numFmtId="49" fontId="40" fillId="13" borderId="15" xfId="0" applyFont="1" applyFill="1" applyBorder="1" applyAlignment="1">
      <alignment vertical="center" wrapText="1"/>
    </xf>
    <xf numFmtId="0" fontId="6" fillId="7" borderId="5" xfId="54" applyFont="1" applyFill="1" applyBorder="1" applyAlignment="1">
      <alignment vertical="center" wrapText="1"/>
    </xf>
    <xf numFmtId="0" fontId="6" fillId="0" borderId="5" xfId="53" applyFont="1" applyBorder="1" applyAlignment="1">
      <alignment vertical="center" wrapText="1"/>
    </xf>
    <xf numFmtId="4" fontId="74" fillId="0" borderId="5" xfId="30" applyNumberFormat="1" applyFont="1" applyFill="1" applyBorder="1" applyAlignment="1" applyProtection="1">
      <alignment horizontal="center" vertical="center" wrapText="1"/>
    </xf>
    <xf numFmtId="49" fontId="6" fillId="0" borderId="5" xfId="53" applyNumberFormat="1" applyFont="1" applyBorder="1" applyAlignment="1">
      <alignment vertical="center" wrapText="1"/>
    </xf>
    <xf numFmtId="49" fontId="74" fillId="0" borderId="0" xfId="0" applyFont="1" applyAlignment="1">
      <alignment vertical="center"/>
    </xf>
    <xf numFmtId="0" fontId="47" fillId="0" borderId="0" xfId="47" applyFont="1" applyAlignment="1">
      <alignment vertical="center" wrapText="1"/>
    </xf>
    <xf numFmtId="49" fontId="40" fillId="13" borderId="13" xfId="0" applyFont="1" applyFill="1" applyBorder="1" applyAlignment="1">
      <alignment horizontal="left" vertical="center"/>
    </xf>
    <xf numFmtId="49" fontId="40" fillId="13" borderId="13" xfId="0" applyFont="1" applyFill="1" applyBorder="1" applyAlignment="1">
      <alignment horizontal="left" vertical="center" indent="1"/>
    </xf>
    <xf numFmtId="4" fontId="75" fillId="13" borderId="14" xfId="0" applyNumberFormat="1" applyFont="1" applyFill="1" applyBorder="1" applyAlignment="1">
      <alignment horizontal="right"/>
    </xf>
    <xf numFmtId="0" fontId="0" fillId="7" borderId="5" xfId="52" applyFont="1" applyFill="1" applyBorder="1" applyAlignment="1">
      <alignment horizontal="right" vertical="center" wrapText="1" indent="1"/>
    </xf>
    <xf numFmtId="0" fontId="6" fillId="0" borderId="5" xfId="54" applyFont="1" applyBorder="1" applyAlignment="1">
      <alignment vertical="top" wrapText="1"/>
    </xf>
    <xf numFmtId="49" fontId="29" fillId="7" borderId="15" xfId="33" applyNumberFormat="1" applyFont="1" applyFill="1" applyBorder="1">
      <alignment horizontal="center" vertical="center" wrapText="1"/>
    </xf>
    <xf numFmtId="0" fontId="29" fillId="7" borderId="15" xfId="33" applyFont="1" applyFill="1" applyBorder="1">
      <alignment horizontal="center" vertical="center" wrapText="1"/>
    </xf>
    <xf numFmtId="0" fontId="74" fillId="7" borderId="15" xfId="33" applyFont="1" applyFill="1" applyBorder="1">
      <alignment horizontal="center" vertical="center" wrapText="1"/>
    </xf>
    <xf numFmtId="0" fontId="6" fillId="0" borderId="5" xfId="47" applyFont="1" applyBorder="1" applyAlignment="1">
      <alignment vertical="center" wrapText="1"/>
    </xf>
    <xf numFmtId="0" fontId="6" fillId="0" borderId="5" xfId="54" applyFont="1" applyBorder="1" applyAlignment="1">
      <alignment horizontal="left" vertical="center" wrapText="1" indent="6"/>
    </xf>
    <xf numFmtId="49" fontId="29" fillId="7" borderId="23" xfId="33" applyNumberFormat="1" applyFont="1" applyFill="1" applyBorder="1">
      <alignment horizontal="center" vertical="center" wrapText="1"/>
    </xf>
    <xf numFmtId="0" fontId="29" fillId="7" borderId="23" xfId="33" applyFont="1" applyFill="1" applyBorder="1">
      <alignment horizontal="center" vertical="center" wrapText="1"/>
    </xf>
    <xf numFmtId="0" fontId="74" fillId="7" borderId="23" xfId="33" applyFont="1" applyFill="1" applyBorder="1">
      <alignment horizontal="center" vertical="center" wrapText="1"/>
    </xf>
    <xf numFmtId="0" fontId="6" fillId="12" borderId="5" xfId="45" applyFont="1" applyFill="1" applyBorder="1" applyAlignment="1">
      <alignment horizontal="center" vertical="center" wrapText="1"/>
    </xf>
    <xf numFmtId="0" fontId="0" fillId="12" borderId="13" xfId="45" applyFont="1" applyFill="1" applyBorder="1" applyAlignment="1">
      <alignment horizontal="center" vertical="center" wrapText="1"/>
    </xf>
    <xf numFmtId="0" fontId="0" fillId="12" borderId="14" xfId="45" applyFont="1" applyFill="1" applyBorder="1" applyAlignment="1">
      <alignment horizontal="center" vertical="center" wrapText="1"/>
    </xf>
    <xf numFmtId="0" fontId="6" fillId="12" borderId="23" xfId="45" applyFont="1" applyFill="1" applyBorder="1" applyAlignment="1">
      <alignment horizontal="center" vertical="center" wrapText="1"/>
    </xf>
    <xf numFmtId="0" fontId="6" fillId="0" borderId="13" xfId="53" applyFont="1" applyBorder="1" applyAlignment="1">
      <alignment horizontal="left" vertical="center"/>
    </xf>
    <xf numFmtId="49" fontId="6" fillId="0" borderId="13" xfId="0" applyFont="1" applyBorder="1">
      <alignment vertical="top"/>
    </xf>
    <xf numFmtId="49" fontId="37" fillId="0" borderId="13" xfId="0" applyFont="1" applyBorder="1">
      <alignment vertical="top"/>
    </xf>
    <xf numFmtId="0" fontId="37" fillId="0" borderId="13" xfId="53" applyFont="1" applyBorder="1" applyAlignment="1">
      <alignment horizontal="left" vertical="center"/>
    </xf>
    <xf numFmtId="49" fontId="6" fillId="0" borderId="45" xfId="0" applyFont="1" applyBorder="1" applyAlignment="1">
      <alignment vertical="center" wrapText="1"/>
    </xf>
    <xf numFmtId="0" fontId="6" fillId="0" borderId="16" xfId="54" applyFont="1" applyBorder="1" applyAlignment="1">
      <alignment vertical="center" wrapText="1"/>
    </xf>
    <xf numFmtId="0" fontId="6" fillId="0" borderId="28" xfId="54" applyFont="1" applyBorder="1" applyAlignment="1">
      <alignment vertical="center" wrapText="1"/>
    </xf>
    <xf numFmtId="0" fontId="6" fillId="0" borderId="26" xfId="54" applyFont="1" applyBorder="1" applyAlignment="1">
      <alignment vertical="center" wrapText="1"/>
    </xf>
    <xf numFmtId="0" fontId="18" fillId="0" borderId="0" xfId="55" applyFont="1" applyAlignment="1">
      <alignment vertical="center" wrapText="1"/>
    </xf>
    <xf numFmtId="49" fontId="37" fillId="13" borderId="14" xfId="53" applyNumberFormat="1" applyFont="1" applyFill="1" applyBorder="1" applyAlignment="1">
      <alignment horizontal="center" vertical="center" wrapText="1"/>
    </xf>
    <xf numFmtId="0" fontId="103" fillId="0" borderId="0" xfId="47" applyFont="1" applyAlignment="1">
      <alignment horizontal="left" vertical="center" wrapText="1"/>
    </xf>
    <xf numFmtId="49" fontId="74" fillId="7" borderId="23" xfId="33" applyNumberFormat="1" applyFont="1" applyFill="1" applyBorder="1">
      <alignment horizontal="center" vertical="center" wrapText="1"/>
    </xf>
    <xf numFmtId="49" fontId="6" fillId="7" borderId="5" xfId="53" applyNumberFormat="1" applyFont="1" applyFill="1" applyBorder="1" applyAlignment="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lignment horizontal="right" vertical="center"/>
    </xf>
    <xf numFmtId="0" fontId="29" fillId="7" borderId="0" xfId="33" applyFont="1" applyFill="1" applyBorder="1" applyAlignment="1">
      <alignment vertical="center" wrapText="1"/>
    </xf>
    <xf numFmtId="0" fontId="29" fillId="7" borderId="0" xfId="33" applyFont="1" applyFill="1" applyBorder="1" applyAlignment="1">
      <alignment horizontal="left" vertical="center" wrapText="1" indent="2"/>
    </xf>
    <xf numFmtId="49" fontId="40" fillId="0" borderId="0" xfId="0" applyFont="1" applyBorder="1" applyAlignment="1">
      <alignment horizontal="left" vertical="center"/>
    </xf>
    <xf numFmtId="49" fontId="40" fillId="0" borderId="0" xfId="0" applyFont="1" applyBorder="1" applyAlignment="1">
      <alignment horizontal="left" vertical="center" indent="2"/>
    </xf>
    <xf numFmtId="49" fontId="28" fillId="0" borderId="0" xfId="0" applyFont="1" applyBorder="1" applyAlignment="1">
      <alignment horizontal="left" vertical="center"/>
    </xf>
    <xf numFmtId="49" fontId="0" fillId="0" borderId="0" xfId="53" applyNumberFormat="1" applyFont="1" applyAlignment="1">
      <alignment horizontal="center" vertical="center" wrapText="1"/>
    </xf>
    <xf numFmtId="49" fontId="37" fillId="0" borderId="0" xfId="53" applyNumberFormat="1" applyFont="1" applyAlignment="1">
      <alignment horizontal="center" vertical="center" wrapText="1"/>
    </xf>
    <xf numFmtId="49" fontId="11" fillId="0" borderId="0" xfId="0" applyFont="1">
      <alignment vertical="top"/>
    </xf>
    <xf numFmtId="4" fontId="6" fillId="9" borderId="5" xfId="30" applyNumberFormat="1" applyFont="1" applyFill="1" applyBorder="1" applyAlignment="1" applyProtection="1">
      <alignment horizontal="right" vertical="center" wrapText="1"/>
      <protection locked="0"/>
    </xf>
    <xf numFmtId="4" fontId="0" fillId="7" borderId="5" xfId="0" applyNumberFormat="1" applyFill="1" applyBorder="1" applyAlignment="1">
      <alignment horizontal="right" vertical="center"/>
    </xf>
    <xf numFmtId="49" fontId="6" fillId="7" borderId="16" xfId="54" applyNumberFormat="1" applyFont="1" applyFill="1" applyBorder="1" applyAlignment="1">
      <alignment horizontal="center" vertical="center" wrapText="1"/>
    </xf>
    <xf numFmtId="49" fontId="6" fillId="0" borderId="5" xfId="0" applyFont="1" applyBorder="1" applyAlignment="1">
      <alignment vertical="top" wrapText="1"/>
    </xf>
    <xf numFmtId="0" fontId="0" fillId="13" borderId="15" xfId="0" applyNumberFormat="1" applyFill="1" applyBorder="1" applyAlignment="1">
      <alignment vertical="center"/>
    </xf>
    <xf numFmtId="0" fontId="6" fillId="0" borderId="0" xfId="53" applyFont="1" applyAlignment="1">
      <alignment horizontal="left" vertical="center" wrapText="1" indent="1"/>
    </xf>
    <xf numFmtId="0" fontId="0" fillId="0" borderId="0" xfId="52" applyFont="1" applyAlignment="1">
      <alignment horizontal="right" vertical="center" wrapText="1" indent="1"/>
    </xf>
    <xf numFmtId="0" fontId="0" fillId="0" borderId="0" xfId="0" applyNumberFormat="1" applyAlignment="1">
      <alignment horizontal="left" vertical="top" wrapText="1"/>
    </xf>
    <xf numFmtId="49" fontId="56" fillId="0" borderId="0" xfId="54" applyNumberFormat="1" applyFont="1" applyAlignment="1">
      <alignment vertical="center" wrapText="1"/>
    </xf>
    <xf numFmtId="0" fontId="105" fillId="7" borderId="0" xfId="54" applyFont="1" applyFill="1" applyAlignment="1">
      <alignment vertical="center" wrapText="1"/>
    </xf>
    <xf numFmtId="0" fontId="56" fillId="7" borderId="0" xfId="54" applyFont="1" applyFill="1" applyAlignment="1">
      <alignment vertical="center" wrapText="1"/>
    </xf>
    <xf numFmtId="0" fontId="6" fillId="0" borderId="5" xfId="53" applyFont="1" applyBorder="1" applyAlignment="1">
      <alignment horizontal="left" vertical="center"/>
    </xf>
    <xf numFmtId="49" fontId="6" fillId="10" borderId="5" xfId="35" applyFill="1" applyBorder="1" applyAlignment="1">
      <alignment horizontal="center" vertical="top" wrapText="1"/>
    </xf>
    <xf numFmtId="0" fontId="56" fillId="0" borderId="0" xfId="54" applyFont="1" applyAlignment="1">
      <alignment vertical="center" wrapText="1"/>
    </xf>
    <xf numFmtId="0" fontId="106" fillId="7" borderId="0" xfId="54" applyFont="1" applyFill="1" applyAlignment="1">
      <alignment horizontal="center" vertical="center" wrapText="1"/>
    </xf>
    <xf numFmtId="0" fontId="56" fillId="0" borderId="0" xfId="53" applyFont="1" applyAlignment="1">
      <alignment vertical="center" wrapText="1"/>
    </xf>
    <xf numFmtId="49" fontId="40" fillId="13" borderId="17" xfId="0" applyFont="1" applyFill="1" applyBorder="1" applyAlignment="1">
      <alignment vertical="center" wrapText="1"/>
    </xf>
    <xf numFmtId="49" fontId="40" fillId="13" borderId="17" xfId="0" applyFont="1" applyFill="1" applyBorder="1" applyAlignment="1">
      <alignment vertical="center"/>
    </xf>
    <xf numFmtId="49" fontId="6" fillId="13" borderId="17" xfId="54" applyNumberFormat="1" applyFont="1" applyFill="1" applyBorder="1" applyAlignment="1">
      <alignment horizontal="left" vertical="center" wrapText="1" indent="4"/>
    </xf>
    <xf numFmtId="0" fontId="6" fillId="0" borderId="14" xfId="54" applyFont="1" applyBorder="1" applyAlignment="1">
      <alignment horizontal="left" vertical="center" wrapText="1" indent="4"/>
    </xf>
    <xf numFmtId="0" fontId="6" fillId="0" borderId="13" xfId="54" applyFont="1" applyBorder="1" applyAlignment="1">
      <alignment horizontal="left" vertical="center" wrapText="1" indent="6"/>
    </xf>
    <xf numFmtId="4" fontId="0" fillId="7" borderId="13" xfId="0" applyNumberFormat="1" applyFill="1" applyBorder="1" applyAlignment="1">
      <alignment horizontal="right" vertical="center"/>
    </xf>
    <xf numFmtId="49" fontId="56" fillId="0" borderId="46" xfId="53" applyNumberFormat="1" applyFont="1" applyBorder="1" applyAlignment="1">
      <alignment horizontal="center" vertical="center" wrapText="1"/>
    </xf>
    <xf numFmtId="0" fontId="41" fillId="7" borderId="0" xfId="54" applyFont="1" applyFill="1" applyAlignment="1">
      <alignment horizontal="center" vertical="center" wrapText="1"/>
    </xf>
    <xf numFmtId="49" fontId="6" fillId="0" borderId="0" xfId="0" applyFont="1" applyBorder="1">
      <alignment vertical="top"/>
    </xf>
    <xf numFmtId="0" fontId="6" fillId="0" borderId="20" xfId="54" applyFont="1" applyBorder="1" applyAlignment="1">
      <alignment vertical="center" wrapText="1"/>
    </xf>
    <xf numFmtId="0" fontId="33" fillId="0" borderId="0" xfId="54" applyFont="1" applyAlignment="1">
      <alignment vertical="center" wrapText="1"/>
    </xf>
    <xf numFmtId="49" fontId="6" fillId="0" borderId="20" xfId="0" applyFont="1" applyBorder="1">
      <alignment vertical="top"/>
    </xf>
    <xf numFmtId="49" fontId="74" fillId="0" borderId="0" xfId="0" applyFont="1" applyBorder="1">
      <alignment vertical="top"/>
    </xf>
    <xf numFmtId="0" fontId="74" fillId="0" borderId="20" xfId="54" applyFont="1" applyBorder="1" applyAlignment="1">
      <alignment horizontal="center" vertical="center" wrapText="1"/>
    </xf>
    <xf numFmtId="0" fontId="74" fillId="0" borderId="20" xfId="54" applyFont="1" applyBorder="1" applyAlignment="1">
      <alignment vertical="center" wrapText="1"/>
    </xf>
    <xf numFmtId="49" fontId="11" fillId="0" borderId="0" xfId="0" applyFont="1" applyBorder="1">
      <alignment vertical="top"/>
    </xf>
    <xf numFmtId="49" fontId="0" fillId="0" borderId="20" xfId="0" applyBorder="1">
      <alignment vertical="top"/>
    </xf>
    <xf numFmtId="49" fontId="74" fillId="0" borderId="0" xfId="0" applyFont="1" applyBorder="1" applyAlignment="1">
      <alignment vertical="center"/>
    </xf>
    <xf numFmtId="0" fontId="33" fillId="0" borderId="20" xfId="54" applyFont="1" applyBorder="1" applyAlignment="1">
      <alignment horizontal="center" vertical="center" wrapText="1"/>
    </xf>
    <xf numFmtId="0" fontId="33" fillId="7" borderId="0" xfId="54" applyFont="1" applyFill="1" applyAlignment="1">
      <alignment vertical="center" wrapText="1"/>
    </xf>
    <xf numFmtId="0" fontId="11" fillId="0" borderId="0" xfId="54" applyFont="1" applyAlignment="1">
      <alignment horizontal="center" vertical="center" wrapText="1"/>
    </xf>
    <xf numFmtId="49" fontId="6" fillId="13" borderId="18" xfId="53" applyNumberFormat="1" applyFont="1" applyFill="1" applyBorder="1" applyAlignment="1">
      <alignment horizontal="center" vertical="center" wrapText="1"/>
    </xf>
    <xf numFmtId="0" fontId="41" fillId="7" borderId="0" xfId="54" applyFont="1" applyFill="1" applyAlignment="1">
      <alignment vertical="top" wrapText="1"/>
    </xf>
    <xf numFmtId="0" fontId="6" fillId="0" borderId="5" xfId="51" applyFont="1" applyBorder="1" applyAlignment="1">
      <alignment vertical="top" wrapText="1"/>
    </xf>
    <xf numFmtId="0" fontId="0" fillId="0" borderId="16" xfId="0" applyNumberFormat="1" applyBorder="1" applyAlignment="1">
      <alignment vertical="top" wrapText="1"/>
    </xf>
    <xf numFmtId="0" fontId="6" fillId="0" borderId="16" xfId="51" applyFont="1" applyBorder="1" applyAlignment="1">
      <alignment vertical="center" wrapText="1"/>
    </xf>
    <xf numFmtId="0" fontId="0" fillId="0" borderId="16" xfId="0" applyNumberFormat="1" applyBorder="1">
      <alignment vertical="top"/>
    </xf>
    <xf numFmtId="0" fontId="0" fillId="0" borderId="5" xfId="51" applyFont="1" applyBorder="1" applyAlignment="1">
      <alignment horizontal="right" vertical="top" wrapText="1"/>
    </xf>
    <xf numFmtId="49" fontId="6" fillId="0" borderId="5" xfId="0" applyFont="1" applyBorder="1" applyAlignment="1">
      <alignment horizontal="right" vertical="top"/>
    </xf>
    <xf numFmtId="49" fontId="6" fillId="0" borderId="16" xfId="0" applyFont="1" applyBorder="1" applyAlignment="1">
      <alignment horizontal="right" vertical="top"/>
    </xf>
    <xf numFmtId="0" fontId="6" fillId="9" borderId="5" xfId="54" applyFont="1" applyFill="1" applyBorder="1" applyAlignment="1" applyProtection="1">
      <alignment horizontal="left" vertical="center" wrapText="1" indent="6"/>
      <protection locked="0"/>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169" fontId="6" fillId="9" borderId="5" xfId="30" applyNumberFormat="1" applyFont="1" applyFill="1" applyBorder="1" applyAlignment="1" applyProtection="1">
      <alignment horizontal="right" vertical="center" wrapText="1"/>
      <protection locked="0"/>
    </xf>
    <xf numFmtId="49" fontId="6" fillId="9" borderId="5" xfId="53" applyNumberFormat="1" applyFont="1" applyFill="1" applyBorder="1" applyAlignment="1" applyProtection="1">
      <alignment horizontal="left" vertical="center" wrapText="1"/>
      <protection locked="0"/>
    </xf>
    <xf numFmtId="0" fontId="40" fillId="0" borderId="5" xfId="0" applyNumberFormat="1" applyFont="1" applyBorder="1" applyAlignment="1">
      <alignment horizontal="left" vertical="center"/>
    </xf>
    <xf numFmtId="49" fontId="0" fillId="9" borderId="5" xfId="53" applyNumberFormat="1" applyFont="1" applyFill="1" applyBorder="1" applyAlignment="1" applyProtection="1">
      <alignment horizontal="center" vertical="center" wrapText="1"/>
      <protection locked="0"/>
    </xf>
    <xf numFmtId="0" fontId="6" fillId="9" borderId="5" xfId="54"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Border="1" applyAlignment="1">
      <alignment horizontal="left" vertical="center" wrapText="1"/>
    </xf>
    <xf numFmtId="49" fontId="0" fillId="9" borderId="5" xfId="0" applyFill="1" applyBorder="1" applyAlignment="1" applyProtection="1">
      <alignment horizontal="left" vertical="center" wrapText="1"/>
      <protection locked="0"/>
    </xf>
    <xf numFmtId="0" fontId="74" fillId="0" borderId="0" xfId="54" applyFont="1" applyAlignment="1">
      <alignment vertical="top" wrapText="1"/>
    </xf>
    <xf numFmtId="49" fontId="56" fillId="0" borderId="0" xfId="52" applyNumberFormat="1" applyFont="1" applyAlignment="1">
      <alignment horizontal="left" vertical="center" wrapText="1" indent="1"/>
    </xf>
    <xf numFmtId="0" fontId="102" fillId="0" borderId="0" xfId="52" applyFont="1" applyAlignment="1">
      <alignment horizontal="right" vertical="center" wrapText="1" indent="1"/>
    </xf>
    <xf numFmtId="0" fontId="107" fillId="0" borderId="0" xfId="52" applyFont="1" applyAlignment="1">
      <alignment vertical="center" wrapText="1"/>
    </xf>
    <xf numFmtId="0" fontId="56" fillId="7" borderId="0" xfId="52" applyFont="1" applyFill="1" applyAlignment="1">
      <alignment vertical="center" wrapText="1"/>
    </xf>
    <xf numFmtId="0" fontId="56" fillId="0" borderId="0" xfId="52" applyFont="1" applyAlignment="1">
      <alignment vertical="center" wrapText="1"/>
    </xf>
    <xf numFmtId="0" fontId="0" fillId="0" borderId="5" xfId="0" applyNumberFormat="1" applyBorder="1" applyAlignment="1">
      <alignment vertical="center"/>
    </xf>
    <xf numFmtId="0" fontId="6" fillId="0" borderId="5" xfId="54" applyFont="1" applyBorder="1" applyAlignment="1">
      <alignment horizontal="left" vertical="top" wrapText="1"/>
    </xf>
    <xf numFmtId="0" fontId="66" fillId="0" borderId="0" xfId="55" applyFont="1" applyAlignment="1">
      <alignment vertical="center" wrapText="1"/>
    </xf>
    <xf numFmtId="0" fontId="6" fillId="7" borderId="0" xfId="54" applyFont="1" applyFill="1" applyAlignment="1">
      <alignment horizontal="right" vertical="center" wrapText="1"/>
    </xf>
    <xf numFmtId="0" fontId="6" fillId="7" borderId="0" xfId="54" applyFont="1" applyFill="1" applyAlignment="1">
      <alignment horizontal="right" vertical="center"/>
    </xf>
    <xf numFmtId="49" fontId="74" fillId="0" borderId="0" xfId="35" applyFont="1">
      <alignment vertical="top"/>
    </xf>
    <xf numFmtId="49" fontId="40" fillId="13" borderId="15" xfId="35" applyFont="1" applyFill="1" applyBorder="1" applyAlignment="1">
      <alignment horizontal="left" vertical="center" indent="3"/>
    </xf>
    <xf numFmtId="49" fontId="43" fillId="13" borderId="14" xfId="35" applyFont="1" applyFill="1" applyBorder="1" applyAlignment="1">
      <alignment horizontal="center" vertical="top"/>
    </xf>
    <xf numFmtId="0" fontId="53" fillId="0" borderId="0" xfId="54" applyFont="1" applyAlignment="1">
      <alignment horizontal="right" vertical="top" wrapText="1"/>
    </xf>
    <xf numFmtId="49" fontId="40" fillId="13" borderId="15" xfId="35" applyFont="1" applyFill="1" applyBorder="1" applyAlignment="1">
      <alignment horizontal="left" vertical="center" indent="2"/>
    </xf>
    <xf numFmtId="0" fontId="6" fillId="0" borderId="0" xfId="54" applyFont="1" applyAlignment="1">
      <alignment horizontal="left" vertical="center" wrapText="1" indent="1"/>
    </xf>
    <xf numFmtId="0" fontId="6" fillId="0" borderId="0" xfId="54" applyFont="1" applyAlignment="1">
      <alignment horizontal="left" vertical="center" wrapText="1" indent="2"/>
    </xf>
    <xf numFmtId="0" fontId="0" fillId="0" borderId="5" xfId="54" applyFont="1" applyBorder="1" applyAlignment="1">
      <alignment horizontal="left" vertical="center" wrapText="1"/>
    </xf>
    <xf numFmtId="0" fontId="6" fillId="0" borderId="26" xfId="54" applyFont="1" applyBorder="1" applyAlignment="1">
      <alignment horizontal="left" vertical="center" wrapText="1"/>
    </xf>
    <xf numFmtId="49" fontId="40" fillId="13" borderId="15" xfId="35" applyFont="1" applyFill="1" applyBorder="1" applyAlignment="1">
      <alignment horizontal="left" vertical="center"/>
    </xf>
    <xf numFmtId="49" fontId="0" fillId="7" borderId="13" xfId="54" applyNumberFormat="1" applyFont="1" applyFill="1" applyBorder="1" applyAlignment="1">
      <alignment horizontal="center" vertical="center" wrapText="1"/>
    </xf>
    <xf numFmtId="0" fontId="6" fillId="0" borderId="23" xfId="54" applyFont="1" applyBorder="1" applyAlignment="1">
      <alignment vertical="center" wrapText="1"/>
    </xf>
    <xf numFmtId="0" fontId="103" fillId="0" borderId="0" xfId="54" applyFont="1" applyAlignment="1">
      <alignment vertical="center" wrapText="1"/>
    </xf>
    <xf numFmtId="49" fontId="0" fillId="7" borderId="16" xfId="54" applyNumberFormat="1" applyFont="1" applyFill="1" applyBorder="1" applyAlignment="1">
      <alignment horizontal="center" vertical="center" wrapText="1"/>
    </xf>
    <xf numFmtId="0" fontId="6" fillId="13" borderId="25" xfId="54" applyFont="1" applyFill="1" applyBorder="1" applyAlignment="1">
      <alignment vertical="center" wrapText="1"/>
    </xf>
    <xf numFmtId="0" fontId="0" fillId="7" borderId="13" xfId="52" applyFont="1" applyFill="1" applyBorder="1" applyAlignment="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Alignment="1">
      <alignment horizontal="right" vertical="center" wrapText="1" indent="1"/>
    </xf>
    <xf numFmtId="0" fontId="103" fillId="0" borderId="0" xfId="53" applyFont="1" applyAlignment="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Border="1" applyAlignment="1">
      <alignment horizontal="center" vertical="center"/>
    </xf>
    <xf numFmtId="49" fontId="6" fillId="7" borderId="0" xfId="52" applyNumberFormat="1" applyFill="1" applyAlignment="1">
      <alignment horizontal="right" vertical="top" wrapText="1"/>
    </xf>
    <xf numFmtId="169" fontId="0" fillId="2" borderId="5" xfId="0" applyNumberFormat="1" applyFill="1" applyBorder="1" applyAlignment="1" applyProtection="1">
      <alignment horizontal="right" vertical="center"/>
      <protection locked="0"/>
    </xf>
    <xf numFmtId="0" fontId="33" fillId="0" borderId="5" xfId="54" applyFont="1" applyBorder="1" applyAlignment="1">
      <alignment horizontal="center" vertical="center" wrapText="1"/>
    </xf>
    <xf numFmtId="22" fontId="6" fillId="0" borderId="0" xfId="49" applyNumberFormat="1" applyFont="1" applyAlignment="1">
      <alignment horizontal="left" vertical="center" wrapText="1"/>
    </xf>
    <xf numFmtId="49" fontId="0" fillId="8" borderId="5" xfId="53" applyNumberFormat="1" applyFont="1" applyFill="1" applyBorder="1" applyAlignment="1">
      <alignment horizontal="left" vertical="center" wrapText="1" indent="1"/>
    </xf>
    <xf numFmtId="49" fontId="33" fillId="0" borderId="5" xfId="33" applyNumberFormat="1" applyFont="1" applyBorder="1">
      <alignment horizontal="center" vertical="center" wrapText="1"/>
    </xf>
    <xf numFmtId="49" fontId="0" fillId="8" borderId="5" xfId="0" applyFill="1" applyBorder="1" applyAlignment="1">
      <alignment horizontal="left" vertical="center" wrapText="1"/>
    </xf>
    <xf numFmtId="49" fontId="6" fillId="8" borderId="29" xfId="53" applyNumberFormat="1" applyFont="1" applyFill="1" applyBorder="1" applyAlignment="1">
      <alignment horizontal="center" vertical="center" wrapText="1"/>
    </xf>
    <xf numFmtId="0" fontId="69" fillId="9" borderId="5" xfId="30" applyNumberFormat="1" applyFill="1" applyBorder="1" applyAlignment="1" applyProtection="1">
      <alignment horizontal="left" vertical="center" wrapText="1"/>
      <protection locked="0"/>
    </xf>
    <xf numFmtId="49" fontId="0" fillId="12" borderId="47" xfId="0" applyFill="1" applyBorder="1" applyAlignment="1">
      <alignment horizontal="center" vertical="center"/>
    </xf>
    <xf numFmtId="0" fontId="18" fillId="0" borderId="0" xfId="22" applyFill="1" applyBorder="1" applyAlignment="1">
      <alignment horizontal="left" vertical="top" wrapText="1"/>
    </xf>
    <xf numFmtId="49" fontId="69" fillId="0" borderId="0" xfId="30" applyNumberForma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ill="1" applyBorder="1" applyAlignment="1">
      <alignment horizontal="right" vertical="top" wrapText="1" indent="1"/>
    </xf>
    <xf numFmtId="0" fontId="18" fillId="0" borderId="0" xfId="22" applyFill="1" applyBorder="1" applyAlignment="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lignment horizontal="left" vertical="center" wrapText="1" indent="1"/>
    </xf>
    <xf numFmtId="0" fontId="18" fillId="14" borderId="35" xfId="28" applyNumberFormat="1" applyFont="1" applyFill="1" applyBorder="1" applyAlignment="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lignment horizontal="left" vertical="top" wrapText="1"/>
    </xf>
    <xf numFmtId="0" fontId="6" fillId="7" borderId="0" xfId="52" applyFill="1" applyAlignment="1">
      <alignment horizontal="left" vertical="top" wrapText="1"/>
    </xf>
    <xf numFmtId="171" fontId="6" fillId="0" borderId="13" xfId="54" applyNumberFormat="1" applyFont="1" applyBorder="1" applyAlignment="1">
      <alignment horizontal="center" vertical="center" wrapText="1"/>
    </xf>
    <xf numFmtId="171" fontId="6" fillId="0" borderId="14" xfId="54" applyNumberFormat="1" applyFont="1" applyBorder="1" applyAlignment="1">
      <alignment horizontal="center" vertical="center" wrapText="1"/>
    </xf>
    <xf numFmtId="171" fontId="6" fillId="0" borderId="5" xfId="54" applyNumberFormat="1" applyFont="1" applyBorder="1" applyAlignment="1">
      <alignment horizontal="center" vertical="center" wrapText="1"/>
    </xf>
    <xf numFmtId="49" fontId="29" fillId="0" borderId="15" xfId="33" applyNumberFormat="1" applyFont="1" applyBorder="1">
      <alignment horizontal="center" vertical="center" wrapText="1"/>
    </xf>
    <xf numFmtId="0" fontId="18" fillId="0" borderId="14" xfId="32" applyFont="1" applyBorder="1" applyAlignment="1">
      <alignment horizontal="left" vertical="center" wrapText="1" indent="1"/>
    </xf>
    <xf numFmtId="0" fontId="18" fillId="0" borderId="5" xfId="32" applyFont="1" applyBorder="1" applyAlignment="1">
      <alignment horizontal="left" vertical="center" wrapText="1" indent="1"/>
    </xf>
    <xf numFmtId="0" fontId="18" fillId="0" borderId="13" xfId="32" applyFont="1" applyBorder="1" applyAlignment="1">
      <alignment horizontal="left" vertical="center" wrapText="1" indent="1"/>
    </xf>
    <xf numFmtId="0" fontId="6" fillId="0" borderId="0" xfId="54" applyFont="1" applyAlignment="1">
      <alignment horizontal="center" vertical="center" wrapText="1"/>
    </xf>
    <xf numFmtId="49" fontId="6" fillId="0" borderId="0" xfId="53" applyNumberFormat="1" applyFont="1" applyAlignment="1">
      <alignment horizontal="center" vertical="center" wrapText="1"/>
    </xf>
    <xf numFmtId="0" fontId="6" fillId="0" borderId="5" xfId="54" applyFont="1" applyBorder="1" applyAlignment="1">
      <alignment horizontal="center" vertical="center" wrapText="1"/>
    </xf>
    <xf numFmtId="4" fontId="6" fillId="0" borderId="5" xfId="34" applyFill="1" applyBorder="1" applyAlignment="1">
      <alignment horizontal="center" vertical="center" wrapText="1"/>
    </xf>
    <xf numFmtId="14" fontId="6" fillId="8" borderId="5" xfId="53" applyNumberFormat="1" applyFont="1" applyFill="1" applyBorder="1" applyAlignment="1">
      <alignment horizontal="left" vertical="center" wrapText="1" indent="1"/>
    </xf>
    <xf numFmtId="0" fontId="33" fillId="0" borderId="20" xfId="54" applyFont="1" applyBorder="1" applyAlignment="1">
      <alignment horizontal="center" vertical="center" wrapText="1"/>
    </xf>
    <xf numFmtId="0" fontId="6" fillId="8" borderId="16" xfId="54" applyFont="1" applyFill="1" applyBorder="1" applyAlignment="1">
      <alignment horizontal="left" vertical="center" wrapText="1" indent="1"/>
    </xf>
    <xf numFmtId="0" fontId="6" fillId="8" borderId="28" xfId="54" applyFont="1" applyFill="1" applyBorder="1" applyAlignment="1">
      <alignment horizontal="left" vertical="center" wrapText="1" indent="1"/>
    </xf>
    <xf numFmtId="14" fontId="33" fillId="0" borderId="16" xfId="53" applyNumberFormat="1" applyFont="1" applyBorder="1" applyAlignment="1">
      <alignment horizontal="center" vertical="center" wrapText="1"/>
    </xf>
    <xf numFmtId="14" fontId="33" fillId="0" borderId="28" xfId="53" applyNumberFormat="1" applyFont="1" applyBorder="1" applyAlignment="1">
      <alignment horizontal="center" vertical="center" wrapText="1"/>
    </xf>
    <xf numFmtId="0" fontId="6" fillId="0" borderId="5" xfId="47" applyFont="1" applyBorder="1" applyAlignment="1">
      <alignment horizontal="center" vertical="center" wrapText="1"/>
    </xf>
    <xf numFmtId="0" fontId="102" fillId="0" borderId="0" xfId="0" applyNumberFormat="1" applyFont="1" applyBorder="1" applyAlignment="1">
      <alignment horizontal="right" vertical="center"/>
    </xf>
    <xf numFmtId="0" fontId="102" fillId="0" borderId="0" xfId="0" applyNumberFormat="1" applyFont="1" applyBorder="1" applyAlignment="1">
      <alignment horizontal="center" vertical="center"/>
    </xf>
    <xf numFmtId="0" fontId="56" fillId="0" borderId="20" xfId="32" applyFont="1" applyBorder="1" applyAlignment="1">
      <alignment horizontal="left" vertical="center" wrapText="1" indent="1"/>
    </xf>
    <xf numFmtId="0" fontId="56" fillId="0" borderId="28" xfId="32" applyFont="1" applyBorder="1" applyAlignment="1">
      <alignment horizontal="left" vertical="center" wrapText="1" indent="1"/>
    </xf>
    <xf numFmtId="0" fontId="56" fillId="0" borderId="24" xfId="32" applyFont="1" applyBorder="1" applyAlignment="1">
      <alignment horizontal="left" vertical="center" wrapText="1" indent="1"/>
    </xf>
    <xf numFmtId="0" fontId="56" fillId="0" borderId="0" xfId="47" applyFont="1" applyAlignment="1">
      <alignment horizontal="right" vertical="center" wrapText="1"/>
    </xf>
    <xf numFmtId="0" fontId="56" fillId="0" borderId="17" xfId="47" applyFont="1" applyBorder="1" applyAlignment="1">
      <alignment horizontal="right" vertical="center" wrapText="1"/>
    </xf>
    <xf numFmtId="0" fontId="6" fillId="0" borderId="5" xfId="47" applyFont="1" applyBorder="1" applyAlignment="1">
      <alignment horizontal="right" vertical="center" wrapText="1"/>
    </xf>
    <xf numFmtId="49" fontId="29" fillId="7" borderId="17" xfId="33" applyNumberFormat="1" applyFont="1" applyFill="1" applyBorder="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lignment horizontal="left" vertical="center" wrapText="1"/>
    </xf>
    <xf numFmtId="49" fontId="6" fillId="8" borderId="28" xfId="33" applyNumberFormat="1" applyFont="1" applyFill="1" applyBorder="1" applyAlignment="1">
      <alignment horizontal="left" vertical="center" wrapText="1"/>
    </xf>
    <xf numFmtId="49" fontId="6" fillId="8" borderId="26" xfId="33" applyNumberFormat="1" applyFont="1" applyFill="1" applyBorder="1" applyAlignment="1">
      <alignment horizontal="left" vertical="center" wrapText="1"/>
    </xf>
    <xf numFmtId="0" fontId="0" fillId="0" borderId="0" xfId="0" applyNumberFormat="1" applyAlignment="1">
      <alignment horizontal="left" vertical="top" wrapText="1"/>
    </xf>
    <xf numFmtId="0" fontId="6" fillId="8" borderId="5" xfId="33" applyFont="1" applyFill="1" applyBorder="1" applyAlignment="1">
      <alignment horizontal="left" vertical="center" wrapText="1"/>
    </xf>
    <xf numFmtId="49" fontId="0" fillId="8" borderId="5" xfId="0" applyFill="1" applyBorder="1" applyAlignment="1">
      <alignment horizontal="left" vertical="top"/>
    </xf>
    <xf numFmtId="0" fontId="6" fillId="8" borderId="16" xfId="53" applyFont="1" applyFill="1" applyBorder="1" applyAlignment="1">
      <alignment horizontal="left" vertical="center" wrapText="1"/>
    </xf>
    <xf numFmtId="0" fontId="6" fillId="8" borderId="28" xfId="53" applyFont="1" applyFill="1" applyBorder="1" applyAlignment="1">
      <alignment horizontal="left" vertical="center" wrapText="1"/>
    </xf>
    <xf numFmtId="0" fontId="6" fillId="8" borderId="26" xfId="53" applyFont="1" applyFill="1" applyBorder="1" applyAlignment="1">
      <alignment horizontal="left" vertical="center" wrapText="1"/>
    </xf>
    <xf numFmtId="0" fontId="6" fillId="8" borderId="5" xfId="53" applyFont="1" applyFill="1" applyBorder="1" applyAlignment="1">
      <alignment horizontal="center" vertical="center" wrapText="1"/>
    </xf>
    <xf numFmtId="49" fontId="0" fillId="8" borderId="5" xfId="0" applyFill="1" applyBorder="1">
      <alignment vertical="top"/>
    </xf>
    <xf numFmtId="49" fontId="6" fillId="8" borderId="5" xfId="53" applyNumberFormat="1" applyFont="1" applyFill="1" applyBorder="1" applyAlignment="1">
      <alignment horizontal="center" vertical="center" wrapText="1"/>
    </xf>
    <xf numFmtId="49" fontId="6" fillId="0" borderId="5" xfId="33" applyNumberFormat="1" applyFont="1" applyBorder="1">
      <alignment horizontal="center" vertical="center" wrapText="1"/>
    </xf>
    <xf numFmtId="0" fontId="0" fillId="8" borderId="5" xfId="0" applyNumberFormat="1" applyFill="1" applyBorder="1" applyAlignment="1">
      <alignment horizontal="left" vertical="center" wrapText="1"/>
    </xf>
    <xf numFmtId="49" fontId="0" fillId="8" borderId="5" xfId="0" applyFill="1" applyBorder="1" applyAlignment="1">
      <alignment horizontal="left" vertical="center" wrapText="1"/>
    </xf>
    <xf numFmtId="49" fontId="33" fillId="0" borderId="16" xfId="33" applyNumberFormat="1" applyFont="1" applyBorder="1">
      <alignment horizontal="center" vertical="center" wrapText="1"/>
    </xf>
    <xf numFmtId="49" fontId="6" fillId="0" borderId="28" xfId="33" applyNumberFormat="1" applyFont="1" applyBorder="1">
      <alignment horizontal="center" vertical="center" wrapText="1"/>
    </xf>
    <xf numFmtId="49" fontId="0" fillId="0" borderId="26" xfId="0" applyBorder="1" applyAlignment="1">
      <alignment horizontal="center" vertical="center" wrapText="1"/>
    </xf>
    <xf numFmtId="0" fontId="6" fillId="0" borderId="0" xfId="54" applyFont="1" applyAlignment="1">
      <alignment horizontal="left" vertical="top" wrapText="1"/>
    </xf>
    <xf numFmtId="0" fontId="18" fillId="0" borderId="14" xfId="55" applyFont="1" applyBorder="1" applyAlignment="1">
      <alignment horizontal="left" vertical="center" wrapText="1" indent="1"/>
    </xf>
    <xf numFmtId="0" fontId="18" fillId="0" borderId="5" xfId="55" applyFont="1" applyBorder="1" applyAlignment="1">
      <alignment horizontal="left" vertical="center" wrapText="1" indent="1"/>
    </xf>
    <xf numFmtId="0" fontId="18" fillId="0" borderId="13" xfId="55" applyFont="1" applyBorder="1" applyAlignment="1">
      <alignment horizontal="left" vertical="center" wrapText="1" indent="1"/>
    </xf>
    <xf numFmtId="0" fontId="74" fillId="0" borderId="0" xfId="0" applyNumberFormat="1" applyFont="1" applyBorder="1" applyAlignment="1">
      <alignment horizontal="center" vertical="center"/>
    </xf>
    <xf numFmtId="0" fontId="6" fillId="0" borderId="5" xfId="54" applyFont="1" applyBorder="1" applyAlignment="1">
      <alignment horizontal="left" vertical="top" wrapText="1"/>
    </xf>
    <xf numFmtId="0" fontId="74" fillId="0" borderId="0" xfId="54" applyFont="1" applyAlignment="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Font="1" applyFill="1" applyBorder="1" applyAlignment="1" applyProtection="1">
      <alignment horizontal="left" vertical="center" wrapText="1"/>
      <protection locked="0"/>
    </xf>
    <xf numFmtId="0" fontId="6" fillId="9" borderId="13" xfId="54" applyFont="1" applyFill="1" applyBorder="1" applyAlignment="1" applyProtection="1">
      <alignment horizontal="left" vertical="center" wrapText="1"/>
      <protection locked="0"/>
    </xf>
    <xf numFmtId="0" fontId="6" fillId="9" borderId="15" xfId="54" applyFont="1" applyFill="1" applyBorder="1" applyAlignment="1" applyProtection="1">
      <alignment horizontal="left" vertical="center" wrapText="1"/>
      <protection locked="0"/>
    </xf>
    <xf numFmtId="0" fontId="6" fillId="9" borderId="14" xfId="54"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lignment horizontal="center" vertical="center" wrapText="1"/>
    </xf>
    <xf numFmtId="0" fontId="6" fillId="12" borderId="13" xfId="47" applyFont="1" applyFill="1" applyBorder="1" applyAlignment="1">
      <alignment horizontal="center" vertical="center" wrapText="1"/>
    </xf>
    <xf numFmtId="0" fontId="6" fillId="12" borderId="15" xfId="47" applyFont="1" applyFill="1" applyBorder="1" applyAlignment="1">
      <alignment horizontal="center" vertical="center" wrapText="1"/>
    </xf>
    <xf numFmtId="0" fontId="6" fillId="12" borderId="14" xfId="47" applyFont="1" applyFill="1" applyBorder="1" applyAlignment="1">
      <alignment horizontal="center" vertical="center" wrapText="1"/>
    </xf>
    <xf numFmtId="0" fontId="6" fillId="7" borderId="16" xfId="54" applyFont="1" applyFill="1" applyBorder="1" applyAlignment="1">
      <alignment horizontal="center" vertical="center" wrapText="1"/>
    </xf>
    <xf numFmtId="0" fontId="6" fillId="7" borderId="28" xfId="54" applyFont="1" applyFill="1" applyBorder="1" applyAlignment="1">
      <alignment horizontal="center" vertical="center" wrapText="1"/>
    </xf>
    <xf numFmtId="0" fontId="6" fillId="7" borderId="26" xfId="54" applyFont="1" applyFill="1" applyBorder="1" applyAlignment="1">
      <alignment horizontal="center" vertical="center" wrapText="1"/>
    </xf>
    <xf numFmtId="0" fontId="18" fillId="0" borderId="15" xfId="55" applyFont="1" applyBorder="1" applyAlignment="1">
      <alignment horizontal="left" vertical="center" wrapText="1" indent="1"/>
    </xf>
    <xf numFmtId="0" fontId="6" fillId="0" borderId="0" xfId="47" applyFont="1" applyAlignment="1">
      <alignment horizontal="right" vertical="center" wrapText="1"/>
    </xf>
    <xf numFmtId="0" fontId="29" fillId="7" borderId="23" xfId="33" applyFont="1" applyFill="1" applyBorder="1">
      <alignment horizontal="center" vertical="center" wrapText="1"/>
    </xf>
    <xf numFmtId="0" fontId="6" fillId="0" borderId="16" xfId="54" applyFont="1" applyBorder="1" applyAlignment="1">
      <alignment horizontal="left" vertical="top" wrapText="1"/>
    </xf>
    <xf numFmtId="0" fontId="6" fillId="0" borderId="28" xfId="54" applyFont="1" applyBorder="1" applyAlignment="1">
      <alignment horizontal="left" vertical="top" wrapText="1"/>
    </xf>
    <xf numFmtId="0" fontId="6" fillId="0" borderId="26" xfId="54" applyFont="1" applyBorder="1" applyAlignment="1">
      <alignment horizontal="left" vertical="top" wrapText="1"/>
    </xf>
    <xf numFmtId="0" fontId="56" fillId="0" borderId="0" xfId="53" applyFont="1" applyAlignment="1">
      <alignment horizontal="left" vertical="center" wrapText="1" indent="1"/>
    </xf>
    <xf numFmtId="0" fontId="6" fillId="8" borderId="5" xfId="53" applyFont="1" applyFill="1" applyBorder="1" applyAlignment="1">
      <alignment horizontal="left" vertical="center" wrapText="1" indent="1"/>
    </xf>
    <xf numFmtId="0" fontId="33" fillId="0" borderId="17" xfId="54" applyFont="1" applyBorder="1" applyAlignment="1">
      <alignment horizontal="center" vertical="center" wrapText="1"/>
    </xf>
    <xf numFmtId="0" fontId="0" fillId="12" borderId="13" xfId="47" applyFont="1" applyFill="1" applyBorder="1" applyAlignment="1">
      <alignment horizontal="center" vertical="center" wrapText="1"/>
    </xf>
    <xf numFmtId="0" fontId="0" fillId="12" borderId="14" xfId="47" applyFont="1" applyFill="1" applyBorder="1" applyAlignment="1">
      <alignment horizontal="center" vertical="center" wrapText="1"/>
    </xf>
    <xf numFmtId="49" fontId="40" fillId="13" borderId="16" xfId="0" applyFont="1" applyFill="1" applyBorder="1" applyAlignment="1">
      <alignment horizontal="center" vertical="center" textRotation="90" wrapText="1"/>
    </xf>
    <xf numFmtId="49" fontId="40" fillId="13" borderId="28" xfId="0" applyFont="1" applyFill="1" applyBorder="1" applyAlignment="1">
      <alignment horizontal="center" vertical="center" textRotation="90" wrapText="1"/>
    </xf>
    <xf numFmtId="49" fontId="40" fillId="13" borderId="26" xfId="0" applyFont="1" applyFill="1" applyBorder="1" applyAlignment="1">
      <alignment horizontal="center" vertical="center" textRotation="90" wrapText="1"/>
    </xf>
    <xf numFmtId="0" fontId="6" fillId="7" borderId="5" xfId="54" applyFont="1" applyFill="1" applyBorder="1" applyAlignment="1">
      <alignment horizontal="center" vertical="center" wrapText="1"/>
    </xf>
    <xf numFmtId="0" fontId="0" fillId="7" borderId="13" xfId="101" applyFont="1" applyFill="1" applyBorder="1" applyAlignment="1">
      <alignment horizontal="center" vertical="center" wrapText="1"/>
    </xf>
    <xf numFmtId="0" fontId="0" fillId="7" borderId="15" xfId="101" applyFont="1" applyFill="1" applyBorder="1" applyAlignment="1">
      <alignment horizontal="center" vertical="center" wrapText="1"/>
    </xf>
    <xf numFmtId="0" fontId="0" fillId="7" borderId="14" xfId="101" applyFont="1" applyFill="1" applyBorder="1" applyAlignment="1">
      <alignment horizontal="center" vertical="center" wrapText="1"/>
    </xf>
    <xf numFmtId="0" fontId="6" fillId="12" borderId="13" xfId="45" applyFont="1" applyFill="1" applyBorder="1" applyAlignment="1">
      <alignment horizontal="center" vertical="center" wrapText="1"/>
    </xf>
    <xf numFmtId="0" fontId="6" fillId="12" borderId="14" xfId="45" applyFont="1" applyFill="1" applyBorder="1" applyAlignment="1">
      <alignment horizontal="center" vertical="center" wrapText="1"/>
    </xf>
    <xf numFmtId="0" fontId="6" fillId="12" borderId="16" xfId="45" applyFont="1" applyFill="1" applyBorder="1" applyAlignment="1">
      <alignment horizontal="center" vertical="center" wrapText="1"/>
    </xf>
    <xf numFmtId="0" fontId="6" fillId="12" borderId="26" xfId="45" applyFont="1" applyFill="1" applyBorder="1" applyAlignment="1">
      <alignment horizontal="center"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49" fontId="56" fillId="0" borderId="0" xfId="53" applyNumberFormat="1" applyFont="1" applyAlignment="1">
      <alignment horizontal="left" vertical="center" wrapText="1" indent="1"/>
    </xf>
    <xf numFmtId="49" fontId="69" fillId="9" borderId="13" xfId="30" applyNumberFormat="1" applyFill="1" applyBorder="1" applyAlignment="1" applyProtection="1">
      <alignment horizontal="left" vertical="center" wrapText="1" indent="1"/>
      <protection locked="0"/>
    </xf>
    <xf numFmtId="49" fontId="69" fillId="9" borderId="15" xfId="30" applyNumberFormat="1" applyFill="1" applyBorder="1" applyAlignment="1" applyProtection="1">
      <alignment horizontal="left" vertical="center" wrapText="1" indent="1"/>
      <protection locked="0"/>
    </xf>
    <xf numFmtId="49" fontId="69" fillId="9" borderId="14" xfId="30" applyNumberFormat="1" applyFill="1" applyBorder="1" applyAlignment="1" applyProtection="1">
      <alignment horizontal="left" vertical="center" wrapText="1" indent="1"/>
      <protection locked="0"/>
    </xf>
    <xf numFmtId="49" fontId="40" fillId="13" borderId="5" xfId="0" applyFont="1" applyFill="1" applyBorder="1" applyAlignment="1">
      <alignment horizontal="center" vertical="center" textRotation="90" wrapText="1"/>
    </xf>
    <xf numFmtId="0" fontId="47" fillId="0" borderId="0" xfId="47" applyFont="1" applyAlignment="1">
      <alignment horizontal="center" vertical="center" wrapText="1"/>
    </xf>
    <xf numFmtId="0" fontId="6" fillId="8" borderId="5" xfId="53" applyFont="1" applyFill="1" applyBorder="1" applyAlignment="1">
      <alignment horizontal="left" vertical="center" wrapText="1"/>
    </xf>
    <xf numFmtId="0" fontId="29" fillId="7" borderId="15" xfId="33" applyFont="1" applyFill="1" applyBorder="1">
      <alignment horizontal="center" vertical="center" wrapText="1"/>
    </xf>
    <xf numFmtId="0" fontId="33" fillId="0" borderId="0" xfId="54" applyFont="1" applyAlignment="1">
      <alignment horizontal="center" vertical="center" wrapText="1"/>
    </xf>
    <xf numFmtId="0" fontId="47" fillId="0" borderId="17" xfId="47" applyFont="1" applyBorder="1" applyAlignment="1">
      <alignment horizontal="center" vertical="center" wrapText="1"/>
    </xf>
    <xf numFmtId="0" fontId="6" fillId="0" borderId="23" xfId="53" applyFont="1" applyBorder="1" applyAlignment="1">
      <alignment horizontal="center" vertical="center" wrapText="1"/>
    </xf>
    <xf numFmtId="0" fontId="6" fillId="0" borderId="0" xfId="53" applyFont="1" applyAlignment="1">
      <alignment horizontal="center" vertical="center" wrapText="1"/>
    </xf>
    <xf numFmtId="0" fontId="0" fillId="12" borderId="5" xfId="47" applyFont="1" applyFill="1" applyBorder="1" applyAlignment="1">
      <alignment horizontal="center" vertical="center" wrapText="1"/>
    </xf>
    <xf numFmtId="0" fontId="11" fillId="0" borderId="0" xfId="54" applyFont="1" applyAlignment="1">
      <alignment horizontal="center" vertical="center" wrapText="1"/>
    </xf>
    <xf numFmtId="0" fontId="33" fillId="7" borderId="0" xfId="54" applyFont="1" applyFill="1" applyAlignment="1">
      <alignment horizontal="center" vertical="center" wrapText="1"/>
    </xf>
    <xf numFmtId="0" fontId="6" fillId="12" borderId="5" xfId="47" applyFont="1" applyFill="1" applyBorder="1" applyAlignment="1">
      <alignment horizontal="center" vertical="center" wrapText="1"/>
    </xf>
    <xf numFmtId="0" fontId="6" fillId="12" borderId="5" xfId="45" applyFont="1" applyFill="1" applyBorder="1" applyAlignment="1">
      <alignment horizontal="center" vertical="center" wrapText="1"/>
    </xf>
    <xf numFmtId="0" fontId="0" fillId="7" borderId="5" xfId="101" applyFont="1" applyFill="1" applyBorder="1" applyAlignment="1">
      <alignment horizontal="center" vertical="center" wrapText="1"/>
    </xf>
    <xf numFmtId="0" fontId="29" fillId="7" borderId="0" xfId="33" applyFont="1" applyFill="1" applyBorder="1">
      <alignment horizontal="center" vertical="center" wrapText="1"/>
    </xf>
    <xf numFmtId="0" fontId="6" fillId="8" borderId="5" xfId="47" applyFont="1" applyFill="1" applyBorder="1" applyAlignment="1">
      <alignment horizontal="left" vertical="center" wrapText="1"/>
    </xf>
    <xf numFmtId="0" fontId="6" fillId="8" borderId="5" xfId="54" applyFont="1" applyFill="1" applyBorder="1" applyAlignment="1">
      <alignment horizontal="left" vertical="center" wrapText="1"/>
    </xf>
    <xf numFmtId="0" fontId="6" fillId="0" borderId="16" xfId="54" applyFont="1" applyBorder="1" applyAlignment="1">
      <alignment horizontal="left" vertical="center" wrapText="1"/>
    </xf>
    <xf numFmtId="0" fontId="6" fillId="0" borderId="26" xfId="54" applyFont="1" applyBorder="1" applyAlignment="1">
      <alignment horizontal="left" vertical="center" wrapText="1"/>
    </xf>
    <xf numFmtId="0" fontId="6" fillId="7" borderId="5" xfId="54" applyFont="1" applyFill="1" applyBorder="1" applyAlignment="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Font="1" applyBorder="1" applyAlignment="1">
      <alignment horizontal="left" vertical="center" wrapText="1"/>
    </xf>
    <xf numFmtId="0" fontId="6" fillId="0" borderId="20" xfId="54" applyFont="1" applyBorder="1" applyAlignment="1">
      <alignment horizontal="left" vertical="center" wrapText="1"/>
    </xf>
    <xf numFmtId="0" fontId="6" fillId="0" borderId="18" xfId="54" applyFont="1" applyBorder="1" applyAlignment="1">
      <alignment horizontal="left" vertical="center" wrapText="1"/>
    </xf>
    <xf numFmtId="49" fontId="6" fillId="7" borderId="5" xfId="54" applyNumberFormat="1" applyFont="1" applyFill="1" applyBorder="1" applyAlignment="1">
      <alignment horizontal="center" vertical="center" wrapText="1"/>
    </xf>
    <xf numFmtId="0" fontId="6" fillId="0" borderId="28" xfId="54" applyFont="1" applyBorder="1" applyAlignment="1">
      <alignment horizontal="left" vertical="center" wrapText="1"/>
    </xf>
    <xf numFmtId="0" fontId="33" fillId="0" borderId="5" xfId="54" applyFont="1" applyBorder="1" applyAlignment="1">
      <alignment horizontal="center" vertical="center" wrapText="1"/>
    </xf>
    <xf numFmtId="0" fontId="6" fillId="7" borderId="5" xfId="54" applyFont="1" applyFill="1" applyBorder="1" applyAlignment="1">
      <alignment horizontal="center" vertical="center"/>
    </xf>
    <xf numFmtId="0" fontId="0" fillId="0" borderId="16" xfId="33" applyFont="1" applyBorder="1">
      <alignment horizontal="center" vertical="center" wrapText="1"/>
    </xf>
    <xf numFmtId="0" fontId="0" fillId="0" borderId="26" xfId="33" applyFont="1" applyBorder="1">
      <alignment horizontal="center" vertical="center" wrapText="1"/>
    </xf>
    <xf numFmtId="0" fontId="6" fillId="7" borderId="13" xfId="54" applyFont="1" applyFill="1" applyBorder="1" applyAlignment="1">
      <alignment horizontal="center" vertical="center" wrapText="1"/>
    </xf>
    <xf numFmtId="0" fontId="6" fillId="7" borderId="15" xfId="54" applyFont="1" applyFill="1" applyBorder="1" applyAlignment="1">
      <alignment horizontal="center" vertical="center" wrapText="1"/>
    </xf>
    <xf numFmtId="0" fontId="6" fillId="7" borderId="14" xfId="54" applyFont="1" applyFill="1" applyBorder="1" applyAlignment="1">
      <alignment horizontal="center" vertical="center" wrapText="1"/>
    </xf>
    <xf numFmtId="0" fontId="0" fillId="0" borderId="5" xfId="54" applyFont="1" applyBorder="1" applyAlignment="1">
      <alignment horizontal="left" vertical="center" wrapText="1"/>
    </xf>
    <xf numFmtId="0" fontId="0" fillId="0" borderId="13" xfId="33" applyFont="1" applyBorder="1">
      <alignment horizontal="center" vertical="center" wrapText="1"/>
    </xf>
    <xf numFmtId="0" fontId="0" fillId="0" borderId="14" xfId="33" applyFont="1" applyBorder="1">
      <alignment horizontal="center" vertical="center" wrapText="1"/>
    </xf>
    <xf numFmtId="49" fontId="29" fillId="7" borderId="15" xfId="33" applyNumberFormat="1" applyFont="1" applyFill="1" applyBorder="1">
      <alignment horizontal="center" vertical="center" wrapText="1"/>
    </xf>
    <xf numFmtId="0" fontId="37" fillId="0" borderId="5" xfId="54" applyFont="1" applyBorder="1" applyAlignment="1">
      <alignment horizontal="left" vertical="center" wrapText="1"/>
    </xf>
    <xf numFmtId="0" fontId="0" fillId="0" borderId="13" xfId="54" applyFont="1" applyBorder="1" applyAlignment="1">
      <alignment horizontal="center" vertical="center" wrapText="1"/>
    </xf>
    <xf numFmtId="0" fontId="0" fillId="0" borderId="14" xfId="54" applyFont="1" applyBorder="1" applyAlignment="1">
      <alignment horizontal="center" vertical="center" wrapText="1"/>
    </xf>
    <xf numFmtId="0" fontId="0" fillId="0" borderId="28" xfId="54" applyFont="1" applyBorder="1" applyAlignment="1">
      <alignment horizontal="left" vertical="center" wrapText="1"/>
    </xf>
    <xf numFmtId="0" fontId="37" fillId="0" borderId="28" xfId="54" applyFont="1" applyBorder="1" applyAlignment="1">
      <alignment horizontal="left" vertical="center" wrapText="1"/>
    </xf>
    <xf numFmtId="0" fontId="37" fillId="0" borderId="26" xfId="54" applyFont="1" applyBorder="1" applyAlignment="1">
      <alignment horizontal="left" vertical="center" wrapText="1"/>
    </xf>
    <xf numFmtId="0" fontId="32" fillId="7" borderId="20" xfId="54" applyFont="1" applyFill="1" applyBorder="1" applyAlignment="1">
      <alignment horizontal="center" vertical="top" wrapText="1"/>
    </xf>
    <xf numFmtId="49" fontId="0" fillId="7" borderId="5" xfId="54" applyNumberFormat="1" applyFont="1" applyFill="1" applyBorder="1" applyAlignment="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lignment horizontal="left" vertical="center" wrapText="1" indent="1"/>
    </xf>
    <xf numFmtId="49" fontId="0" fillId="7" borderId="16" xfId="54" applyNumberFormat="1" applyFont="1" applyFill="1" applyBorder="1" applyAlignment="1">
      <alignment horizontal="center" vertical="center" wrapText="1"/>
    </xf>
    <xf numFmtId="49" fontId="0" fillId="7" borderId="28" xfId="54" applyNumberFormat="1" applyFont="1" applyFill="1" applyBorder="1" applyAlignment="1">
      <alignment horizontal="center" vertical="center" wrapText="1"/>
    </xf>
    <xf numFmtId="49" fontId="0" fillId="7" borderId="26" xfId="54" applyNumberFormat="1" applyFont="1" applyFill="1" applyBorder="1" applyAlignment="1">
      <alignment horizontal="center" vertical="center" wrapText="1"/>
    </xf>
    <xf numFmtId="0" fontId="18" fillId="0" borderId="15" xfId="32" applyFont="1" applyBorder="1" applyAlignment="1">
      <alignment horizontal="left" vertical="center" wrapText="1" indent="1"/>
    </xf>
    <xf numFmtId="49" fontId="6" fillId="0" borderId="0" xfId="41" applyBorder="1" applyAlignment="1">
      <alignment horizontal="left" vertical="top" wrapText="1"/>
    </xf>
    <xf numFmtId="0" fontId="6" fillId="7" borderId="5" xfId="48" applyNumberFormat="1" applyFill="1" applyBorder="1" applyAlignment="1">
      <alignment horizontal="center" vertical="center" wrapText="1"/>
    </xf>
    <xf numFmtId="49" fontId="6" fillId="0" borderId="0" xfId="41" applyAlignment="1">
      <alignment horizontal="left" vertical="top" wrapText="1"/>
    </xf>
    <xf numFmtId="49" fontId="0" fillId="12" borderId="15" xfId="0" applyFill="1" applyBorder="1" applyAlignment="1">
      <alignment horizontal="left" vertical="center" indent="1"/>
    </xf>
    <xf numFmtId="0" fontId="6" fillId="8" borderId="13" xfId="53" applyFont="1" applyFill="1" applyBorder="1" applyAlignment="1">
      <alignment horizontal="left" vertical="center" wrapText="1"/>
    </xf>
    <xf numFmtId="0" fontId="6" fillId="8" borderId="15" xfId="53" applyFont="1" applyFill="1" applyBorder="1" applyAlignment="1">
      <alignment horizontal="left" vertical="center" wrapText="1"/>
    </xf>
    <xf numFmtId="0" fontId="6" fillId="8" borderId="14" xfId="53" applyFont="1" applyFill="1" applyBorder="1" applyAlignment="1">
      <alignment horizontal="left" vertical="center" wrapText="1"/>
    </xf>
    <xf numFmtId="0" fontId="6" fillId="0" borderId="13" xfId="54" applyFont="1" applyBorder="1" applyAlignment="1">
      <alignment horizontal="left" vertical="center" wrapText="1"/>
    </xf>
    <xf numFmtId="0" fontId="6" fillId="0" borderId="15" xfId="54" applyFont="1" applyBorder="1" applyAlignment="1">
      <alignment horizontal="left" vertical="center" wrapText="1"/>
    </xf>
    <xf numFmtId="0" fontId="6" fillId="0" borderId="14" xfId="54" applyFont="1" applyBorder="1" applyAlignment="1">
      <alignment horizontal="left" vertical="center" wrapText="1"/>
    </xf>
    <xf numFmtId="0" fontId="33" fillId="0" borderId="21" xfId="54" applyFont="1" applyBorder="1" applyAlignment="1">
      <alignment horizontal="center" vertical="center" wrapText="1"/>
    </xf>
    <xf numFmtId="0" fontId="33" fillId="0" borderId="18" xfId="54" applyFont="1" applyBorder="1" applyAlignment="1">
      <alignment horizontal="center" vertical="center" wrapText="1"/>
    </xf>
    <xf numFmtId="0" fontId="6" fillId="8" borderId="13" xfId="47" applyFont="1" applyFill="1" applyBorder="1" applyAlignment="1">
      <alignment horizontal="left" vertical="center" wrapText="1"/>
    </xf>
    <xf numFmtId="0" fontId="6" fillId="8" borderId="15" xfId="47" applyFont="1" applyFill="1" applyBorder="1" applyAlignment="1">
      <alignment horizontal="left" vertical="center" wrapText="1"/>
    </xf>
    <xf numFmtId="0" fontId="6" fillId="8" borderId="14" xfId="47" applyFont="1" applyFill="1" applyBorder="1" applyAlignment="1">
      <alignment horizontal="left" vertical="center" wrapText="1"/>
    </xf>
    <xf numFmtId="0" fontId="6" fillId="8" borderId="13" xfId="54" applyFont="1" applyFill="1" applyBorder="1" applyAlignment="1">
      <alignment horizontal="left" vertical="center" wrapText="1"/>
    </xf>
    <xf numFmtId="0" fontId="6" fillId="8" borderId="15" xfId="54" applyFont="1" applyFill="1" applyBorder="1" applyAlignment="1">
      <alignment horizontal="left" vertical="center" wrapText="1"/>
    </xf>
    <xf numFmtId="0" fontId="6" fillId="8" borderId="14" xfId="54" applyFont="1" applyFill="1" applyBorder="1" applyAlignment="1">
      <alignment horizontal="left" vertical="center" wrapText="1"/>
    </xf>
    <xf numFmtId="0" fontId="29" fillId="0" borderId="20" xfId="54" applyFont="1" applyBorder="1" applyAlignment="1">
      <alignment horizontal="center" vertical="top" wrapText="1"/>
    </xf>
    <xf numFmtId="0" fontId="29" fillId="0" borderId="0" xfId="54" applyFont="1" applyAlignment="1">
      <alignment horizontal="center" vertical="top" wrapText="1"/>
    </xf>
    <xf numFmtId="14" fontId="49" fillId="0" borderId="5" xfId="53" applyNumberFormat="1" applyFont="1" applyBorder="1" applyAlignment="1">
      <alignment horizontal="center" vertical="center" wrapText="1"/>
    </xf>
    <xf numFmtId="0" fontId="6" fillId="0" borderId="5" xfId="53" applyFont="1" applyBorder="1" applyAlignment="1">
      <alignment horizontal="left" vertical="center" wrapText="1"/>
    </xf>
    <xf numFmtId="0" fontId="6" fillId="11" borderId="5" xfId="53" applyFont="1" applyFill="1" applyBorder="1" applyAlignment="1">
      <alignment horizontal="center" vertical="center" wrapText="1"/>
    </xf>
    <xf numFmtId="0" fontId="6" fillId="0" borderId="5" xfId="53" applyFont="1" applyBorder="1" applyAlignment="1">
      <alignment horizontal="center" vertical="center" wrapText="1"/>
    </xf>
    <xf numFmtId="0" fontId="6" fillId="7" borderId="0" xfId="54" applyFont="1" applyFill="1" applyAlignment="1">
      <alignment horizontal="center" vertical="center" wrapText="1"/>
    </xf>
    <xf numFmtId="0" fontId="29" fillId="7" borderId="17" xfId="33" applyFont="1" applyFill="1" applyBorder="1">
      <alignment horizontal="center" vertical="center" wrapText="1"/>
    </xf>
    <xf numFmtId="49" fontId="0" fillId="9" borderId="5" xfId="0" applyFill="1" applyBorder="1" applyAlignment="1" applyProtection="1">
      <alignment horizontal="left" vertical="center" wrapText="1"/>
      <protection locked="0"/>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Font="1" applyFill="1" applyBorder="1" applyAlignment="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Font="1" applyFill="1" applyBorder="1" applyAlignment="1">
      <alignment horizontal="left" vertical="center" wrapText="1"/>
    </xf>
    <xf numFmtId="49" fontId="0" fillId="11" borderId="5" xfId="0" applyFill="1" applyBorder="1" applyAlignment="1">
      <alignment horizontal="left" vertical="top"/>
    </xf>
    <xf numFmtId="0" fontId="6" fillId="0" borderId="5" xfId="33" applyFont="1" applyBorder="1" applyAlignment="1">
      <alignment horizontal="left" vertical="center" wrapText="1"/>
    </xf>
    <xf numFmtId="0" fontId="6" fillId="0" borderId="5" xfId="54" applyFont="1" applyBorder="1" applyAlignment="1">
      <alignment horizontal="left" vertical="center" wrapText="1"/>
    </xf>
    <xf numFmtId="49" fontId="6" fillId="11" borderId="13" xfId="53" applyNumberFormat="1" applyFont="1" applyFill="1" applyBorder="1" applyAlignment="1">
      <alignment horizontal="center" vertical="center" wrapText="1"/>
    </xf>
    <xf numFmtId="49" fontId="6" fillId="7" borderId="16" xfId="54" applyNumberFormat="1" applyFont="1" applyFill="1" applyBorder="1" applyAlignment="1">
      <alignment horizontal="center" vertical="center" wrapText="1"/>
    </xf>
    <xf numFmtId="49" fontId="6" fillId="7" borderId="26" xfId="54" applyNumberFormat="1" applyFont="1" applyFill="1" applyBorder="1" applyAlignment="1">
      <alignment horizontal="center" vertical="center" wrapText="1"/>
    </xf>
    <xf numFmtId="0" fontId="8" fillId="10" borderId="5" xfId="0" applyNumberFormat="1" applyFont="1" applyFill="1" applyBorder="1" applyAlignment="1">
      <alignment horizontal="center" vertical="center" wrapText="1"/>
    </xf>
    <xf numFmtId="49" fontId="0" fillId="0" borderId="0" xfId="0" applyNumberFormat="1">
      <alignment vertical="top"/>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43</xdr:row>
      <xdr:rowOff>0</xdr:rowOff>
    </xdr:from>
    <xdr:to>
      <xdr:col>84</xdr:col>
      <xdr:colOff>228600</xdr:colOff>
      <xdr:row>43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47663100" y="119157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D1BC340-C10B-47BB-87E8-5C3EFE21E7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EBE1EA97-54F5-4C0D-B577-5C9151509B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42</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8775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35</xdr:row>
      <xdr:rowOff>2</xdr:rowOff>
    </xdr:from>
    <xdr:to>
      <xdr:col>4</xdr:col>
      <xdr:colOff>3343276</xdr:colOff>
      <xdr:row>36</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53"/>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hidden="1" customWidth="1"/>
    <col min="16"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29" width="10.5703125" style="173"/>
    <col min="30" max="249" width="10.5703125" style="31"/>
    <col min="250" max="257" width="0" style="31" hidden="1" customWidth="1"/>
    <col min="258" max="258" width="3.7109375" style="31" customWidth="1"/>
    <col min="259" max="259" width="3.85546875" style="31" customWidth="1"/>
    <col min="260" max="260" width="3.7109375" style="31" customWidth="1"/>
    <col min="261" max="261" width="12.7109375" style="31" customWidth="1"/>
    <col min="262" max="262" width="52.7109375" style="31" customWidth="1"/>
    <col min="263" max="266" width="0" style="31" hidden="1" customWidth="1"/>
    <col min="267" max="267" width="12.28515625" style="31" customWidth="1"/>
    <col min="268" max="268" width="6.42578125" style="31" customWidth="1"/>
    <col min="269" max="269" width="12.28515625" style="31" customWidth="1"/>
    <col min="270" max="270" width="0" style="31" hidden="1" customWidth="1"/>
    <col min="271" max="271" width="3.7109375" style="31" customWidth="1"/>
    <col min="272" max="272" width="11.140625" style="31" bestFit="1" customWidth="1"/>
    <col min="273" max="274" width="10.5703125" style="31"/>
    <col min="275" max="275" width="11.140625" style="31" customWidth="1"/>
    <col min="276" max="505" width="10.5703125" style="31"/>
    <col min="506" max="513" width="0" style="31" hidden="1" customWidth="1"/>
    <col min="514" max="514" width="3.7109375" style="31" customWidth="1"/>
    <col min="515" max="515" width="3.85546875" style="31" customWidth="1"/>
    <col min="516" max="516" width="3.7109375" style="31" customWidth="1"/>
    <col min="517" max="517" width="12.7109375" style="31" customWidth="1"/>
    <col min="518" max="518" width="52.7109375" style="31" customWidth="1"/>
    <col min="519" max="522" width="0" style="31" hidden="1" customWidth="1"/>
    <col min="523" max="523" width="12.28515625" style="31" customWidth="1"/>
    <col min="524" max="524" width="6.42578125" style="31" customWidth="1"/>
    <col min="525" max="525" width="12.28515625" style="31" customWidth="1"/>
    <col min="526" max="526" width="0" style="31" hidden="1" customWidth="1"/>
    <col min="527" max="527" width="3.7109375" style="31" customWidth="1"/>
    <col min="528" max="528" width="11.140625" style="31" bestFit="1" customWidth="1"/>
    <col min="529" max="530" width="10.5703125" style="31"/>
    <col min="531" max="531" width="11.140625" style="31" customWidth="1"/>
    <col min="532" max="761" width="10.5703125" style="31"/>
    <col min="762" max="769" width="0" style="31" hidden="1" customWidth="1"/>
    <col min="770" max="770" width="3.7109375" style="31" customWidth="1"/>
    <col min="771" max="771" width="3.85546875" style="31" customWidth="1"/>
    <col min="772" max="772" width="3.7109375" style="31" customWidth="1"/>
    <col min="773" max="773" width="12.7109375" style="31" customWidth="1"/>
    <col min="774" max="774" width="52.7109375" style="31" customWidth="1"/>
    <col min="775" max="778" width="0" style="31" hidden="1" customWidth="1"/>
    <col min="779" max="779" width="12.28515625" style="31" customWidth="1"/>
    <col min="780" max="780" width="6.42578125" style="31" customWidth="1"/>
    <col min="781" max="781" width="12.28515625" style="31" customWidth="1"/>
    <col min="782" max="782" width="0" style="31" hidden="1" customWidth="1"/>
    <col min="783" max="783" width="3.7109375" style="31" customWidth="1"/>
    <col min="784" max="784" width="11.140625" style="31" bestFit="1" customWidth="1"/>
    <col min="785" max="786" width="10.5703125" style="31"/>
    <col min="787" max="787" width="11.140625" style="31" customWidth="1"/>
    <col min="788" max="1017" width="10.5703125" style="31"/>
    <col min="1018" max="1025" width="0" style="31" hidden="1" customWidth="1"/>
    <col min="1026" max="1026" width="3.7109375" style="31" customWidth="1"/>
    <col min="1027" max="1027" width="3.85546875" style="31" customWidth="1"/>
    <col min="1028" max="1028" width="3.7109375" style="31" customWidth="1"/>
    <col min="1029" max="1029" width="12.7109375" style="31" customWidth="1"/>
    <col min="1030" max="1030" width="52.7109375" style="31" customWidth="1"/>
    <col min="1031" max="1034" width="0" style="31" hidden="1" customWidth="1"/>
    <col min="1035" max="1035" width="12.28515625" style="31" customWidth="1"/>
    <col min="1036" max="1036" width="6.42578125" style="31" customWidth="1"/>
    <col min="1037" max="1037" width="12.28515625" style="31" customWidth="1"/>
    <col min="1038" max="1038" width="0" style="31" hidden="1" customWidth="1"/>
    <col min="1039" max="1039" width="3.7109375" style="31" customWidth="1"/>
    <col min="1040" max="1040" width="11.140625" style="31" bestFit="1" customWidth="1"/>
    <col min="1041" max="1042" width="10.5703125" style="31"/>
    <col min="1043" max="1043" width="11.140625" style="31" customWidth="1"/>
    <col min="1044" max="1273" width="10.5703125" style="31"/>
    <col min="1274" max="1281" width="0" style="31" hidden="1" customWidth="1"/>
    <col min="1282" max="1282" width="3.7109375" style="31" customWidth="1"/>
    <col min="1283" max="1283" width="3.85546875" style="31" customWidth="1"/>
    <col min="1284" max="1284" width="3.7109375" style="31" customWidth="1"/>
    <col min="1285" max="1285" width="12.7109375" style="31" customWidth="1"/>
    <col min="1286" max="1286" width="52.7109375" style="31" customWidth="1"/>
    <col min="1287" max="1290" width="0" style="31" hidden="1" customWidth="1"/>
    <col min="1291" max="1291" width="12.28515625" style="31" customWidth="1"/>
    <col min="1292" max="1292" width="6.42578125" style="31" customWidth="1"/>
    <col min="1293" max="1293" width="12.28515625" style="31" customWidth="1"/>
    <col min="1294" max="1294" width="0" style="31" hidden="1" customWidth="1"/>
    <col min="1295" max="1295" width="3.7109375" style="31" customWidth="1"/>
    <col min="1296" max="1296" width="11.140625" style="31" bestFit="1" customWidth="1"/>
    <col min="1297" max="1298" width="10.5703125" style="31"/>
    <col min="1299" max="1299" width="11.140625" style="31" customWidth="1"/>
    <col min="1300" max="1529" width="10.5703125" style="31"/>
    <col min="1530" max="1537" width="0" style="31" hidden="1" customWidth="1"/>
    <col min="1538" max="1538" width="3.7109375" style="31" customWidth="1"/>
    <col min="1539" max="1539" width="3.85546875" style="31" customWidth="1"/>
    <col min="1540" max="1540" width="3.7109375" style="31" customWidth="1"/>
    <col min="1541" max="1541" width="12.7109375" style="31" customWidth="1"/>
    <col min="1542" max="1542" width="52.7109375" style="31" customWidth="1"/>
    <col min="1543" max="1546" width="0" style="31" hidden="1" customWidth="1"/>
    <col min="1547" max="1547" width="12.28515625" style="31" customWidth="1"/>
    <col min="1548" max="1548" width="6.42578125" style="31" customWidth="1"/>
    <col min="1549" max="1549" width="12.28515625" style="31" customWidth="1"/>
    <col min="1550" max="1550" width="0" style="31" hidden="1" customWidth="1"/>
    <col min="1551" max="1551" width="3.7109375" style="31" customWidth="1"/>
    <col min="1552" max="1552" width="11.140625" style="31" bestFit="1" customWidth="1"/>
    <col min="1553" max="1554" width="10.5703125" style="31"/>
    <col min="1555" max="1555" width="11.140625" style="31" customWidth="1"/>
    <col min="1556" max="1785" width="10.5703125" style="31"/>
    <col min="1786" max="1793" width="0" style="31" hidden="1" customWidth="1"/>
    <col min="1794" max="1794" width="3.7109375" style="31" customWidth="1"/>
    <col min="1795" max="1795" width="3.85546875" style="31" customWidth="1"/>
    <col min="1796" max="1796" width="3.7109375" style="31" customWidth="1"/>
    <col min="1797" max="1797" width="12.7109375" style="31" customWidth="1"/>
    <col min="1798" max="1798" width="52.7109375" style="31" customWidth="1"/>
    <col min="1799" max="1802" width="0" style="31" hidden="1" customWidth="1"/>
    <col min="1803" max="1803" width="12.28515625" style="31" customWidth="1"/>
    <col min="1804" max="1804" width="6.42578125" style="31" customWidth="1"/>
    <col min="1805" max="1805" width="12.28515625" style="31" customWidth="1"/>
    <col min="1806" max="1806" width="0" style="31" hidden="1" customWidth="1"/>
    <col min="1807" max="1807" width="3.7109375" style="31" customWidth="1"/>
    <col min="1808" max="1808" width="11.140625" style="31" bestFit="1" customWidth="1"/>
    <col min="1809" max="1810" width="10.5703125" style="31"/>
    <col min="1811" max="1811" width="11.140625" style="31" customWidth="1"/>
    <col min="1812" max="2041" width="10.5703125" style="31"/>
    <col min="2042" max="2049" width="0" style="31" hidden="1" customWidth="1"/>
    <col min="2050" max="2050" width="3.7109375" style="31" customWidth="1"/>
    <col min="2051" max="2051" width="3.85546875" style="31" customWidth="1"/>
    <col min="2052" max="2052" width="3.7109375" style="31" customWidth="1"/>
    <col min="2053" max="2053" width="12.7109375" style="31" customWidth="1"/>
    <col min="2054" max="2054" width="52.7109375" style="31" customWidth="1"/>
    <col min="2055" max="2058" width="0" style="31" hidden="1" customWidth="1"/>
    <col min="2059" max="2059" width="12.28515625" style="31" customWidth="1"/>
    <col min="2060" max="2060" width="6.42578125" style="31" customWidth="1"/>
    <col min="2061" max="2061" width="12.28515625" style="31" customWidth="1"/>
    <col min="2062" max="2062" width="0" style="31" hidden="1" customWidth="1"/>
    <col min="2063" max="2063" width="3.7109375" style="31" customWidth="1"/>
    <col min="2064" max="2064" width="11.140625" style="31" bestFit="1" customWidth="1"/>
    <col min="2065" max="2066" width="10.5703125" style="31"/>
    <col min="2067" max="2067" width="11.140625" style="31" customWidth="1"/>
    <col min="2068" max="2297" width="10.5703125" style="31"/>
    <col min="2298" max="2305" width="0" style="31" hidden="1" customWidth="1"/>
    <col min="2306" max="2306" width="3.7109375" style="31" customWidth="1"/>
    <col min="2307" max="2307" width="3.85546875" style="31" customWidth="1"/>
    <col min="2308" max="2308" width="3.7109375" style="31" customWidth="1"/>
    <col min="2309" max="2309" width="12.7109375" style="31" customWidth="1"/>
    <col min="2310" max="2310" width="52.7109375" style="31" customWidth="1"/>
    <col min="2311" max="2314" width="0" style="31" hidden="1" customWidth="1"/>
    <col min="2315" max="2315" width="12.28515625" style="31" customWidth="1"/>
    <col min="2316" max="2316" width="6.42578125" style="31" customWidth="1"/>
    <col min="2317" max="2317" width="12.28515625" style="31" customWidth="1"/>
    <col min="2318" max="2318" width="0" style="31" hidden="1" customWidth="1"/>
    <col min="2319" max="2319" width="3.7109375" style="31" customWidth="1"/>
    <col min="2320" max="2320" width="11.140625" style="31" bestFit="1" customWidth="1"/>
    <col min="2321" max="2322" width="10.5703125" style="31"/>
    <col min="2323" max="2323" width="11.140625" style="31" customWidth="1"/>
    <col min="2324" max="2553" width="10.5703125" style="31"/>
    <col min="2554" max="2561" width="0" style="31" hidden="1" customWidth="1"/>
    <col min="2562" max="2562" width="3.7109375" style="31" customWidth="1"/>
    <col min="2563" max="2563" width="3.85546875" style="31" customWidth="1"/>
    <col min="2564" max="2564" width="3.7109375" style="31" customWidth="1"/>
    <col min="2565" max="2565" width="12.7109375" style="31" customWidth="1"/>
    <col min="2566" max="2566" width="52.7109375" style="31" customWidth="1"/>
    <col min="2567" max="2570" width="0" style="31" hidden="1" customWidth="1"/>
    <col min="2571" max="2571" width="12.28515625" style="31" customWidth="1"/>
    <col min="2572" max="2572" width="6.42578125" style="31" customWidth="1"/>
    <col min="2573" max="2573" width="12.28515625" style="31" customWidth="1"/>
    <col min="2574" max="2574" width="0" style="31" hidden="1" customWidth="1"/>
    <col min="2575" max="2575" width="3.7109375" style="31" customWidth="1"/>
    <col min="2576" max="2576" width="11.140625" style="31" bestFit="1" customWidth="1"/>
    <col min="2577" max="2578" width="10.5703125" style="31"/>
    <col min="2579" max="2579" width="11.140625" style="31" customWidth="1"/>
    <col min="2580" max="2809" width="10.5703125" style="31"/>
    <col min="2810" max="2817" width="0" style="31" hidden="1" customWidth="1"/>
    <col min="2818" max="2818" width="3.7109375" style="31" customWidth="1"/>
    <col min="2819" max="2819" width="3.85546875" style="31" customWidth="1"/>
    <col min="2820" max="2820" width="3.7109375" style="31" customWidth="1"/>
    <col min="2821" max="2821" width="12.7109375" style="31" customWidth="1"/>
    <col min="2822" max="2822" width="52.7109375" style="31" customWidth="1"/>
    <col min="2823" max="2826" width="0" style="31" hidden="1" customWidth="1"/>
    <col min="2827" max="2827" width="12.28515625" style="31" customWidth="1"/>
    <col min="2828" max="2828" width="6.42578125" style="31" customWidth="1"/>
    <col min="2829" max="2829" width="12.28515625" style="31" customWidth="1"/>
    <col min="2830" max="2830" width="0" style="31" hidden="1" customWidth="1"/>
    <col min="2831" max="2831" width="3.7109375" style="31" customWidth="1"/>
    <col min="2832" max="2832" width="11.140625" style="31" bestFit="1" customWidth="1"/>
    <col min="2833" max="2834" width="10.5703125" style="31"/>
    <col min="2835" max="2835" width="11.140625" style="31" customWidth="1"/>
    <col min="2836" max="3065" width="10.5703125" style="31"/>
    <col min="3066" max="3073" width="0" style="31" hidden="1" customWidth="1"/>
    <col min="3074" max="3074" width="3.7109375" style="31" customWidth="1"/>
    <col min="3075" max="3075" width="3.85546875" style="31" customWidth="1"/>
    <col min="3076" max="3076" width="3.7109375" style="31" customWidth="1"/>
    <col min="3077" max="3077" width="12.7109375" style="31" customWidth="1"/>
    <col min="3078" max="3078" width="52.7109375" style="31" customWidth="1"/>
    <col min="3079" max="3082" width="0" style="31" hidden="1" customWidth="1"/>
    <col min="3083" max="3083" width="12.28515625" style="31" customWidth="1"/>
    <col min="3084" max="3084" width="6.42578125" style="31" customWidth="1"/>
    <col min="3085" max="3085" width="12.28515625" style="31" customWidth="1"/>
    <col min="3086" max="3086" width="0" style="31" hidden="1" customWidth="1"/>
    <col min="3087" max="3087" width="3.7109375" style="31" customWidth="1"/>
    <col min="3088" max="3088" width="11.140625" style="31" bestFit="1" customWidth="1"/>
    <col min="3089" max="3090" width="10.5703125" style="31"/>
    <col min="3091" max="3091" width="11.140625" style="31" customWidth="1"/>
    <col min="3092" max="3321" width="10.5703125" style="31"/>
    <col min="3322" max="3329" width="0" style="31" hidden="1" customWidth="1"/>
    <col min="3330" max="3330" width="3.7109375" style="31" customWidth="1"/>
    <col min="3331" max="3331" width="3.85546875" style="31" customWidth="1"/>
    <col min="3332" max="3332" width="3.7109375" style="31" customWidth="1"/>
    <col min="3333" max="3333" width="12.7109375" style="31" customWidth="1"/>
    <col min="3334" max="3334" width="52.7109375" style="31" customWidth="1"/>
    <col min="3335" max="3338" width="0" style="31" hidden="1" customWidth="1"/>
    <col min="3339" max="3339" width="12.28515625" style="31" customWidth="1"/>
    <col min="3340" max="3340" width="6.42578125" style="31" customWidth="1"/>
    <col min="3341" max="3341" width="12.28515625" style="31" customWidth="1"/>
    <col min="3342" max="3342" width="0" style="31" hidden="1" customWidth="1"/>
    <col min="3343" max="3343" width="3.7109375" style="31" customWidth="1"/>
    <col min="3344" max="3344" width="11.140625" style="31" bestFit="1" customWidth="1"/>
    <col min="3345" max="3346" width="10.5703125" style="31"/>
    <col min="3347" max="3347" width="11.140625" style="31" customWidth="1"/>
    <col min="3348" max="3577" width="10.5703125" style="31"/>
    <col min="3578" max="3585" width="0" style="31" hidden="1" customWidth="1"/>
    <col min="3586" max="3586" width="3.7109375" style="31" customWidth="1"/>
    <col min="3587" max="3587" width="3.85546875" style="31" customWidth="1"/>
    <col min="3588" max="3588" width="3.7109375" style="31" customWidth="1"/>
    <col min="3589" max="3589" width="12.7109375" style="31" customWidth="1"/>
    <col min="3590" max="3590" width="52.7109375" style="31" customWidth="1"/>
    <col min="3591" max="3594" width="0" style="31" hidden="1" customWidth="1"/>
    <col min="3595" max="3595" width="12.28515625" style="31" customWidth="1"/>
    <col min="3596" max="3596" width="6.42578125" style="31" customWidth="1"/>
    <col min="3597" max="3597" width="12.28515625" style="31" customWidth="1"/>
    <col min="3598" max="3598" width="0" style="31" hidden="1" customWidth="1"/>
    <col min="3599" max="3599" width="3.7109375" style="31" customWidth="1"/>
    <col min="3600" max="3600" width="11.140625" style="31" bestFit="1" customWidth="1"/>
    <col min="3601" max="3602" width="10.5703125" style="31"/>
    <col min="3603" max="3603" width="11.140625" style="31" customWidth="1"/>
    <col min="3604" max="3833" width="10.5703125" style="31"/>
    <col min="3834" max="3841" width="0" style="31" hidden="1" customWidth="1"/>
    <col min="3842" max="3842" width="3.7109375" style="31" customWidth="1"/>
    <col min="3843" max="3843" width="3.85546875" style="31" customWidth="1"/>
    <col min="3844" max="3844" width="3.7109375" style="31" customWidth="1"/>
    <col min="3845" max="3845" width="12.7109375" style="31" customWidth="1"/>
    <col min="3846" max="3846" width="52.7109375" style="31" customWidth="1"/>
    <col min="3847" max="3850" width="0" style="31" hidden="1" customWidth="1"/>
    <col min="3851" max="3851" width="12.28515625" style="31" customWidth="1"/>
    <col min="3852" max="3852" width="6.42578125" style="31" customWidth="1"/>
    <col min="3853" max="3853" width="12.28515625" style="31" customWidth="1"/>
    <col min="3854" max="3854" width="0" style="31" hidden="1" customWidth="1"/>
    <col min="3855" max="3855" width="3.7109375" style="31" customWidth="1"/>
    <col min="3856" max="3856" width="11.140625" style="31" bestFit="1" customWidth="1"/>
    <col min="3857" max="3858" width="10.5703125" style="31"/>
    <col min="3859" max="3859" width="11.140625" style="31" customWidth="1"/>
    <col min="3860" max="4089" width="10.5703125" style="31"/>
    <col min="4090" max="4097" width="0" style="31" hidden="1" customWidth="1"/>
    <col min="4098" max="4098" width="3.7109375" style="31" customWidth="1"/>
    <col min="4099" max="4099" width="3.85546875" style="31" customWidth="1"/>
    <col min="4100" max="4100" width="3.7109375" style="31" customWidth="1"/>
    <col min="4101" max="4101" width="12.7109375" style="31" customWidth="1"/>
    <col min="4102" max="4102" width="52.7109375" style="31" customWidth="1"/>
    <col min="4103" max="4106" width="0" style="31" hidden="1" customWidth="1"/>
    <col min="4107" max="4107" width="12.28515625" style="31" customWidth="1"/>
    <col min="4108" max="4108" width="6.42578125" style="31" customWidth="1"/>
    <col min="4109" max="4109" width="12.28515625" style="31" customWidth="1"/>
    <col min="4110" max="4110" width="0" style="31" hidden="1" customWidth="1"/>
    <col min="4111" max="4111" width="3.7109375" style="31" customWidth="1"/>
    <col min="4112" max="4112" width="11.140625" style="31" bestFit="1" customWidth="1"/>
    <col min="4113" max="4114" width="10.5703125" style="31"/>
    <col min="4115" max="4115" width="11.140625" style="31" customWidth="1"/>
    <col min="4116" max="4345" width="10.5703125" style="31"/>
    <col min="4346" max="4353" width="0" style="31" hidden="1" customWidth="1"/>
    <col min="4354" max="4354" width="3.7109375" style="31" customWidth="1"/>
    <col min="4355" max="4355" width="3.85546875" style="31" customWidth="1"/>
    <col min="4356" max="4356" width="3.7109375" style="31" customWidth="1"/>
    <col min="4357" max="4357" width="12.7109375" style="31" customWidth="1"/>
    <col min="4358" max="4358" width="52.7109375" style="31" customWidth="1"/>
    <col min="4359" max="4362" width="0" style="31" hidden="1" customWidth="1"/>
    <col min="4363" max="4363" width="12.28515625" style="31" customWidth="1"/>
    <col min="4364" max="4364" width="6.42578125" style="31" customWidth="1"/>
    <col min="4365" max="4365" width="12.28515625" style="31" customWidth="1"/>
    <col min="4366" max="4366" width="0" style="31" hidden="1" customWidth="1"/>
    <col min="4367" max="4367" width="3.7109375" style="31" customWidth="1"/>
    <col min="4368" max="4368" width="11.140625" style="31" bestFit="1" customWidth="1"/>
    <col min="4369" max="4370" width="10.5703125" style="31"/>
    <col min="4371" max="4371" width="11.140625" style="31" customWidth="1"/>
    <col min="4372" max="4601" width="10.5703125" style="31"/>
    <col min="4602" max="4609" width="0" style="31" hidden="1" customWidth="1"/>
    <col min="4610" max="4610" width="3.7109375" style="31" customWidth="1"/>
    <col min="4611" max="4611" width="3.85546875" style="31" customWidth="1"/>
    <col min="4612" max="4612" width="3.7109375" style="31" customWidth="1"/>
    <col min="4613" max="4613" width="12.7109375" style="31" customWidth="1"/>
    <col min="4614" max="4614" width="52.7109375" style="31" customWidth="1"/>
    <col min="4615" max="4618" width="0" style="31" hidden="1" customWidth="1"/>
    <col min="4619" max="4619" width="12.28515625" style="31" customWidth="1"/>
    <col min="4620" max="4620" width="6.42578125" style="31" customWidth="1"/>
    <col min="4621" max="4621" width="12.28515625" style="31" customWidth="1"/>
    <col min="4622" max="4622" width="0" style="31" hidden="1" customWidth="1"/>
    <col min="4623" max="4623" width="3.7109375" style="31" customWidth="1"/>
    <col min="4624" max="4624" width="11.140625" style="31" bestFit="1" customWidth="1"/>
    <col min="4625" max="4626" width="10.5703125" style="31"/>
    <col min="4627" max="4627" width="11.140625" style="31" customWidth="1"/>
    <col min="4628" max="4857" width="10.5703125" style="31"/>
    <col min="4858" max="4865" width="0" style="31" hidden="1" customWidth="1"/>
    <col min="4866" max="4866" width="3.7109375" style="31" customWidth="1"/>
    <col min="4867" max="4867" width="3.85546875" style="31" customWidth="1"/>
    <col min="4868" max="4868" width="3.7109375" style="31" customWidth="1"/>
    <col min="4869" max="4869" width="12.7109375" style="31" customWidth="1"/>
    <col min="4870" max="4870" width="52.7109375" style="31" customWidth="1"/>
    <col min="4871" max="4874" width="0" style="31" hidden="1" customWidth="1"/>
    <col min="4875" max="4875" width="12.28515625" style="31" customWidth="1"/>
    <col min="4876" max="4876" width="6.42578125" style="31" customWidth="1"/>
    <col min="4877" max="4877" width="12.28515625" style="31" customWidth="1"/>
    <col min="4878" max="4878" width="0" style="31" hidden="1" customWidth="1"/>
    <col min="4879" max="4879" width="3.7109375" style="31" customWidth="1"/>
    <col min="4880" max="4880" width="11.140625" style="31" bestFit="1" customWidth="1"/>
    <col min="4881" max="4882" width="10.5703125" style="31"/>
    <col min="4883" max="4883" width="11.140625" style="31" customWidth="1"/>
    <col min="4884" max="5113" width="10.5703125" style="31"/>
    <col min="5114" max="5121" width="0" style="31" hidden="1" customWidth="1"/>
    <col min="5122" max="5122" width="3.7109375" style="31" customWidth="1"/>
    <col min="5123" max="5123" width="3.85546875" style="31" customWidth="1"/>
    <col min="5124" max="5124" width="3.7109375" style="31" customWidth="1"/>
    <col min="5125" max="5125" width="12.7109375" style="31" customWidth="1"/>
    <col min="5126" max="5126" width="52.7109375" style="31" customWidth="1"/>
    <col min="5127" max="5130" width="0" style="31" hidden="1" customWidth="1"/>
    <col min="5131" max="5131" width="12.28515625" style="31" customWidth="1"/>
    <col min="5132" max="5132" width="6.42578125" style="31" customWidth="1"/>
    <col min="5133" max="5133" width="12.28515625" style="31" customWidth="1"/>
    <col min="5134" max="5134" width="0" style="31" hidden="1" customWidth="1"/>
    <col min="5135" max="5135" width="3.7109375" style="31" customWidth="1"/>
    <col min="5136" max="5136" width="11.140625" style="31" bestFit="1" customWidth="1"/>
    <col min="5137" max="5138" width="10.5703125" style="31"/>
    <col min="5139" max="5139" width="11.140625" style="31" customWidth="1"/>
    <col min="5140" max="5369" width="10.5703125" style="31"/>
    <col min="5370" max="5377" width="0" style="31" hidden="1" customWidth="1"/>
    <col min="5378" max="5378" width="3.7109375" style="31" customWidth="1"/>
    <col min="5379" max="5379" width="3.85546875" style="31" customWidth="1"/>
    <col min="5380" max="5380" width="3.7109375" style="31" customWidth="1"/>
    <col min="5381" max="5381" width="12.7109375" style="31" customWidth="1"/>
    <col min="5382" max="5382" width="52.7109375" style="31" customWidth="1"/>
    <col min="5383" max="5386" width="0" style="31" hidden="1" customWidth="1"/>
    <col min="5387" max="5387" width="12.28515625" style="31" customWidth="1"/>
    <col min="5388" max="5388" width="6.42578125" style="31" customWidth="1"/>
    <col min="5389" max="5389" width="12.28515625" style="31" customWidth="1"/>
    <col min="5390" max="5390" width="0" style="31" hidden="1" customWidth="1"/>
    <col min="5391" max="5391" width="3.7109375" style="31" customWidth="1"/>
    <col min="5392" max="5392" width="11.140625" style="31" bestFit="1" customWidth="1"/>
    <col min="5393" max="5394" width="10.5703125" style="31"/>
    <col min="5395" max="5395" width="11.140625" style="31" customWidth="1"/>
    <col min="5396" max="5625" width="10.5703125" style="31"/>
    <col min="5626" max="5633" width="0" style="31" hidden="1" customWidth="1"/>
    <col min="5634" max="5634" width="3.7109375" style="31" customWidth="1"/>
    <col min="5635" max="5635" width="3.85546875" style="31" customWidth="1"/>
    <col min="5636" max="5636" width="3.7109375" style="31" customWidth="1"/>
    <col min="5637" max="5637" width="12.7109375" style="31" customWidth="1"/>
    <col min="5638" max="5638" width="52.7109375" style="31" customWidth="1"/>
    <col min="5639" max="5642" width="0" style="31" hidden="1" customWidth="1"/>
    <col min="5643" max="5643" width="12.28515625" style="31" customWidth="1"/>
    <col min="5644" max="5644" width="6.42578125" style="31" customWidth="1"/>
    <col min="5645" max="5645" width="12.28515625" style="31" customWidth="1"/>
    <col min="5646" max="5646" width="0" style="31" hidden="1" customWidth="1"/>
    <col min="5647" max="5647" width="3.7109375" style="31" customWidth="1"/>
    <col min="5648" max="5648" width="11.140625" style="31" bestFit="1" customWidth="1"/>
    <col min="5649" max="5650" width="10.5703125" style="31"/>
    <col min="5651" max="5651" width="11.140625" style="31" customWidth="1"/>
    <col min="5652" max="5881" width="10.5703125" style="31"/>
    <col min="5882" max="5889" width="0" style="31" hidden="1" customWidth="1"/>
    <col min="5890" max="5890" width="3.7109375" style="31" customWidth="1"/>
    <col min="5891" max="5891" width="3.85546875" style="31" customWidth="1"/>
    <col min="5892" max="5892" width="3.7109375" style="31" customWidth="1"/>
    <col min="5893" max="5893" width="12.7109375" style="31" customWidth="1"/>
    <col min="5894" max="5894" width="52.7109375" style="31" customWidth="1"/>
    <col min="5895" max="5898" width="0" style="31" hidden="1" customWidth="1"/>
    <col min="5899" max="5899" width="12.28515625" style="31" customWidth="1"/>
    <col min="5900" max="5900" width="6.42578125" style="31" customWidth="1"/>
    <col min="5901" max="5901" width="12.28515625" style="31" customWidth="1"/>
    <col min="5902" max="5902" width="0" style="31" hidden="1" customWidth="1"/>
    <col min="5903" max="5903" width="3.7109375" style="31" customWidth="1"/>
    <col min="5904" max="5904" width="11.140625" style="31" bestFit="1" customWidth="1"/>
    <col min="5905" max="5906" width="10.5703125" style="31"/>
    <col min="5907" max="5907" width="11.140625" style="31" customWidth="1"/>
    <col min="5908" max="6137" width="10.5703125" style="31"/>
    <col min="6138" max="6145" width="0" style="31" hidden="1" customWidth="1"/>
    <col min="6146" max="6146" width="3.7109375" style="31" customWidth="1"/>
    <col min="6147" max="6147" width="3.85546875" style="31" customWidth="1"/>
    <col min="6148" max="6148" width="3.7109375" style="31" customWidth="1"/>
    <col min="6149" max="6149" width="12.7109375" style="31" customWidth="1"/>
    <col min="6150" max="6150" width="52.7109375" style="31" customWidth="1"/>
    <col min="6151" max="6154" width="0" style="31" hidden="1" customWidth="1"/>
    <col min="6155" max="6155" width="12.28515625" style="31" customWidth="1"/>
    <col min="6156" max="6156" width="6.42578125" style="31" customWidth="1"/>
    <col min="6157" max="6157" width="12.28515625" style="31" customWidth="1"/>
    <col min="6158" max="6158" width="0" style="31" hidden="1" customWidth="1"/>
    <col min="6159" max="6159" width="3.7109375" style="31" customWidth="1"/>
    <col min="6160" max="6160" width="11.140625" style="31" bestFit="1" customWidth="1"/>
    <col min="6161" max="6162" width="10.5703125" style="31"/>
    <col min="6163" max="6163" width="11.140625" style="31" customWidth="1"/>
    <col min="6164" max="6393" width="10.5703125" style="31"/>
    <col min="6394" max="6401" width="0" style="31" hidden="1" customWidth="1"/>
    <col min="6402" max="6402" width="3.7109375" style="31" customWidth="1"/>
    <col min="6403" max="6403" width="3.85546875" style="31" customWidth="1"/>
    <col min="6404" max="6404" width="3.7109375" style="31" customWidth="1"/>
    <col min="6405" max="6405" width="12.7109375" style="31" customWidth="1"/>
    <col min="6406" max="6406" width="52.7109375" style="31" customWidth="1"/>
    <col min="6407" max="6410" width="0" style="31" hidden="1" customWidth="1"/>
    <col min="6411" max="6411" width="12.28515625" style="31" customWidth="1"/>
    <col min="6412" max="6412" width="6.42578125" style="31" customWidth="1"/>
    <col min="6413" max="6413" width="12.28515625" style="31" customWidth="1"/>
    <col min="6414" max="6414" width="0" style="31" hidden="1" customWidth="1"/>
    <col min="6415" max="6415" width="3.7109375" style="31" customWidth="1"/>
    <col min="6416" max="6416" width="11.140625" style="31" bestFit="1" customWidth="1"/>
    <col min="6417" max="6418" width="10.5703125" style="31"/>
    <col min="6419" max="6419" width="11.140625" style="31" customWidth="1"/>
    <col min="6420" max="6649" width="10.5703125" style="31"/>
    <col min="6650" max="6657" width="0" style="31" hidden="1" customWidth="1"/>
    <col min="6658" max="6658" width="3.7109375" style="31" customWidth="1"/>
    <col min="6659" max="6659" width="3.85546875" style="31" customWidth="1"/>
    <col min="6660" max="6660" width="3.7109375" style="31" customWidth="1"/>
    <col min="6661" max="6661" width="12.7109375" style="31" customWidth="1"/>
    <col min="6662" max="6662" width="52.7109375" style="31" customWidth="1"/>
    <col min="6663" max="6666" width="0" style="31" hidden="1" customWidth="1"/>
    <col min="6667" max="6667" width="12.28515625" style="31" customWidth="1"/>
    <col min="6668" max="6668" width="6.42578125" style="31" customWidth="1"/>
    <col min="6669" max="6669" width="12.28515625" style="31" customWidth="1"/>
    <col min="6670" max="6670" width="0" style="31" hidden="1" customWidth="1"/>
    <col min="6671" max="6671" width="3.7109375" style="31" customWidth="1"/>
    <col min="6672" max="6672" width="11.140625" style="31" bestFit="1" customWidth="1"/>
    <col min="6673" max="6674" width="10.5703125" style="31"/>
    <col min="6675" max="6675" width="11.140625" style="31" customWidth="1"/>
    <col min="6676" max="6905" width="10.5703125" style="31"/>
    <col min="6906" max="6913" width="0" style="31" hidden="1" customWidth="1"/>
    <col min="6914" max="6914" width="3.7109375" style="31" customWidth="1"/>
    <col min="6915" max="6915" width="3.85546875" style="31" customWidth="1"/>
    <col min="6916" max="6916" width="3.7109375" style="31" customWidth="1"/>
    <col min="6917" max="6917" width="12.7109375" style="31" customWidth="1"/>
    <col min="6918" max="6918" width="52.7109375" style="31" customWidth="1"/>
    <col min="6919" max="6922" width="0" style="31" hidden="1" customWidth="1"/>
    <col min="6923" max="6923" width="12.28515625" style="31" customWidth="1"/>
    <col min="6924" max="6924" width="6.42578125" style="31" customWidth="1"/>
    <col min="6925" max="6925" width="12.28515625" style="31" customWidth="1"/>
    <col min="6926" max="6926" width="0" style="31" hidden="1" customWidth="1"/>
    <col min="6927" max="6927" width="3.7109375" style="31" customWidth="1"/>
    <col min="6928" max="6928" width="11.140625" style="31" bestFit="1" customWidth="1"/>
    <col min="6929" max="6930" width="10.5703125" style="31"/>
    <col min="6931" max="6931" width="11.140625" style="31" customWidth="1"/>
    <col min="6932" max="7161" width="10.5703125" style="31"/>
    <col min="7162" max="7169" width="0" style="31" hidden="1" customWidth="1"/>
    <col min="7170" max="7170" width="3.7109375" style="31" customWidth="1"/>
    <col min="7171" max="7171" width="3.85546875" style="31" customWidth="1"/>
    <col min="7172" max="7172" width="3.7109375" style="31" customWidth="1"/>
    <col min="7173" max="7173" width="12.7109375" style="31" customWidth="1"/>
    <col min="7174" max="7174" width="52.7109375" style="31" customWidth="1"/>
    <col min="7175" max="7178" width="0" style="31" hidden="1" customWidth="1"/>
    <col min="7179" max="7179" width="12.28515625" style="31" customWidth="1"/>
    <col min="7180" max="7180" width="6.42578125" style="31" customWidth="1"/>
    <col min="7181" max="7181" width="12.28515625" style="31" customWidth="1"/>
    <col min="7182" max="7182" width="0" style="31" hidden="1" customWidth="1"/>
    <col min="7183" max="7183" width="3.7109375" style="31" customWidth="1"/>
    <col min="7184" max="7184" width="11.140625" style="31" bestFit="1" customWidth="1"/>
    <col min="7185" max="7186" width="10.5703125" style="31"/>
    <col min="7187" max="7187" width="11.140625" style="31" customWidth="1"/>
    <col min="7188" max="7417" width="10.5703125" style="31"/>
    <col min="7418" max="7425" width="0" style="31" hidden="1" customWidth="1"/>
    <col min="7426" max="7426" width="3.7109375" style="31" customWidth="1"/>
    <col min="7427" max="7427" width="3.85546875" style="31" customWidth="1"/>
    <col min="7428" max="7428" width="3.7109375" style="31" customWidth="1"/>
    <col min="7429" max="7429" width="12.7109375" style="31" customWidth="1"/>
    <col min="7430" max="7430" width="52.7109375" style="31" customWidth="1"/>
    <col min="7431" max="7434" width="0" style="31" hidden="1" customWidth="1"/>
    <col min="7435" max="7435" width="12.28515625" style="31" customWidth="1"/>
    <col min="7436" max="7436" width="6.42578125" style="31" customWidth="1"/>
    <col min="7437" max="7437" width="12.28515625" style="31" customWidth="1"/>
    <col min="7438" max="7438" width="0" style="31" hidden="1" customWidth="1"/>
    <col min="7439" max="7439" width="3.7109375" style="31" customWidth="1"/>
    <col min="7440" max="7440" width="11.140625" style="31" bestFit="1" customWidth="1"/>
    <col min="7441" max="7442" width="10.5703125" style="31"/>
    <col min="7443" max="7443" width="11.140625" style="31" customWidth="1"/>
    <col min="7444" max="7673" width="10.5703125" style="31"/>
    <col min="7674" max="7681" width="0" style="31" hidden="1" customWidth="1"/>
    <col min="7682" max="7682" width="3.7109375" style="31" customWidth="1"/>
    <col min="7683" max="7683" width="3.85546875" style="31" customWidth="1"/>
    <col min="7684" max="7684" width="3.7109375" style="31" customWidth="1"/>
    <col min="7685" max="7685" width="12.7109375" style="31" customWidth="1"/>
    <col min="7686" max="7686" width="52.7109375" style="31" customWidth="1"/>
    <col min="7687" max="7690" width="0" style="31" hidden="1" customWidth="1"/>
    <col min="7691" max="7691" width="12.28515625" style="31" customWidth="1"/>
    <col min="7692" max="7692" width="6.42578125" style="31" customWidth="1"/>
    <col min="7693" max="7693" width="12.28515625" style="31" customWidth="1"/>
    <col min="7694" max="7694" width="0" style="31" hidden="1" customWidth="1"/>
    <col min="7695" max="7695" width="3.7109375" style="31" customWidth="1"/>
    <col min="7696" max="7696" width="11.140625" style="31" bestFit="1" customWidth="1"/>
    <col min="7697" max="7698" width="10.5703125" style="31"/>
    <col min="7699" max="7699" width="11.140625" style="31" customWidth="1"/>
    <col min="7700" max="7929" width="10.5703125" style="31"/>
    <col min="7930" max="7937" width="0" style="31" hidden="1" customWidth="1"/>
    <col min="7938" max="7938" width="3.7109375" style="31" customWidth="1"/>
    <col min="7939" max="7939" width="3.85546875" style="31" customWidth="1"/>
    <col min="7940" max="7940" width="3.7109375" style="31" customWidth="1"/>
    <col min="7941" max="7941" width="12.7109375" style="31" customWidth="1"/>
    <col min="7942" max="7942" width="52.7109375" style="31" customWidth="1"/>
    <col min="7943" max="7946" width="0" style="31" hidden="1" customWidth="1"/>
    <col min="7947" max="7947" width="12.28515625" style="31" customWidth="1"/>
    <col min="7948" max="7948" width="6.42578125" style="31" customWidth="1"/>
    <col min="7949" max="7949" width="12.28515625" style="31" customWidth="1"/>
    <col min="7950" max="7950" width="0" style="31" hidden="1" customWidth="1"/>
    <col min="7951" max="7951" width="3.7109375" style="31" customWidth="1"/>
    <col min="7952" max="7952" width="11.140625" style="31" bestFit="1" customWidth="1"/>
    <col min="7953" max="7954" width="10.5703125" style="31"/>
    <col min="7955" max="7955" width="11.140625" style="31" customWidth="1"/>
    <col min="7956" max="8185" width="10.5703125" style="31"/>
    <col min="8186" max="8193" width="0" style="31" hidden="1" customWidth="1"/>
    <col min="8194" max="8194" width="3.7109375" style="31" customWidth="1"/>
    <col min="8195" max="8195" width="3.85546875" style="31" customWidth="1"/>
    <col min="8196" max="8196" width="3.7109375" style="31" customWidth="1"/>
    <col min="8197" max="8197" width="12.7109375" style="31" customWidth="1"/>
    <col min="8198" max="8198" width="52.7109375" style="31" customWidth="1"/>
    <col min="8199" max="8202" width="0" style="31" hidden="1" customWidth="1"/>
    <col min="8203" max="8203" width="12.28515625" style="31" customWidth="1"/>
    <col min="8204" max="8204" width="6.42578125" style="31" customWidth="1"/>
    <col min="8205" max="8205" width="12.28515625" style="31" customWidth="1"/>
    <col min="8206" max="8206" width="0" style="31" hidden="1" customWidth="1"/>
    <col min="8207" max="8207" width="3.7109375" style="31" customWidth="1"/>
    <col min="8208" max="8208" width="11.140625" style="31" bestFit="1" customWidth="1"/>
    <col min="8209" max="8210" width="10.5703125" style="31"/>
    <col min="8211" max="8211" width="11.140625" style="31" customWidth="1"/>
    <col min="8212" max="8441" width="10.5703125" style="31"/>
    <col min="8442" max="8449" width="0" style="31" hidden="1" customWidth="1"/>
    <col min="8450" max="8450" width="3.7109375" style="31" customWidth="1"/>
    <col min="8451" max="8451" width="3.85546875" style="31" customWidth="1"/>
    <col min="8452" max="8452" width="3.7109375" style="31" customWidth="1"/>
    <col min="8453" max="8453" width="12.7109375" style="31" customWidth="1"/>
    <col min="8454" max="8454" width="52.7109375" style="31" customWidth="1"/>
    <col min="8455" max="8458" width="0" style="31" hidden="1" customWidth="1"/>
    <col min="8459" max="8459" width="12.28515625" style="31" customWidth="1"/>
    <col min="8460" max="8460" width="6.42578125" style="31" customWidth="1"/>
    <col min="8461" max="8461" width="12.28515625" style="31" customWidth="1"/>
    <col min="8462" max="8462" width="0" style="31" hidden="1" customWidth="1"/>
    <col min="8463" max="8463" width="3.7109375" style="31" customWidth="1"/>
    <col min="8464" max="8464" width="11.140625" style="31" bestFit="1" customWidth="1"/>
    <col min="8465" max="8466" width="10.5703125" style="31"/>
    <col min="8467" max="8467" width="11.140625" style="31" customWidth="1"/>
    <col min="8468" max="8697" width="10.5703125" style="31"/>
    <col min="8698" max="8705" width="0" style="31" hidden="1" customWidth="1"/>
    <col min="8706" max="8706" width="3.7109375" style="31" customWidth="1"/>
    <col min="8707" max="8707" width="3.85546875" style="31" customWidth="1"/>
    <col min="8708" max="8708" width="3.7109375" style="31" customWidth="1"/>
    <col min="8709" max="8709" width="12.7109375" style="31" customWidth="1"/>
    <col min="8710" max="8710" width="52.7109375" style="31" customWidth="1"/>
    <col min="8711" max="8714" width="0" style="31" hidden="1" customWidth="1"/>
    <col min="8715" max="8715" width="12.28515625" style="31" customWidth="1"/>
    <col min="8716" max="8716" width="6.42578125" style="31" customWidth="1"/>
    <col min="8717" max="8717" width="12.28515625" style="31" customWidth="1"/>
    <col min="8718" max="8718" width="0" style="31" hidden="1" customWidth="1"/>
    <col min="8719" max="8719" width="3.7109375" style="31" customWidth="1"/>
    <col min="8720" max="8720" width="11.140625" style="31" bestFit="1" customWidth="1"/>
    <col min="8721" max="8722" width="10.5703125" style="31"/>
    <col min="8723" max="8723" width="11.140625" style="31" customWidth="1"/>
    <col min="8724" max="8953" width="10.5703125" style="31"/>
    <col min="8954" max="8961" width="0" style="31" hidden="1" customWidth="1"/>
    <col min="8962" max="8962" width="3.7109375" style="31" customWidth="1"/>
    <col min="8963" max="8963" width="3.85546875" style="31" customWidth="1"/>
    <col min="8964" max="8964" width="3.7109375" style="31" customWidth="1"/>
    <col min="8965" max="8965" width="12.7109375" style="31" customWidth="1"/>
    <col min="8966" max="8966" width="52.7109375" style="31" customWidth="1"/>
    <col min="8967" max="8970" width="0" style="31" hidden="1" customWidth="1"/>
    <col min="8971" max="8971" width="12.28515625" style="31" customWidth="1"/>
    <col min="8972" max="8972" width="6.42578125" style="31" customWidth="1"/>
    <col min="8973" max="8973" width="12.28515625" style="31" customWidth="1"/>
    <col min="8974" max="8974" width="0" style="31" hidden="1" customWidth="1"/>
    <col min="8975" max="8975" width="3.7109375" style="31" customWidth="1"/>
    <col min="8976" max="8976" width="11.140625" style="31" bestFit="1" customWidth="1"/>
    <col min="8977" max="8978" width="10.5703125" style="31"/>
    <col min="8979" max="8979" width="11.140625" style="31" customWidth="1"/>
    <col min="8980" max="9209" width="10.5703125" style="31"/>
    <col min="9210" max="9217" width="0" style="31" hidden="1" customWidth="1"/>
    <col min="9218" max="9218" width="3.7109375" style="31" customWidth="1"/>
    <col min="9219" max="9219" width="3.85546875" style="31" customWidth="1"/>
    <col min="9220" max="9220" width="3.7109375" style="31" customWidth="1"/>
    <col min="9221" max="9221" width="12.7109375" style="31" customWidth="1"/>
    <col min="9222" max="9222" width="52.7109375" style="31" customWidth="1"/>
    <col min="9223" max="9226" width="0" style="31" hidden="1" customWidth="1"/>
    <col min="9227" max="9227" width="12.28515625" style="31" customWidth="1"/>
    <col min="9228" max="9228" width="6.42578125" style="31" customWidth="1"/>
    <col min="9229" max="9229" width="12.28515625" style="31" customWidth="1"/>
    <col min="9230" max="9230" width="0" style="31" hidden="1" customWidth="1"/>
    <col min="9231" max="9231" width="3.7109375" style="31" customWidth="1"/>
    <col min="9232" max="9232" width="11.140625" style="31" bestFit="1" customWidth="1"/>
    <col min="9233" max="9234" width="10.5703125" style="31"/>
    <col min="9235" max="9235" width="11.140625" style="31" customWidth="1"/>
    <col min="9236" max="9465" width="10.5703125" style="31"/>
    <col min="9466" max="9473" width="0" style="31" hidden="1" customWidth="1"/>
    <col min="9474" max="9474" width="3.7109375" style="31" customWidth="1"/>
    <col min="9475" max="9475" width="3.85546875" style="31" customWidth="1"/>
    <col min="9476" max="9476" width="3.7109375" style="31" customWidth="1"/>
    <col min="9477" max="9477" width="12.7109375" style="31" customWidth="1"/>
    <col min="9478" max="9478" width="52.7109375" style="31" customWidth="1"/>
    <col min="9479" max="9482" width="0" style="31" hidden="1" customWidth="1"/>
    <col min="9483" max="9483" width="12.28515625" style="31" customWidth="1"/>
    <col min="9484" max="9484" width="6.42578125" style="31" customWidth="1"/>
    <col min="9485" max="9485" width="12.28515625" style="31" customWidth="1"/>
    <col min="9486" max="9486" width="0" style="31" hidden="1" customWidth="1"/>
    <col min="9487" max="9487" width="3.7109375" style="31" customWidth="1"/>
    <col min="9488" max="9488" width="11.140625" style="31" bestFit="1" customWidth="1"/>
    <col min="9489" max="9490" width="10.5703125" style="31"/>
    <col min="9491" max="9491" width="11.140625" style="31" customWidth="1"/>
    <col min="9492" max="9721" width="10.5703125" style="31"/>
    <col min="9722" max="9729" width="0" style="31" hidden="1" customWidth="1"/>
    <col min="9730" max="9730" width="3.7109375" style="31" customWidth="1"/>
    <col min="9731" max="9731" width="3.85546875" style="31" customWidth="1"/>
    <col min="9732" max="9732" width="3.7109375" style="31" customWidth="1"/>
    <col min="9733" max="9733" width="12.7109375" style="31" customWidth="1"/>
    <col min="9734" max="9734" width="52.7109375" style="31" customWidth="1"/>
    <col min="9735" max="9738" width="0" style="31" hidden="1" customWidth="1"/>
    <col min="9739" max="9739" width="12.28515625" style="31" customWidth="1"/>
    <col min="9740" max="9740" width="6.42578125" style="31" customWidth="1"/>
    <col min="9741" max="9741" width="12.28515625" style="31" customWidth="1"/>
    <col min="9742" max="9742" width="0" style="31" hidden="1" customWidth="1"/>
    <col min="9743" max="9743" width="3.7109375" style="31" customWidth="1"/>
    <col min="9744" max="9744" width="11.140625" style="31" bestFit="1" customWidth="1"/>
    <col min="9745" max="9746" width="10.5703125" style="31"/>
    <col min="9747" max="9747" width="11.140625" style="31" customWidth="1"/>
    <col min="9748" max="9977" width="10.5703125" style="31"/>
    <col min="9978" max="9985" width="0" style="31" hidden="1" customWidth="1"/>
    <col min="9986" max="9986" width="3.7109375" style="31" customWidth="1"/>
    <col min="9987" max="9987" width="3.85546875" style="31" customWidth="1"/>
    <col min="9988" max="9988" width="3.7109375" style="31" customWidth="1"/>
    <col min="9989" max="9989" width="12.7109375" style="31" customWidth="1"/>
    <col min="9990" max="9990" width="52.7109375" style="31" customWidth="1"/>
    <col min="9991" max="9994" width="0" style="31" hidden="1" customWidth="1"/>
    <col min="9995" max="9995" width="12.28515625" style="31" customWidth="1"/>
    <col min="9996" max="9996" width="6.42578125" style="31" customWidth="1"/>
    <col min="9997" max="9997" width="12.28515625" style="31" customWidth="1"/>
    <col min="9998" max="9998" width="0" style="31" hidden="1" customWidth="1"/>
    <col min="9999" max="9999" width="3.7109375" style="31" customWidth="1"/>
    <col min="10000" max="10000" width="11.140625" style="31" bestFit="1" customWidth="1"/>
    <col min="10001" max="10002" width="10.5703125" style="31"/>
    <col min="10003" max="10003" width="11.140625" style="31" customWidth="1"/>
    <col min="10004" max="10233" width="10.5703125" style="31"/>
    <col min="10234" max="10241" width="0" style="31" hidden="1" customWidth="1"/>
    <col min="10242" max="10242" width="3.7109375" style="31" customWidth="1"/>
    <col min="10243" max="10243" width="3.85546875" style="31" customWidth="1"/>
    <col min="10244" max="10244" width="3.7109375" style="31" customWidth="1"/>
    <col min="10245" max="10245" width="12.7109375" style="31" customWidth="1"/>
    <col min="10246" max="10246" width="52.7109375" style="31" customWidth="1"/>
    <col min="10247" max="10250" width="0" style="31" hidden="1" customWidth="1"/>
    <col min="10251" max="10251" width="12.28515625" style="31" customWidth="1"/>
    <col min="10252" max="10252" width="6.42578125" style="31" customWidth="1"/>
    <col min="10253" max="10253" width="12.28515625" style="31" customWidth="1"/>
    <col min="10254" max="10254" width="0" style="31" hidden="1" customWidth="1"/>
    <col min="10255" max="10255" width="3.7109375" style="31" customWidth="1"/>
    <col min="10256" max="10256" width="11.140625" style="31" bestFit="1" customWidth="1"/>
    <col min="10257" max="10258" width="10.5703125" style="31"/>
    <col min="10259" max="10259" width="11.140625" style="31" customWidth="1"/>
    <col min="10260" max="10489" width="10.5703125" style="31"/>
    <col min="10490" max="10497" width="0" style="31" hidden="1" customWidth="1"/>
    <col min="10498" max="10498" width="3.7109375" style="31" customWidth="1"/>
    <col min="10499" max="10499" width="3.85546875" style="31" customWidth="1"/>
    <col min="10500" max="10500" width="3.7109375" style="31" customWidth="1"/>
    <col min="10501" max="10501" width="12.7109375" style="31" customWidth="1"/>
    <col min="10502" max="10502" width="52.7109375" style="31" customWidth="1"/>
    <col min="10503" max="10506" width="0" style="31" hidden="1" customWidth="1"/>
    <col min="10507" max="10507" width="12.28515625" style="31" customWidth="1"/>
    <col min="10508" max="10508" width="6.42578125" style="31" customWidth="1"/>
    <col min="10509" max="10509" width="12.28515625" style="31" customWidth="1"/>
    <col min="10510" max="10510" width="0" style="31" hidden="1" customWidth="1"/>
    <col min="10511" max="10511" width="3.7109375" style="31" customWidth="1"/>
    <col min="10512" max="10512" width="11.140625" style="31" bestFit="1" customWidth="1"/>
    <col min="10513" max="10514" width="10.5703125" style="31"/>
    <col min="10515" max="10515" width="11.140625" style="31" customWidth="1"/>
    <col min="10516" max="10745" width="10.5703125" style="31"/>
    <col min="10746" max="10753" width="0" style="31" hidden="1" customWidth="1"/>
    <col min="10754" max="10754" width="3.7109375" style="31" customWidth="1"/>
    <col min="10755" max="10755" width="3.85546875" style="31" customWidth="1"/>
    <col min="10756" max="10756" width="3.7109375" style="31" customWidth="1"/>
    <col min="10757" max="10757" width="12.7109375" style="31" customWidth="1"/>
    <col min="10758" max="10758" width="52.7109375" style="31" customWidth="1"/>
    <col min="10759" max="10762" width="0" style="31" hidden="1" customWidth="1"/>
    <col min="10763" max="10763" width="12.28515625" style="31" customWidth="1"/>
    <col min="10764" max="10764" width="6.42578125" style="31" customWidth="1"/>
    <col min="10765" max="10765" width="12.28515625" style="31" customWidth="1"/>
    <col min="10766" max="10766" width="0" style="31" hidden="1" customWidth="1"/>
    <col min="10767" max="10767" width="3.7109375" style="31" customWidth="1"/>
    <col min="10768" max="10768" width="11.140625" style="31" bestFit="1" customWidth="1"/>
    <col min="10769" max="10770" width="10.5703125" style="31"/>
    <col min="10771" max="10771" width="11.140625" style="31" customWidth="1"/>
    <col min="10772" max="11001" width="10.5703125" style="31"/>
    <col min="11002" max="11009" width="0" style="31" hidden="1" customWidth="1"/>
    <col min="11010" max="11010" width="3.7109375" style="31" customWidth="1"/>
    <col min="11011" max="11011" width="3.85546875" style="31" customWidth="1"/>
    <col min="11012" max="11012" width="3.7109375" style="31" customWidth="1"/>
    <col min="11013" max="11013" width="12.7109375" style="31" customWidth="1"/>
    <col min="11014" max="11014" width="52.7109375" style="31" customWidth="1"/>
    <col min="11015" max="11018" width="0" style="31" hidden="1" customWidth="1"/>
    <col min="11019" max="11019" width="12.28515625" style="31" customWidth="1"/>
    <col min="11020" max="11020" width="6.42578125" style="31" customWidth="1"/>
    <col min="11021" max="11021" width="12.28515625" style="31" customWidth="1"/>
    <col min="11022" max="11022" width="0" style="31" hidden="1" customWidth="1"/>
    <col min="11023" max="11023" width="3.7109375" style="31" customWidth="1"/>
    <col min="11024" max="11024" width="11.140625" style="31" bestFit="1" customWidth="1"/>
    <col min="11025" max="11026" width="10.5703125" style="31"/>
    <col min="11027" max="11027" width="11.140625" style="31" customWidth="1"/>
    <col min="11028" max="11257" width="10.5703125" style="31"/>
    <col min="11258" max="11265" width="0" style="31" hidden="1" customWidth="1"/>
    <col min="11266" max="11266" width="3.7109375" style="31" customWidth="1"/>
    <col min="11267" max="11267" width="3.85546875" style="31" customWidth="1"/>
    <col min="11268" max="11268" width="3.7109375" style="31" customWidth="1"/>
    <col min="11269" max="11269" width="12.7109375" style="31" customWidth="1"/>
    <col min="11270" max="11270" width="52.7109375" style="31" customWidth="1"/>
    <col min="11271" max="11274" width="0" style="31" hidden="1" customWidth="1"/>
    <col min="11275" max="11275" width="12.28515625" style="31" customWidth="1"/>
    <col min="11276" max="11276" width="6.42578125" style="31" customWidth="1"/>
    <col min="11277" max="11277" width="12.28515625" style="31" customWidth="1"/>
    <col min="11278" max="11278" width="0" style="31" hidden="1" customWidth="1"/>
    <col min="11279" max="11279" width="3.7109375" style="31" customWidth="1"/>
    <col min="11280" max="11280" width="11.140625" style="31" bestFit="1" customWidth="1"/>
    <col min="11281" max="11282" width="10.5703125" style="31"/>
    <col min="11283" max="11283" width="11.140625" style="31" customWidth="1"/>
    <col min="11284" max="11513" width="10.5703125" style="31"/>
    <col min="11514" max="11521" width="0" style="31" hidden="1" customWidth="1"/>
    <col min="11522" max="11522" width="3.7109375" style="31" customWidth="1"/>
    <col min="11523" max="11523" width="3.85546875" style="31" customWidth="1"/>
    <col min="11524" max="11524" width="3.7109375" style="31" customWidth="1"/>
    <col min="11525" max="11525" width="12.7109375" style="31" customWidth="1"/>
    <col min="11526" max="11526" width="52.7109375" style="31" customWidth="1"/>
    <col min="11527" max="11530" width="0" style="31" hidden="1" customWidth="1"/>
    <col min="11531" max="11531" width="12.28515625" style="31" customWidth="1"/>
    <col min="11532" max="11532" width="6.42578125" style="31" customWidth="1"/>
    <col min="11533" max="11533" width="12.28515625" style="31" customWidth="1"/>
    <col min="11534" max="11534" width="0" style="31" hidden="1" customWidth="1"/>
    <col min="11535" max="11535" width="3.7109375" style="31" customWidth="1"/>
    <col min="11536" max="11536" width="11.140625" style="31" bestFit="1" customWidth="1"/>
    <col min="11537" max="11538" width="10.5703125" style="31"/>
    <col min="11539" max="11539" width="11.140625" style="31" customWidth="1"/>
    <col min="11540" max="11769" width="10.5703125" style="31"/>
    <col min="11770" max="11777" width="0" style="31" hidden="1" customWidth="1"/>
    <col min="11778" max="11778" width="3.7109375" style="31" customWidth="1"/>
    <col min="11779" max="11779" width="3.85546875" style="31" customWidth="1"/>
    <col min="11780" max="11780" width="3.7109375" style="31" customWidth="1"/>
    <col min="11781" max="11781" width="12.7109375" style="31" customWidth="1"/>
    <col min="11782" max="11782" width="52.7109375" style="31" customWidth="1"/>
    <col min="11783" max="11786" width="0" style="31" hidden="1" customWidth="1"/>
    <col min="11787" max="11787" width="12.28515625" style="31" customWidth="1"/>
    <col min="11788" max="11788" width="6.42578125" style="31" customWidth="1"/>
    <col min="11789" max="11789" width="12.28515625" style="31" customWidth="1"/>
    <col min="11790" max="11790" width="0" style="31" hidden="1" customWidth="1"/>
    <col min="11791" max="11791" width="3.7109375" style="31" customWidth="1"/>
    <col min="11792" max="11792" width="11.140625" style="31" bestFit="1" customWidth="1"/>
    <col min="11793" max="11794" width="10.5703125" style="31"/>
    <col min="11795" max="11795" width="11.140625" style="31" customWidth="1"/>
    <col min="11796" max="12025" width="10.5703125" style="31"/>
    <col min="12026" max="12033" width="0" style="31" hidden="1" customWidth="1"/>
    <col min="12034" max="12034" width="3.7109375" style="31" customWidth="1"/>
    <col min="12035" max="12035" width="3.85546875" style="31" customWidth="1"/>
    <col min="12036" max="12036" width="3.7109375" style="31" customWidth="1"/>
    <col min="12037" max="12037" width="12.7109375" style="31" customWidth="1"/>
    <col min="12038" max="12038" width="52.7109375" style="31" customWidth="1"/>
    <col min="12039" max="12042" width="0" style="31" hidden="1" customWidth="1"/>
    <col min="12043" max="12043" width="12.28515625" style="31" customWidth="1"/>
    <col min="12044" max="12044" width="6.42578125" style="31" customWidth="1"/>
    <col min="12045" max="12045" width="12.28515625" style="31" customWidth="1"/>
    <col min="12046" max="12046" width="0" style="31" hidden="1" customWidth="1"/>
    <col min="12047" max="12047" width="3.7109375" style="31" customWidth="1"/>
    <col min="12048" max="12048" width="11.140625" style="31" bestFit="1" customWidth="1"/>
    <col min="12049" max="12050" width="10.5703125" style="31"/>
    <col min="12051" max="12051" width="11.140625" style="31" customWidth="1"/>
    <col min="12052" max="12281" width="10.5703125" style="31"/>
    <col min="12282" max="12289" width="0" style="31" hidden="1" customWidth="1"/>
    <col min="12290" max="12290" width="3.7109375" style="31" customWidth="1"/>
    <col min="12291" max="12291" width="3.85546875" style="31" customWidth="1"/>
    <col min="12292" max="12292" width="3.7109375" style="31" customWidth="1"/>
    <col min="12293" max="12293" width="12.7109375" style="31" customWidth="1"/>
    <col min="12294" max="12294" width="52.7109375" style="31" customWidth="1"/>
    <col min="12295" max="12298" width="0" style="31" hidden="1" customWidth="1"/>
    <col min="12299" max="12299" width="12.28515625" style="31" customWidth="1"/>
    <col min="12300" max="12300" width="6.42578125" style="31" customWidth="1"/>
    <col min="12301" max="12301" width="12.28515625" style="31" customWidth="1"/>
    <col min="12302" max="12302" width="0" style="31" hidden="1" customWidth="1"/>
    <col min="12303" max="12303" width="3.7109375" style="31" customWidth="1"/>
    <col min="12304" max="12304" width="11.140625" style="31" bestFit="1" customWidth="1"/>
    <col min="12305" max="12306" width="10.5703125" style="31"/>
    <col min="12307" max="12307" width="11.140625" style="31" customWidth="1"/>
    <col min="12308" max="12537" width="10.5703125" style="31"/>
    <col min="12538" max="12545" width="0" style="31" hidden="1" customWidth="1"/>
    <col min="12546" max="12546" width="3.7109375" style="31" customWidth="1"/>
    <col min="12547" max="12547" width="3.85546875" style="31" customWidth="1"/>
    <col min="12548" max="12548" width="3.7109375" style="31" customWidth="1"/>
    <col min="12549" max="12549" width="12.7109375" style="31" customWidth="1"/>
    <col min="12550" max="12550" width="52.7109375" style="31" customWidth="1"/>
    <col min="12551" max="12554" width="0" style="31" hidden="1" customWidth="1"/>
    <col min="12555" max="12555" width="12.28515625" style="31" customWidth="1"/>
    <col min="12556" max="12556" width="6.42578125" style="31" customWidth="1"/>
    <col min="12557" max="12557" width="12.28515625" style="31" customWidth="1"/>
    <col min="12558" max="12558" width="0" style="31" hidden="1" customWidth="1"/>
    <col min="12559" max="12559" width="3.7109375" style="31" customWidth="1"/>
    <col min="12560" max="12560" width="11.140625" style="31" bestFit="1" customWidth="1"/>
    <col min="12561" max="12562" width="10.5703125" style="31"/>
    <col min="12563" max="12563" width="11.140625" style="31" customWidth="1"/>
    <col min="12564" max="12793" width="10.5703125" style="31"/>
    <col min="12794" max="12801" width="0" style="31" hidden="1" customWidth="1"/>
    <col min="12802" max="12802" width="3.7109375" style="31" customWidth="1"/>
    <col min="12803" max="12803" width="3.85546875" style="31" customWidth="1"/>
    <col min="12804" max="12804" width="3.7109375" style="31" customWidth="1"/>
    <col min="12805" max="12805" width="12.7109375" style="31" customWidth="1"/>
    <col min="12806" max="12806" width="52.7109375" style="31" customWidth="1"/>
    <col min="12807" max="12810" width="0" style="31" hidden="1" customWidth="1"/>
    <col min="12811" max="12811" width="12.28515625" style="31" customWidth="1"/>
    <col min="12812" max="12812" width="6.42578125" style="31" customWidth="1"/>
    <col min="12813" max="12813" width="12.28515625" style="31" customWidth="1"/>
    <col min="12814" max="12814" width="0" style="31" hidden="1" customWidth="1"/>
    <col min="12815" max="12815" width="3.7109375" style="31" customWidth="1"/>
    <col min="12816" max="12816" width="11.140625" style="31" bestFit="1" customWidth="1"/>
    <col min="12817" max="12818" width="10.5703125" style="31"/>
    <col min="12819" max="12819" width="11.140625" style="31" customWidth="1"/>
    <col min="12820" max="13049" width="10.5703125" style="31"/>
    <col min="13050" max="13057" width="0" style="31" hidden="1" customWidth="1"/>
    <col min="13058" max="13058" width="3.7109375" style="31" customWidth="1"/>
    <col min="13059" max="13059" width="3.85546875" style="31" customWidth="1"/>
    <col min="13060" max="13060" width="3.7109375" style="31" customWidth="1"/>
    <col min="13061" max="13061" width="12.7109375" style="31" customWidth="1"/>
    <col min="13062" max="13062" width="52.7109375" style="31" customWidth="1"/>
    <col min="13063" max="13066" width="0" style="31" hidden="1" customWidth="1"/>
    <col min="13067" max="13067" width="12.28515625" style="31" customWidth="1"/>
    <col min="13068" max="13068" width="6.42578125" style="31" customWidth="1"/>
    <col min="13069" max="13069" width="12.28515625" style="31" customWidth="1"/>
    <col min="13070" max="13070" width="0" style="31" hidden="1" customWidth="1"/>
    <col min="13071" max="13071" width="3.7109375" style="31" customWidth="1"/>
    <col min="13072" max="13072" width="11.140625" style="31" bestFit="1" customWidth="1"/>
    <col min="13073" max="13074" width="10.5703125" style="31"/>
    <col min="13075" max="13075" width="11.140625" style="31" customWidth="1"/>
    <col min="13076" max="13305" width="10.5703125" style="31"/>
    <col min="13306" max="13313" width="0" style="31" hidden="1" customWidth="1"/>
    <col min="13314" max="13314" width="3.7109375" style="31" customWidth="1"/>
    <col min="13315" max="13315" width="3.85546875" style="31" customWidth="1"/>
    <col min="13316" max="13316" width="3.7109375" style="31" customWidth="1"/>
    <col min="13317" max="13317" width="12.7109375" style="31" customWidth="1"/>
    <col min="13318" max="13318" width="52.7109375" style="31" customWidth="1"/>
    <col min="13319" max="13322" width="0" style="31" hidden="1" customWidth="1"/>
    <col min="13323" max="13323" width="12.28515625" style="31" customWidth="1"/>
    <col min="13324" max="13324" width="6.42578125" style="31" customWidth="1"/>
    <col min="13325" max="13325" width="12.28515625" style="31" customWidth="1"/>
    <col min="13326" max="13326" width="0" style="31" hidden="1" customWidth="1"/>
    <col min="13327" max="13327" width="3.7109375" style="31" customWidth="1"/>
    <col min="13328" max="13328" width="11.140625" style="31" bestFit="1" customWidth="1"/>
    <col min="13329" max="13330" width="10.5703125" style="31"/>
    <col min="13331" max="13331" width="11.140625" style="31" customWidth="1"/>
    <col min="13332" max="13561" width="10.5703125" style="31"/>
    <col min="13562" max="13569" width="0" style="31" hidden="1" customWidth="1"/>
    <col min="13570" max="13570" width="3.7109375" style="31" customWidth="1"/>
    <col min="13571" max="13571" width="3.85546875" style="31" customWidth="1"/>
    <col min="13572" max="13572" width="3.7109375" style="31" customWidth="1"/>
    <col min="13573" max="13573" width="12.7109375" style="31" customWidth="1"/>
    <col min="13574" max="13574" width="52.7109375" style="31" customWidth="1"/>
    <col min="13575" max="13578" width="0" style="31" hidden="1" customWidth="1"/>
    <col min="13579" max="13579" width="12.28515625" style="31" customWidth="1"/>
    <col min="13580" max="13580" width="6.42578125" style="31" customWidth="1"/>
    <col min="13581" max="13581" width="12.28515625" style="31" customWidth="1"/>
    <col min="13582" max="13582" width="0" style="31" hidden="1" customWidth="1"/>
    <col min="13583" max="13583" width="3.7109375" style="31" customWidth="1"/>
    <col min="13584" max="13584" width="11.140625" style="31" bestFit="1" customWidth="1"/>
    <col min="13585" max="13586" width="10.5703125" style="31"/>
    <col min="13587" max="13587" width="11.140625" style="31" customWidth="1"/>
    <col min="13588" max="13817" width="10.5703125" style="31"/>
    <col min="13818" max="13825" width="0" style="31" hidden="1" customWidth="1"/>
    <col min="13826" max="13826" width="3.7109375" style="31" customWidth="1"/>
    <col min="13827" max="13827" width="3.85546875" style="31" customWidth="1"/>
    <col min="13828" max="13828" width="3.7109375" style="31" customWidth="1"/>
    <col min="13829" max="13829" width="12.7109375" style="31" customWidth="1"/>
    <col min="13830" max="13830" width="52.7109375" style="31" customWidth="1"/>
    <col min="13831" max="13834" width="0" style="31" hidden="1" customWidth="1"/>
    <col min="13835" max="13835" width="12.28515625" style="31" customWidth="1"/>
    <col min="13836" max="13836" width="6.42578125" style="31" customWidth="1"/>
    <col min="13837" max="13837" width="12.28515625" style="31" customWidth="1"/>
    <col min="13838" max="13838" width="0" style="31" hidden="1" customWidth="1"/>
    <col min="13839" max="13839" width="3.7109375" style="31" customWidth="1"/>
    <col min="13840" max="13840" width="11.140625" style="31" bestFit="1" customWidth="1"/>
    <col min="13841" max="13842" width="10.5703125" style="31"/>
    <col min="13843" max="13843" width="11.140625" style="31" customWidth="1"/>
    <col min="13844" max="14073" width="10.5703125" style="31"/>
    <col min="14074" max="14081" width="0" style="31" hidden="1" customWidth="1"/>
    <col min="14082" max="14082" width="3.7109375" style="31" customWidth="1"/>
    <col min="14083" max="14083" width="3.85546875" style="31" customWidth="1"/>
    <col min="14084" max="14084" width="3.7109375" style="31" customWidth="1"/>
    <col min="14085" max="14085" width="12.7109375" style="31" customWidth="1"/>
    <col min="14086" max="14086" width="52.7109375" style="31" customWidth="1"/>
    <col min="14087" max="14090" width="0" style="31" hidden="1" customWidth="1"/>
    <col min="14091" max="14091" width="12.28515625" style="31" customWidth="1"/>
    <col min="14092" max="14092" width="6.42578125" style="31" customWidth="1"/>
    <col min="14093" max="14093" width="12.28515625" style="31" customWidth="1"/>
    <col min="14094" max="14094" width="0" style="31" hidden="1" customWidth="1"/>
    <col min="14095" max="14095" width="3.7109375" style="31" customWidth="1"/>
    <col min="14096" max="14096" width="11.140625" style="31" bestFit="1" customWidth="1"/>
    <col min="14097" max="14098" width="10.5703125" style="31"/>
    <col min="14099" max="14099" width="11.140625" style="31" customWidth="1"/>
    <col min="14100" max="14329" width="10.5703125" style="31"/>
    <col min="14330" max="14337" width="0" style="31" hidden="1" customWidth="1"/>
    <col min="14338" max="14338" width="3.7109375" style="31" customWidth="1"/>
    <col min="14339" max="14339" width="3.85546875" style="31" customWidth="1"/>
    <col min="14340" max="14340" width="3.7109375" style="31" customWidth="1"/>
    <col min="14341" max="14341" width="12.7109375" style="31" customWidth="1"/>
    <col min="14342" max="14342" width="52.7109375" style="31" customWidth="1"/>
    <col min="14343" max="14346" width="0" style="31" hidden="1" customWidth="1"/>
    <col min="14347" max="14347" width="12.28515625" style="31" customWidth="1"/>
    <col min="14348" max="14348" width="6.42578125" style="31" customWidth="1"/>
    <col min="14349" max="14349" width="12.28515625" style="31" customWidth="1"/>
    <col min="14350" max="14350" width="0" style="31" hidden="1" customWidth="1"/>
    <col min="14351" max="14351" width="3.7109375" style="31" customWidth="1"/>
    <col min="14352" max="14352" width="11.140625" style="31" bestFit="1" customWidth="1"/>
    <col min="14353" max="14354" width="10.5703125" style="31"/>
    <col min="14355" max="14355" width="11.140625" style="31" customWidth="1"/>
    <col min="14356" max="14585" width="10.5703125" style="31"/>
    <col min="14586" max="14593" width="0" style="31" hidden="1" customWidth="1"/>
    <col min="14594" max="14594" width="3.7109375" style="31" customWidth="1"/>
    <col min="14595" max="14595" width="3.85546875" style="31" customWidth="1"/>
    <col min="14596" max="14596" width="3.7109375" style="31" customWidth="1"/>
    <col min="14597" max="14597" width="12.7109375" style="31" customWidth="1"/>
    <col min="14598" max="14598" width="52.7109375" style="31" customWidth="1"/>
    <col min="14599" max="14602" width="0" style="31" hidden="1" customWidth="1"/>
    <col min="14603" max="14603" width="12.28515625" style="31" customWidth="1"/>
    <col min="14604" max="14604" width="6.42578125" style="31" customWidth="1"/>
    <col min="14605" max="14605" width="12.28515625" style="31" customWidth="1"/>
    <col min="14606" max="14606" width="0" style="31" hidden="1" customWidth="1"/>
    <col min="14607" max="14607" width="3.7109375" style="31" customWidth="1"/>
    <col min="14608" max="14608" width="11.140625" style="31" bestFit="1" customWidth="1"/>
    <col min="14609" max="14610" width="10.5703125" style="31"/>
    <col min="14611" max="14611" width="11.140625" style="31" customWidth="1"/>
    <col min="14612" max="14841" width="10.5703125" style="31"/>
    <col min="14842" max="14849" width="0" style="31" hidden="1" customWidth="1"/>
    <col min="14850" max="14850" width="3.7109375" style="31" customWidth="1"/>
    <col min="14851" max="14851" width="3.85546875" style="31" customWidth="1"/>
    <col min="14852" max="14852" width="3.7109375" style="31" customWidth="1"/>
    <col min="14853" max="14853" width="12.7109375" style="31" customWidth="1"/>
    <col min="14854" max="14854" width="52.7109375" style="31" customWidth="1"/>
    <col min="14855" max="14858" width="0" style="31" hidden="1" customWidth="1"/>
    <col min="14859" max="14859" width="12.28515625" style="31" customWidth="1"/>
    <col min="14860" max="14860" width="6.42578125" style="31" customWidth="1"/>
    <col min="14861" max="14861" width="12.28515625" style="31" customWidth="1"/>
    <col min="14862" max="14862" width="0" style="31" hidden="1" customWidth="1"/>
    <col min="14863" max="14863" width="3.7109375" style="31" customWidth="1"/>
    <col min="14864" max="14864" width="11.140625" style="31" bestFit="1" customWidth="1"/>
    <col min="14865" max="14866" width="10.5703125" style="31"/>
    <col min="14867" max="14867" width="11.140625" style="31" customWidth="1"/>
    <col min="14868" max="15097" width="10.5703125" style="31"/>
    <col min="15098" max="15105" width="0" style="31" hidden="1" customWidth="1"/>
    <col min="15106" max="15106" width="3.7109375" style="31" customWidth="1"/>
    <col min="15107" max="15107" width="3.85546875" style="31" customWidth="1"/>
    <col min="15108" max="15108" width="3.7109375" style="31" customWidth="1"/>
    <col min="15109" max="15109" width="12.7109375" style="31" customWidth="1"/>
    <col min="15110" max="15110" width="52.7109375" style="31" customWidth="1"/>
    <col min="15111" max="15114" width="0" style="31" hidden="1" customWidth="1"/>
    <col min="15115" max="15115" width="12.28515625" style="31" customWidth="1"/>
    <col min="15116" max="15116" width="6.42578125" style="31" customWidth="1"/>
    <col min="15117" max="15117" width="12.28515625" style="31" customWidth="1"/>
    <col min="15118" max="15118" width="0" style="31" hidden="1" customWidth="1"/>
    <col min="15119" max="15119" width="3.7109375" style="31" customWidth="1"/>
    <col min="15120" max="15120" width="11.140625" style="31" bestFit="1" customWidth="1"/>
    <col min="15121" max="15122" width="10.5703125" style="31"/>
    <col min="15123" max="15123" width="11.140625" style="31" customWidth="1"/>
    <col min="15124" max="15353" width="10.5703125" style="31"/>
    <col min="15354" max="15361" width="0" style="31" hidden="1" customWidth="1"/>
    <col min="15362" max="15362" width="3.7109375" style="31" customWidth="1"/>
    <col min="15363" max="15363" width="3.85546875" style="31" customWidth="1"/>
    <col min="15364" max="15364" width="3.7109375" style="31" customWidth="1"/>
    <col min="15365" max="15365" width="12.7109375" style="31" customWidth="1"/>
    <col min="15366" max="15366" width="52.7109375" style="31" customWidth="1"/>
    <col min="15367" max="15370" width="0" style="31" hidden="1" customWidth="1"/>
    <col min="15371" max="15371" width="12.28515625" style="31" customWidth="1"/>
    <col min="15372" max="15372" width="6.42578125" style="31" customWidth="1"/>
    <col min="15373" max="15373" width="12.28515625" style="31" customWidth="1"/>
    <col min="15374" max="15374" width="0" style="31" hidden="1" customWidth="1"/>
    <col min="15375" max="15375" width="3.7109375" style="31" customWidth="1"/>
    <col min="15376" max="15376" width="11.140625" style="31" bestFit="1" customWidth="1"/>
    <col min="15377" max="15378" width="10.5703125" style="31"/>
    <col min="15379" max="15379" width="11.140625" style="31" customWidth="1"/>
    <col min="15380" max="15609" width="10.5703125" style="31"/>
    <col min="15610" max="15617" width="0" style="31" hidden="1" customWidth="1"/>
    <col min="15618" max="15618" width="3.7109375" style="31" customWidth="1"/>
    <col min="15619" max="15619" width="3.85546875" style="31" customWidth="1"/>
    <col min="15620" max="15620" width="3.7109375" style="31" customWidth="1"/>
    <col min="15621" max="15621" width="12.7109375" style="31" customWidth="1"/>
    <col min="15622" max="15622" width="52.7109375" style="31" customWidth="1"/>
    <col min="15623" max="15626" width="0" style="31" hidden="1" customWidth="1"/>
    <col min="15627" max="15627" width="12.28515625" style="31" customWidth="1"/>
    <col min="15628" max="15628" width="6.42578125" style="31" customWidth="1"/>
    <col min="15629" max="15629" width="12.28515625" style="31" customWidth="1"/>
    <col min="15630" max="15630" width="0" style="31" hidden="1" customWidth="1"/>
    <col min="15631" max="15631" width="3.7109375" style="31" customWidth="1"/>
    <col min="15632" max="15632" width="11.140625" style="31" bestFit="1" customWidth="1"/>
    <col min="15633" max="15634" width="10.5703125" style="31"/>
    <col min="15635" max="15635" width="11.140625" style="31" customWidth="1"/>
    <col min="15636" max="15865" width="10.5703125" style="31"/>
    <col min="15866" max="15873" width="0" style="31" hidden="1" customWidth="1"/>
    <col min="15874" max="15874" width="3.7109375" style="31" customWidth="1"/>
    <col min="15875" max="15875" width="3.85546875" style="31" customWidth="1"/>
    <col min="15876" max="15876" width="3.7109375" style="31" customWidth="1"/>
    <col min="15877" max="15877" width="12.7109375" style="31" customWidth="1"/>
    <col min="15878" max="15878" width="52.7109375" style="31" customWidth="1"/>
    <col min="15879" max="15882" width="0" style="31" hidden="1" customWidth="1"/>
    <col min="15883" max="15883" width="12.28515625" style="31" customWidth="1"/>
    <col min="15884" max="15884" width="6.42578125" style="31" customWidth="1"/>
    <col min="15885" max="15885" width="12.28515625" style="31" customWidth="1"/>
    <col min="15886" max="15886" width="0" style="31" hidden="1" customWidth="1"/>
    <col min="15887" max="15887" width="3.7109375" style="31" customWidth="1"/>
    <col min="15888" max="15888" width="11.140625" style="31" bestFit="1" customWidth="1"/>
    <col min="15889" max="15890" width="10.5703125" style="31"/>
    <col min="15891" max="15891" width="11.140625" style="31" customWidth="1"/>
    <col min="15892" max="16121" width="10.5703125" style="31"/>
    <col min="16122" max="16129" width="0" style="31" hidden="1" customWidth="1"/>
    <col min="16130" max="16130" width="3.7109375" style="31" customWidth="1"/>
    <col min="16131" max="16131" width="3.85546875" style="31" customWidth="1"/>
    <col min="16132" max="16132" width="3.7109375" style="31" customWidth="1"/>
    <col min="16133" max="16133" width="12.7109375" style="31" customWidth="1"/>
    <col min="16134" max="16134" width="52.7109375" style="31" customWidth="1"/>
    <col min="16135" max="16138" width="0" style="31" hidden="1" customWidth="1"/>
    <col min="16139" max="16139" width="12.28515625" style="31" customWidth="1"/>
    <col min="16140" max="16140" width="6.42578125" style="31" customWidth="1"/>
    <col min="16141" max="16141" width="12.28515625" style="31" customWidth="1"/>
    <col min="16142" max="16142" width="0" style="31" hidden="1" customWidth="1"/>
    <col min="16143" max="16143" width="3.7109375" style="31" customWidth="1"/>
    <col min="16144" max="16144" width="11.140625" style="31" bestFit="1" customWidth="1"/>
    <col min="16145" max="16146" width="10.5703125" style="31"/>
    <col min="16147" max="16147" width="11.140625" style="31" customWidth="1"/>
    <col min="16148" max="16384" width="10.5703125" style="31"/>
  </cols>
  <sheetData>
    <row r="1" spans="1:29" hidden="1"/>
    <row r="2" spans="1:29" hidden="1"/>
    <row r="3" spans="1:29" hidden="1"/>
    <row r="4" spans="1:29" ht="3" customHeight="1">
      <c r="J4" s="74"/>
      <c r="K4" s="74"/>
      <c r="L4" s="383"/>
      <c r="M4" s="383"/>
      <c r="N4" s="383"/>
    </row>
    <row r="5" spans="1:29" ht="26.1" customHeight="1">
      <c r="J5" s="74"/>
      <c r="K5" s="74"/>
      <c r="L5" s="688" t="s">
        <v>715</v>
      </c>
      <c r="M5" s="688"/>
      <c r="N5" s="688"/>
      <c r="O5" s="688"/>
      <c r="P5" s="688"/>
      <c r="Q5" s="688"/>
      <c r="R5" s="688"/>
      <c r="S5" s="688"/>
      <c r="T5" s="688"/>
      <c r="U5" s="467"/>
    </row>
    <row r="6" spans="1:29" ht="3" customHeight="1">
      <c r="J6" s="74"/>
      <c r="K6" s="74"/>
      <c r="L6" s="383"/>
      <c r="M6" s="383"/>
      <c r="N6" s="383"/>
      <c r="O6" s="384"/>
      <c r="P6" s="384"/>
      <c r="Q6" s="384"/>
      <c r="R6" s="384"/>
      <c r="S6" s="384"/>
      <c r="T6" s="384"/>
      <c r="U6" s="384"/>
    </row>
    <row r="7" spans="1:29" s="378" customFormat="1" ht="5.25" hidden="1">
      <c r="A7" s="183"/>
      <c r="B7" s="183"/>
      <c r="C7" s="183"/>
      <c r="D7" s="183"/>
      <c r="E7" s="183"/>
      <c r="F7" s="183"/>
      <c r="G7" s="183"/>
      <c r="H7" s="183"/>
      <c r="L7" s="583"/>
      <c r="M7" s="545"/>
      <c r="O7" s="694"/>
      <c r="P7" s="694"/>
      <c r="Q7" s="694"/>
      <c r="R7" s="694"/>
      <c r="S7" s="694"/>
      <c r="T7" s="694"/>
      <c r="U7" s="497"/>
      <c r="V7" s="497"/>
      <c r="X7" s="183"/>
      <c r="Y7" s="183"/>
      <c r="Z7" s="183"/>
      <c r="AA7" s="183"/>
      <c r="AB7" s="183"/>
    </row>
    <row r="8" spans="1:29"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95" t="str">
        <f>IF(datePr_ch="",IF(datePr="","",datePr),datePr_ch)</f>
        <v>28.04.2023</v>
      </c>
      <c r="P8" s="695"/>
      <c r="Q8" s="695"/>
      <c r="R8" s="695"/>
      <c r="S8" s="695"/>
      <c r="T8" s="695"/>
      <c r="U8" s="397"/>
      <c r="V8" s="397"/>
      <c r="W8" s="413"/>
      <c r="X8" s="183"/>
      <c r="Y8" s="183"/>
      <c r="Z8" s="183"/>
      <c r="AA8" s="183"/>
      <c r="AB8" s="183"/>
      <c r="AC8" s="183"/>
    </row>
    <row r="9" spans="1:29"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95" t="str">
        <f>IF(numberPr_ch="",IF(numberPr="","",numberPr),numberPr_ch)</f>
        <v>595</v>
      </c>
      <c r="P9" s="695"/>
      <c r="Q9" s="695"/>
      <c r="R9" s="695"/>
      <c r="S9" s="695"/>
      <c r="T9" s="695"/>
      <c r="U9" s="397"/>
      <c r="V9" s="397"/>
      <c r="W9" s="413"/>
      <c r="X9" s="183"/>
      <c r="Y9" s="183"/>
      <c r="Z9" s="183"/>
      <c r="AA9" s="183"/>
      <c r="AB9" s="183"/>
      <c r="AC9" s="183"/>
    </row>
    <row r="10" spans="1:29" s="378" customFormat="1" ht="5.25" hidden="1">
      <c r="A10" s="183"/>
      <c r="B10" s="183"/>
      <c r="C10" s="183"/>
      <c r="D10" s="183"/>
      <c r="E10" s="183"/>
      <c r="F10" s="183"/>
      <c r="G10" s="183"/>
      <c r="H10" s="183"/>
      <c r="L10" s="583"/>
      <c r="M10" s="545"/>
      <c r="O10" s="694"/>
      <c r="P10" s="694"/>
      <c r="Q10" s="694"/>
      <c r="R10" s="694"/>
      <c r="S10" s="694"/>
      <c r="T10" s="694"/>
      <c r="U10" s="497"/>
      <c r="V10" s="497"/>
      <c r="X10" s="183"/>
      <c r="Y10" s="183"/>
      <c r="Z10" s="183"/>
      <c r="AA10" s="183"/>
      <c r="AB10" s="183"/>
    </row>
    <row r="11" spans="1:29" s="138" customFormat="1" ht="11.25" hidden="1">
      <c r="A11" s="183"/>
      <c r="B11" s="183"/>
      <c r="C11" s="183"/>
      <c r="D11" s="183"/>
      <c r="E11" s="183"/>
      <c r="F11" s="183"/>
      <c r="G11" s="183"/>
      <c r="H11" s="183"/>
      <c r="L11" s="689"/>
      <c r="M11" s="689"/>
      <c r="N11" s="388"/>
      <c r="O11" s="397"/>
      <c r="P11" s="397"/>
      <c r="Q11" s="397"/>
      <c r="R11" s="397"/>
      <c r="S11" s="397"/>
      <c r="T11" s="397"/>
      <c r="U11" s="400" t="s">
        <v>371</v>
      </c>
      <c r="X11" s="183"/>
      <c r="Y11" s="183"/>
      <c r="Z11" s="183"/>
      <c r="AA11" s="183"/>
      <c r="AB11" s="183"/>
      <c r="AC11" s="183"/>
    </row>
    <row r="12" spans="1:29">
      <c r="J12" s="74"/>
      <c r="K12" s="74"/>
      <c r="L12" s="383"/>
      <c r="M12" s="383"/>
      <c r="N12" s="399"/>
      <c r="O12" s="696"/>
      <c r="P12" s="696"/>
      <c r="Q12" s="696"/>
      <c r="R12" s="696"/>
      <c r="S12" s="696"/>
      <c r="T12" s="696"/>
      <c r="U12" s="696"/>
    </row>
    <row r="13" spans="1:29">
      <c r="J13" s="74"/>
      <c r="K13" s="74"/>
      <c r="L13" s="626" t="s">
        <v>445</v>
      </c>
      <c r="M13" s="626"/>
      <c r="N13" s="626"/>
      <c r="O13" s="626"/>
      <c r="P13" s="626"/>
      <c r="Q13" s="626"/>
      <c r="R13" s="626"/>
      <c r="S13" s="626"/>
      <c r="T13" s="626"/>
      <c r="U13" s="626"/>
      <c r="V13" s="626"/>
      <c r="W13" s="626" t="s">
        <v>446</v>
      </c>
    </row>
    <row r="14" spans="1:29" ht="14.25" customHeight="1">
      <c r="J14" s="74"/>
      <c r="K14" s="74"/>
      <c r="L14" s="702" t="s">
        <v>91</v>
      </c>
      <c r="M14" s="702" t="s">
        <v>600</v>
      </c>
      <c r="N14" s="464"/>
      <c r="O14" s="703" t="s">
        <v>602</v>
      </c>
      <c r="P14" s="704"/>
      <c r="Q14" s="704"/>
      <c r="R14" s="704"/>
      <c r="S14" s="704"/>
      <c r="T14" s="705"/>
      <c r="U14" s="685" t="s">
        <v>339</v>
      </c>
      <c r="V14" s="699" t="s">
        <v>274</v>
      </c>
      <c r="W14" s="626"/>
    </row>
    <row r="15" spans="1:29" ht="14.25" customHeight="1">
      <c r="J15" s="74"/>
      <c r="K15" s="74"/>
      <c r="L15" s="702"/>
      <c r="M15" s="702"/>
      <c r="N15" s="465"/>
      <c r="O15" s="708" t="s">
        <v>576</v>
      </c>
      <c r="P15" s="706" t="s">
        <v>270</v>
      </c>
      <c r="Q15" s="707"/>
      <c r="R15" s="682" t="s">
        <v>613</v>
      </c>
      <c r="S15" s="683"/>
      <c r="T15" s="684"/>
      <c r="U15" s="686"/>
      <c r="V15" s="700"/>
      <c r="W15" s="626"/>
    </row>
    <row r="16" spans="1:29" ht="33.75" customHeight="1">
      <c r="J16" s="74"/>
      <c r="K16" s="74"/>
      <c r="L16" s="702"/>
      <c r="M16" s="702"/>
      <c r="N16" s="466"/>
      <c r="O16" s="709"/>
      <c r="P16" s="88" t="s">
        <v>577</v>
      </c>
      <c r="Q16" s="88" t="s">
        <v>6</v>
      </c>
      <c r="R16" s="89" t="s">
        <v>273</v>
      </c>
      <c r="S16" s="697" t="s">
        <v>272</v>
      </c>
      <c r="T16" s="698"/>
      <c r="U16" s="687"/>
      <c r="V16" s="701"/>
      <c r="W16" s="626"/>
    </row>
    <row r="17" spans="1:29">
      <c r="J17" s="74"/>
      <c r="K17" s="389">
        <v>1</v>
      </c>
      <c r="L17" s="452" t="s">
        <v>92</v>
      </c>
      <c r="M17" s="452" t="s">
        <v>48</v>
      </c>
      <c r="N17" s="454" t="str">
        <f ca="1">OFFSET(N17,0,-1)</f>
        <v>2</v>
      </c>
      <c r="O17" s="453">
        <f ca="1">OFFSET(O17,0,-1)+1</f>
        <v>3</v>
      </c>
      <c r="P17" s="453">
        <f ca="1">OFFSET(P17,0,-1)+1</f>
        <v>4</v>
      </c>
      <c r="Q17" s="453">
        <f ca="1">OFFSET(Q17,0,-1)+1</f>
        <v>5</v>
      </c>
      <c r="R17" s="453">
        <f ca="1">OFFSET(R17,0,-1)+1</f>
        <v>6</v>
      </c>
      <c r="S17" s="690">
        <f ca="1">OFFSET(S17,0,-1)+1</f>
        <v>7</v>
      </c>
      <c r="T17" s="690"/>
      <c r="U17" s="453">
        <f ca="1">OFFSET(U17,0,-2)+1</f>
        <v>8</v>
      </c>
      <c r="V17" s="454">
        <f ca="1">OFFSET(V17,0,-1)</f>
        <v>8</v>
      </c>
      <c r="W17" s="453">
        <f ca="1">OFFSET(W17,0,-1)+1</f>
        <v>9</v>
      </c>
    </row>
    <row r="18" spans="1:29" ht="22.5">
      <c r="A18" s="673">
        <v>1</v>
      </c>
      <c r="E18" s="184"/>
      <c r="F18" s="284"/>
      <c r="G18" s="284"/>
      <c r="H18" s="284"/>
      <c r="J18" s="506"/>
      <c r="K18" s="509"/>
      <c r="L18" s="402">
        <f>mergeValue(A18)</f>
        <v>1</v>
      </c>
      <c r="M18" s="450" t="s">
        <v>19</v>
      </c>
      <c r="N18" s="451"/>
      <c r="O18" s="674"/>
      <c r="P18" s="674"/>
      <c r="Q18" s="674"/>
      <c r="R18" s="674"/>
      <c r="S18" s="674"/>
      <c r="T18" s="674"/>
      <c r="U18" s="674"/>
      <c r="V18" s="674"/>
      <c r="W18" s="446" t="s">
        <v>716</v>
      </c>
      <c r="Y18" s="182"/>
      <c r="Z18" s="182" t="str">
        <f t="shared" ref="Z18:Z31" si="0">IF(M18="","",M18 )</f>
        <v>Наименование тарифа</v>
      </c>
      <c r="AA18" s="182"/>
      <c r="AB18" s="182"/>
      <c r="AC18" s="182"/>
    </row>
    <row r="19" spans="1:29" ht="22.5">
      <c r="A19" s="673"/>
      <c r="B19" s="673">
        <v>1</v>
      </c>
      <c r="E19" s="284"/>
      <c r="F19" s="284"/>
      <c r="G19" s="284"/>
      <c r="H19" s="284"/>
      <c r="I19" s="151"/>
      <c r="J19" s="505"/>
      <c r="K19" s="507"/>
      <c r="L19" s="402" t="str">
        <f>mergeValue(A19) &amp;"."&amp; mergeValue(B19)</f>
        <v>1.1</v>
      </c>
      <c r="M19" s="418" t="s">
        <v>15</v>
      </c>
      <c r="N19" s="451"/>
      <c r="O19" s="674"/>
      <c r="P19" s="674"/>
      <c r="Q19" s="674"/>
      <c r="R19" s="674"/>
      <c r="S19" s="674"/>
      <c r="T19" s="674"/>
      <c r="U19" s="674"/>
      <c r="V19" s="674"/>
      <c r="W19" s="446" t="s">
        <v>459</v>
      </c>
      <c r="Y19" s="182"/>
      <c r="Z19" s="182" t="str">
        <f t="shared" si="0"/>
        <v>Территория действия тарифа</v>
      </c>
      <c r="AA19" s="182"/>
      <c r="AB19" s="182"/>
      <c r="AC19" s="182"/>
    </row>
    <row r="20" spans="1:29" ht="22.5">
      <c r="A20" s="673"/>
      <c r="B20" s="673"/>
      <c r="C20" s="673">
        <v>1</v>
      </c>
      <c r="E20" s="284"/>
      <c r="F20" s="284"/>
      <c r="G20" s="284"/>
      <c r="H20" s="284"/>
      <c r="I20" s="508"/>
      <c r="J20" s="505"/>
      <c r="K20" s="507"/>
      <c r="L20" s="402" t="str">
        <f>mergeValue(A20) &amp;"."&amp; mergeValue(B20)&amp;"."&amp; mergeValue(C20)</f>
        <v>1.1.1</v>
      </c>
      <c r="M20" s="419" t="s">
        <v>7</v>
      </c>
      <c r="N20" s="451"/>
      <c r="O20" s="674"/>
      <c r="P20" s="674"/>
      <c r="Q20" s="674"/>
      <c r="R20" s="674"/>
      <c r="S20" s="674"/>
      <c r="T20" s="674"/>
      <c r="U20" s="674"/>
      <c r="V20" s="674"/>
      <c r="W20" s="446" t="s">
        <v>598</v>
      </c>
      <c r="Y20" s="182"/>
      <c r="Z20" s="182" t="str">
        <f t="shared" si="0"/>
        <v xml:space="preserve">Наименование системы теплоснабжения </v>
      </c>
      <c r="AA20" s="182"/>
      <c r="AB20" s="182"/>
      <c r="AC20" s="182"/>
    </row>
    <row r="21" spans="1:29" ht="22.5">
      <c r="A21" s="673"/>
      <c r="B21" s="673"/>
      <c r="C21" s="673"/>
      <c r="D21" s="673">
        <v>1</v>
      </c>
      <c r="E21" s="284"/>
      <c r="F21" s="284"/>
      <c r="G21" s="284"/>
      <c r="H21" s="284"/>
      <c r="I21" s="508"/>
      <c r="J21" s="505"/>
      <c r="K21" s="507"/>
      <c r="L21" s="402" t="str">
        <f>mergeValue(A21) &amp;"."&amp; mergeValue(B21)&amp;"."&amp; mergeValue(C21)&amp;"."&amp; mergeValue(D21)</f>
        <v>1.1.1.1</v>
      </c>
      <c r="M21" s="420" t="s">
        <v>21</v>
      </c>
      <c r="N21" s="451"/>
      <c r="O21" s="674"/>
      <c r="P21" s="674"/>
      <c r="Q21" s="674"/>
      <c r="R21" s="674"/>
      <c r="S21" s="674"/>
      <c r="T21" s="674"/>
      <c r="U21" s="674"/>
      <c r="V21" s="674"/>
      <c r="W21" s="446" t="s">
        <v>599</v>
      </c>
      <c r="Y21" s="182"/>
      <c r="Z21" s="182" t="str">
        <f t="shared" si="0"/>
        <v xml:space="preserve">Источник тепловой энергии  </v>
      </c>
      <c r="AA21" s="182"/>
      <c r="AB21" s="182"/>
      <c r="AC21" s="182"/>
    </row>
    <row r="22" spans="1:29" ht="78.75">
      <c r="A22" s="673"/>
      <c r="B22" s="673"/>
      <c r="C22" s="673"/>
      <c r="D22" s="673"/>
      <c r="E22" s="673">
        <v>1</v>
      </c>
      <c r="F22" s="284"/>
      <c r="G22" s="284"/>
      <c r="H22" s="173">
        <v>1</v>
      </c>
      <c r="I22" s="673">
        <v>1</v>
      </c>
      <c r="J22" s="284"/>
      <c r="K22" s="511"/>
      <c r="L22" s="402" t="str">
        <f>mergeValue(A22) &amp;"."&amp; mergeValue(B22)&amp;"."&amp; mergeValue(C22)&amp;"."&amp; mergeValue(D22)&amp;"."&amp; mergeValue(E22)</f>
        <v>1.1.1.1.1</v>
      </c>
      <c r="M22" s="422" t="s">
        <v>8</v>
      </c>
      <c r="N22" s="451"/>
      <c r="O22" s="675"/>
      <c r="P22" s="675"/>
      <c r="Q22" s="675"/>
      <c r="R22" s="675"/>
      <c r="S22" s="675"/>
      <c r="T22" s="675"/>
      <c r="U22" s="675"/>
      <c r="V22" s="675"/>
      <c r="W22" s="446" t="s">
        <v>717</v>
      </c>
      <c r="Y22" s="182"/>
      <c r="Z22" s="182" t="str">
        <f t="shared" si="0"/>
        <v>Схема подключения теплопотребляющей установки к коллектору источника тепловой энергии</v>
      </c>
      <c r="AA22" s="182"/>
      <c r="AB22" s="182"/>
      <c r="AC22" s="182"/>
    </row>
    <row r="23" spans="1:29" ht="33.75">
      <c r="A23" s="673"/>
      <c r="B23" s="673"/>
      <c r="C23" s="673"/>
      <c r="D23" s="673"/>
      <c r="E23" s="673"/>
      <c r="F23" s="673">
        <v>1</v>
      </c>
      <c r="G23" s="173"/>
      <c r="H23" s="173"/>
      <c r="I23" s="673"/>
      <c r="J23" s="673">
        <v>1</v>
      </c>
      <c r="K23" s="512"/>
      <c r="L23" s="402" t="str">
        <f>mergeValue(A23) &amp;"."&amp; mergeValue(B23)&amp;"."&amp; mergeValue(C23)&amp;"."&amp; mergeValue(D23)&amp;"."&amp; mergeValue(E23)&amp;"."&amp; mergeValue(F23)</f>
        <v>1.1.1.1.1.1</v>
      </c>
      <c r="M23" s="423" t="s">
        <v>9</v>
      </c>
      <c r="N23" s="451"/>
      <c r="O23" s="676"/>
      <c r="P23" s="677"/>
      <c r="Q23" s="677"/>
      <c r="R23" s="677"/>
      <c r="S23" s="677"/>
      <c r="T23" s="677"/>
      <c r="U23" s="677"/>
      <c r="V23" s="678"/>
      <c r="W23" s="446" t="s">
        <v>718</v>
      </c>
      <c r="Y23" s="182"/>
      <c r="Z23" s="182" t="str">
        <f t="shared" si="0"/>
        <v>Группа потребителей</v>
      </c>
      <c r="AA23" s="182"/>
      <c r="AB23" s="182"/>
      <c r="AC23" s="182"/>
    </row>
    <row r="24" spans="1:29" ht="122.1" customHeight="1">
      <c r="A24" s="673"/>
      <c r="B24" s="673"/>
      <c r="C24" s="673"/>
      <c r="D24" s="673"/>
      <c r="E24" s="673"/>
      <c r="F24" s="673"/>
      <c r="G24" s="173">
        <v>1</v>
      </c>
      <c r="H24" s="173"/>
      <c r="I24" s="673"/>
      <c r="J24" s="673"/>
      <c r="K24" s="512">
        <v>1</v>
      </c>
      <c r="L24" s="402" t="str">
        <f>mergeValue(A24) &amp;"."&amp; mergeValue(B24)&amp;"."&amp; mergeValue(C24)&amp;"."&amp; mergeValue(D24)&amp;"."&amp; mergeValue(E24)&amp;"."&amp; mergeValue(F24)&amp;"."&amp; mergeValue(G24)</f>
        <v>1.1.1.1.1.1.1</v>
      </c>
      <c r="M24" s="528"/>
      <c r="N24" s="451"/>
      <c r="O24" s="428"/>
      <c r="P24" s="428"/>
      <c r="Q24" s="539"/>
      <c r="R24" s="680"/>
      <c r="S24" s="681" t="s">
        <v>83</v>
      </c>
      <c r="T24" s="680"/>
      <c r="U24" s="681" t="s">
        <v>84</v>
      </c>
      <c r="V24" s="428"/>
      <c r="W24" s="691" t="s">
        <v>719</v>
      </c>
      <c r="X24" s="173" t="str">
        <f>strCheckDate(O25:V25)</f>
        <v/>
      </c>
      <c r="Y24" s="182"/>
      <c r="Z24" s="182" t="str">
        <f t="shared" si="0"/>
        <v/>
      </c>
      <c r="AA24" s="182"/>
      <c r="AB24" s="182"/>
      <c r="AC24" s="182"/>
    </row>
    <row r="25" spans="1:29" ht="11.25" hidden="1">
      <c r="A25" s="673"/>
      <c r="B25" s="673"/>
      <c r="C25" s="673"/>
      <c r="D25" s="673"/>
      <c r="E25" s="673"/>
      <c r="F25" s="673"/>
      <c r="G25" s="173"/>
      <c r="H25" s="173"/>
      <c r="I25" s="673"/>
      <c r="J25" s="673"/>
      <c r="K25" s="512"/>
      <c r="L25" s="244"/>
      <c r="M25" s="451"/>
      <c r="N25" s="451"/>
      <c r="O25" s="428"/>
      <c r="P25" s="428"/>
      <c r="Q25" s="438" t="str">
        <f>R24 &amp; "-" &amp; T24</f>
        <v>-</v>
      </c>
      <c r="R25" s="680"/>
      <c r="S25" s="681"/>
      <c r="T25" s="680"/>
      <c r="U25" s="681"/>
      <c r="V25" s="428"/>
      <c r="W25" s="692"/>
      <c r="Y25" s="182"/>
      <c r="Z25" s="182" t="str">
        <f t="shared" si="0"/>
        <v/>
      </c>
      <c r="AA25" s="182"/>
      <c r="AB25" s="182"/>
      <c r="AC25" s="182"/>
    </row>
    <row r="26" spans="1:29" ht="15" customHeight="1">
      <c r="A26" s="673"/>
      <c r="B26" s="673"/>
      <c r="C26" s="673"/>
      <c r="D26" s="673"/>
      <c r="E26" s="673"/>
      <c r="F26" s="673"/>
      <c r="G26" s="284"/>
      <c r="H26" s="173"/>
      <c r="I26" s="673"/>
      <c r="J26" s="673"/>
      <c r="K26" s="511"/>
      <c r="L26" s="416"/>
      <c r="M26" s="425" t="s">
        <v>24</v>
      </c>
      <c r="N26" s="141"/>
      <c r="O26" s="141"/>
      <c r="P26" s="141"/>
      <c r="Q26" s="141"/>
      <c r="R26" s="141"/>
      <c r="S26" s="141"/>
      <c r="T26" s="141"/>
      <c r="U26" s="141"/>
      <c r="V26" s="426"/>
      <c r="W26" s="693"/>
      <c r="Y26" s="182"/>
      <c r="Z26" s="182" t="str">
        <f t="shared" si="0"/>
        <v>Добавить вид теплоносителя (параметры теплоносителя)</v>
      </c>
      <c r="AA26" s="182"/>
      <c r="AB26" s="182"/>
      <c r="AC26" s="182"/>
    </row>
    <row r="27" spans="1:29" ht="15" customHeight="1">
      <c r="A27" s="673"/>
      <c r="B27" s="673"/>
      <c r="C27" s="673"/>
      <c r="D27" s="673"/>
      <c r="E27" s="673"/>
      <c r="F27" s="284"/>
      <c r="G27" s="284"/>
      <c r="H27" s="173"/>
      <c r="I27" s="673"/>
      <c r="J27" s="284"/>
      <c r="K27" s="511"/>
      <c r="L27" s="416"/>
      <c r="M27" s="424" t="s">
        <v>10</v>
      </c>
      <c r="N27" s="141"/>
      <c r="O27" s="141"/>
      <c r="P27" s="141"/>
      <c r="Q27" s="141"/>
      <c r="R27" s="141"/>
      <c r="S27" s="141"/>
      <c r="T27" s="141"/>
      <c r="U27" s="429"/>
      <c r="V27" s="141"/>
      <c r="W27" s="468"/>
      <c r="Y27" s="182"/>
      <c r="Z27" s="182" t="str">
        <f t="shared" si="0"/>
        <v>Добавить группу потребителей</v>
      </c>
      <c r="AA27" s="182"/>
      <c r="AB27" s="182"/>
      <c r="AC27" s="182"/>
    </row>
    <row r="28" spans="1:29" ht="15" customHeight="1">
      <c r="A28" s="673"/>
      <c r="B28" s="673"/>
      <c r="C28" s="673"/>
      <c r="D28" s="673"/>
      <c r="E28" s="510"/>
      <c r="F28" s="284"/>
      <c r="G28" s="284"/>
      <c r="H28" s="284"/>
      <c r="I28" s="506"/>
      <c r="J28" s="73"/>
      <c r="K28" s="509"/>
      <c r="L28" s="416"/>
      <c r="M28" s="421" t="s">
        <v>11</v>
      </c>
      <c r="N28" s="141"/>
      <c r="O28" s="141"/>
      <c r="P28" s="141"/>
      <c r="Q28" s="141"/>
      <c r="R28" s="141"/>
      <c r="S28" s="141"/>
      <c r="T28" s="141"/>
      <c r="U28" s="429"/>
      <c r="V28" s="141"/>
      <c r="W28" s="468"/>
      <c r="Y28" s="182"/>
      <c r="Z28" s="182" t="str">
        <f t="shared" si="0"/>
        <v>Добавить схему подключения</v>
      </c>
      <c r="AA28" s="182"/>
      <c r="AB28" s="182"/>
      <c r="AC28" s="182"/>
    </row>
    <row r="29" spans="1:29" ht="15" customHeight="1">
      <c r="A29" s="673"/>
      <c r="B29" s="673"/>
      <c r="C29" s="673"/>
      <c r="D29" s="510"/>
      <c r="E29" s="510"/>
      <c r="F29" s="284"/>
      <c r="G29" s="284"/>
      <c r="H29" s="284"/>
      <c r="I29" s="506"/>
      <c r="J29" s="73"/>
      <c r="K29" s="509"/>
      <c r="L29" s="416"/>
      <c r="M29" s="130" t="s">
        <v>16</v>
      </c>
      <c r="N29" s="141"/>
      <c r="O29" s="141"/>
      <c r="P29" s="141"/>
      <c r="Q29" s="141"/>
      <c r="R29" s="141"/>
      <c r="S29" s="141"/>
      <c r="T29" s="141"/>
      <c r="U29" s="429"/>
      <c r="V29" s="141"/>
      <c r="W29" s="468"/>
      <c r="Y29" s="182"/>
      <c r="Z29" s="182" t="str">
        <f t="shared" si="0"/>
        <v>Добавить источник тепловой энергии</v>
      </c>
      <c r="AA29" s="182"/>
      <c r="AB29" s="182"/>
      <c r="AC29" s="182"/>
    </row>
    <row r="30" spans="1:29" ht="15" customHeight="1">
      <c r="A30" s="673"/>
      <c r="B30" s="673"/>
      <c r="C30" s="510"/>
      <c r="D30" s="510"/>
      <c r="E30" s="510"/>
      <c r="F30" s="510"/>
      <c r="G30" s="515"/>
      <c r="H30" s="506"/>
      <c r="I30" s="513"/>
      <c r="J30" s="73"/>
      <c r="K30" s="514"/>
      <c r="L30" s="416"/>
      <c r="M30" s="129" t="s">
        <v>17</v>
      </c>
      <c r="N30" s="141"/>
      <c r="O30" s="141"/>
      <c r="P30" s="141"/>
      <c r="Q30" s="141"/>
      <c r="R30" s="141"/>
      <c r="S30" s="141"/>
      <c r="T30" s="141"/>
      <c r="U30" s="429"/>
      <c r="V30" s="141"/>
      <c r="W30" s="468"/>
      <c r="Y30" s="182"/>
      <c r="Z30" s="182" t="str">
        <f t="shared" si="0"/>
        <v>Добавить наименование системы теплоснабжения</v>
      </c>
      <c r="AA30" s="182"/>
      <c r="AB30" s="182"/>
      <c r="AC30" s="182"/>
    </row>
    <row r="31" spans="1:29" ht="15" customHeight="1">
      <c r="A31" s="673"/>
      <c r="B31" s="510"/>
      <c r="C31" s="510"/>
      <c r="D31" s="510"/>
      <c r="E31" s="510"/>
      <c r="F31" s="510"/>
      <c r="G31" s="515"/>
      <c r="H31" s="506"/>
      <c r="I31" s="506"/>
      <c r="J31" s="73"/>
      <c r="K31" s="509"/>
      <c r="L31" s="416"/>
      <c r="M31" s="135" t="s">
        <v>18</v>
      </c>
      <c r="N31" s="141"/>
      <c r="O31" s="141"/>
      <c r="P31" s="141"/>
      <c r="Q31" s="141"/>
      <c r="R31" s="141"/>
      <c r="S31" s="141"/>
      <c r="T31" s="141"/>
      <c r="U31" s="429"/>
      <c r="V31" s="141"/>
      <c r="W31" s="468"/>
      <c r="Y31" s="182"/>
      <c r="Z31" s="182" t="str">
        <f t="shared" si="0"/>
        <v>Добавить территорию действия тарифа</v>
      </c>
      <c r="AA31" s="182"/>
      <c r="AB31" s="182"/>
      <c r="AC31" s="182"/>
    </row>
    <row r="32" spans="1:29" customFormat="1" ht="15" customHeight="1">
      <c r="L32" s="391"/>
      <c r="M32" s="144" t="s">
        <v>308</v>
      </c>
      <c r="N32" s="141"/>
      <c r="O32" s="141"/>
      <c r="P32" s="141"/>
      <c r="Q32" s="141"/>
      <c r="R32" s="141"/>
      <c r="S32" s="141"/>
      <c r="T32" s="141"/>
      <c r="U32" s="429"/>
      <c r="V32" s="141"/>
      <c r="W32" s="468"/>
      <c r="X32" s="175"/>
      <c r="Y32" s="175"/>
      <c r="Z32" s="175"/>
      <c r="AA32" s="175"/>
      <c r="AB32" s="175"/>
      <c r="AC32" s="175"/>
    </row>
    <row r="33" spans="1:29" ht="11.25">
      <c r="A33" s="31"/>
      <c r="B33" s="31"/>
      <c r="C33" s="31"/>
      <c r="D33" s="31"/>
      <c r="E33" s="31"/>
      <c r="F33" s="31"/>
      <c r="G33" s="31"/>
      <c r="H33" s="31"/>
      <c r="I33" s="31"/>
      <c r="J33" s="31"/>
      <c r="K33" s="31"/>
      <c r="X33" s="31"/>
      <c r="Y33" s="31"/>
      <c r="Z33" s="31"/>
      <c r="AA33" s="31"/>
      <c r="AB33" s="31"/>
      <c r="AC33" s="31"/>
    </row>
    <row r="34" spans="1:29" ht="90" customHeight="1">
      <c r="L34" s="1">
        <v>1</v>
      </c>
      <c r="M34" s="667" t="s">
        <v>720</v>
      </c>
      <c r="N34" s="667"/>
      <c r="O34" s="667"/>
      <c r="P34" s="667"/>
      <c r="Q34" s="667"/>
      <c r="R34" s="667"/>
      <c r="S34" s="667"/>
      <c r="T34" s="667"/>
      <c r="U34" s="667"/>
      <c r="V34" s="667"/>
      <c r="W34" s="667"/>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48</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t="str">
        <f>IF('Перечень тарифов'!R21="","наименование отсутствует","" &amp; 'Перечень тарифов'!R21 &amp; "")</f>
        <v>наименование отсутствует</v>
      </c>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t="str">
        <f>IF(Территории!H13="","","" &amp; Территории!H13 &amp; "")</f>
        <v>Курский муниципальный район</v>
      </c>
      <c r="I12" s="169" t="s">
        <v>479</v>
      </c>
      <c r="J12" s="272"/>
      <c r="K12" s="183"/>
      <c r="L12" s="183"/>
      <c r="M12" s="183"/>
      <c r="N12" s="183"/>
      <c r="O12" s="183"/>
      <c r="P12" s="183"/>
      <c r="Q12" s="183"/>
      <c r="R12" s="183"/>
      <c r="S12" s="183"/>
      <c r="T12" s="183"/>
    </row>
    <row r="13" spans="1:20" s="138" customFormat="1" ht="56.25">
      <c r="A13" s="671"/>
      <c r="B13" s="671"/>
      <c r="C13" s="671"/>
      <c r="D13" s="277">
        <v>1</v>
      </c>
      <c r="F13" s="165" t="str">
        <f>"4."&amp;mergeValue(A13) &amp;"."&amp;mergeValue(B13)&amp;"."&amp;mergeValue(C13)&amp;"."&amp;mergeValue(D13)</f>
        <v>4.1.1.1.1</v>
      </c>
      <c r="G13" s="340" t="s">
        <v>477</v>
      </c>
      <c r="H13" s="259" t="str">
        <f>IF(Территории!R14="","","" &amp; Территории!R14 &amp; "")</f>
        <v>Щетинский сельсовет (38620492)</v>
      </c>
      <c r="I13" s="550" t="s">
        <v>567</v>
      </c>
      <c r="J13" s="272"/>
      <c r="K13" s="183"/>
      <c r="L13" s="183"/>
      <c r="M13" s="183"/>
      <c r="N13" s="183"/>
      <c r="O13" s="183"/>
      <c r="P13" s="183"/>
      <c r="Q13" s="183"/>
      <c r="R13" s="183"/>
      <c r="S13" s="183"/>
      <c r="T13" s="183"/>
    </row>
    <row r="14" spans="1:20" s="138" customFormat="1" ht="45">
      <c r="A14" s="671">
        <v>2</v>
      </c>
      <c r="B14" s="183"/>
      <c r="C14" s="183"/>
      <c r="D14" s="183"/>
      <c r="F14" s="165" t="str">
        <f>"2." &amp;mergeValue(A14)</f>
        <v>2.2</v>
      </c>
      <c r="G14" s="337" t="s">
        <v>473</v>
      </c>
      <c r="H14" s="259" t="str">
        <f>IF('Перечень тарифов'!R24="","наименование отсутствует","" &amp; 'Перечень тарифов'!R24 &amp; "")</f>
        <v>наименование отсутствует</v>
      </c>
      <c r="I14" s="169" t="s">
        <v>566</v>
      </c>
      <c r="J14" s="272"/>
      <c r="K14" s="183"/>
      <c r="L14" s="183"/>
      <c r="M14" s="183"/>
      <c r="N14" s="183"/>
      <c r="O14" s="183"/>
      <c r="P14" s="183"/>
      <c r="Q14" s="183"/>
      <c r="R14" s="183"/>
      <c r="S14" s="183"/>
      <c r="T14" s="183"/>
    </row>
    <row r="15" spans="1:20" s="138" customFormat="1" ht="22.5">
      <c r="A15" s="671"/>
      <c r="B15" s="183"/>
      <c r="C15" s="183"/>
      <c r="D15" s="183"/>
      <c r="F15" s="165" t="str">
        <f>"3." &amp;mergeValue(A15)</f>
        <v>3.2</v>
      </c>
      <c r="G15" s="337" t="s">
        <v>474</v>
      </c>
      <c r="H15" s="25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169" t="s">
        <v>564</v>
      </c>
      <c r="J15" s="272"/>
      <c r="K15" s="183"/>
      <c r="L15" s="183"/>
      <c r="M15" s="183"/>
      <c r="N15" s="183"/>
      <c r="O15" s="183"/>
      <c r="P15" s="183"/>
      <c r="Q15" s="183"/>
      <c r="R15" s="183"/>
      <c r="S15" s="183"/>
      <c r="T15" s="183"/>
    </row>
    <row r="16" spans="1:20" s="138" customFormat="1" ht="22.5">
      <c r="A16" s="671"/>
      <c r="B16" s="183"/>
      <c r="C16" s="183"/>
      <c r="D16" s="183"/>
      <c r="F16" s="165" t="str">
        <f>"4."&amp;mergeValue(A16)</f>
        <v>4.2</v>
      </c>
      <c r="G16" s="337" t="s">
        <v>475</v>
      </c>
      <c r="H16" s="260" t="s">
        <v>449</v>
      </c>
      <c r="I16" s="169"/>
      <c r="J16" s="272"/>
      <c r="K16" s="183"/>
      <c r="L16" s="183"/>
      <c r="M16" s="183"/>
      <c r="N16" s="183"/>
      <c r="O16" s="183"/>
      <c r="P16" s="183"/>
      <c r="Q16" s="183"/>
      <c r="R16" s="183"/>
      <c r="S16" s="183"/>
      <c r="T16" s="183"/>
    </row>
    <row r="17" spans="1:20" s="138" customFormat="1" ht="18.75">
      <c r="A17" s="671"/>
      <c r="B17" s="671">
        <v>1</v>
      </c>
      <c r="C17" s="277"/>
      <c r="D17" s="277"/>
      <c r="F17" s="165" t="str">
        <f>"4."&amp;mergeValue(A17) &amp;"."&amp;mergeValue(B17)</f>
        <v>4.2.1</v>
      </c>
      <c r="G17" s="266" t="s">
        <v>568</v>
      </c>
      <c r="H17" s="259" t="str">
        <f>IF(region_name="","",region_name)</f>
        <v>Курская область</v>
      </c>
      <c r="I17" s="169" t="s">
        <v>478</v>
      </c>
      <c r="J17" s="272"/>
      <c r="K17" s="183"/>
      <c r="L17" s="183"/>
      <c r="M17" s="183"/>
      <c r="N17" s="183"/>
      <c r="O17" s="183"/>
      <c r="P17" s="183"/>
      <c r="Q17" s="183"/>
      <c r="R17" s="183"/>
      <c r="S17" s="183"/>
      <c r="T17" s="183"/>
    </row>
    <row r="18" spans="1:20" s="138" customFormat="1" ht="22.5">
      <c r="A18" s="671"/>
      <c r="B18" s="671"/>
      <c r="C18" s="671">
        <v>1</v>
      </c>
      <c r="D18" s="277"/>
      <c r="F18" s="165" t="str">
        <f>"4."&amp;mergeValue(A18) &amp;"."&amp;mergeValue(B18)&amp;"."&amp;mergeValue(C18)</f>
        <v>4.2.1.1</v>
      </c>
      <c r="G18" s="276" t="s">
        <v>476</v>
      </c>
      <c r="H18" s="259" t="str">
        <f>IF(Территории!H16="","","" &amp; Территории!H16 &amp; "")</f>
        <v>Курский муниципальный район</v>
      </c>
      <c r="I18" s="169" t="s">
        <v>479</v>
      </c>
      <c r="J18" s="272"/>
      <c r="K18" s="183"/>
      <c r="L18" s="183"/>
      <c r="M18" s="183"/>
      <c r="N18" s="183"/>
      <c r="O18" s="183"/>
      <c r="P18" s="183"/>
      <c r="Q18" s="183"/>
      <c r="R18" s="183"/>
      <c r="S18" s="183"/>
      <c r="T18" s="183"/>
    </row>
    <row r="19" spans="1:20" s="138" customFormat="1" ht="56.25">
      <c r="A19" s="671"/>
      <c r="B19" s="671"/>
      <c r="C19" s="671"/>
      <c r="D19" s="277">
        <v>1</v>
      </c>
      <c r="F19" s="165" t="str">
        <f>"4."&amp;mergeValue(A19) &amp;"."&amp;mergeValue(B19)&amp;"."&amp;mergeValue(C19)&amp;"."&amp;mergeValue(D19)</f>
        <v>4.2.1.1.1</v>
      </c>
      <c r="G19" s="340" t="s">
        <v>477</v>
      </c>
      <c r="H19" s="259" t="str">
        <f>IF(Территории!R17="","","" &amp; Территории!R17 &amp; "")</f>
        <v>Полянский сельсовет (38620472)</v>
      </c>
      <c r="I19" s="550" t="s">
        <v>567</v>
      </c>
      <c r="J19" s="272"/>
      <c r="K19" s="183"/>
      <c r="L19" s="183"/>
      <c r="M19" s="183"/>
      <c r="N19" s="183"/>
      <c r="O19" s="183"/>
      <c r="P19" s="183"/>
      <c r="Q19" s="183"/>
      <c r="R19" s="183"/>
      <c r="S19" s="183"/>
      <c r="T19" s="183"/>
    </row>
    <row r="20" spans="1:20" s="138" customFormat="1" ht="45">
      <c r="A20" s="671">
        <v>3</v>
      </c>
      <c r="B20" s="183"/>
      <c r="C20" s="183"/>
      <c r="D20" s="183"/>
      <c r="F20" s="165" t="str">
        <f>"2." &amp;mergeValue(A20)</f>
        <v>2.3</v>
      </c>
      <c r="G20" s="337" t="s">
        <v>473</v>
      </c>
      <c r="H20" s="259" t="str">
        <f>IF('Перечень тарифов'!R27="","наименование отсутствует","" &amp; 'Перечень тарифов'!R27 &amp; "")</f>
        <v>наименование отсутствует</v>
      </c>
      <c r="I20" s="169" t="s">
        <v>566</v>
      </c>
      <c r="J20" s="272"/>
      <c r="K20" s="183"/>
      <c r="L20" s="183"/>
      <c r="M20" s="183"/>
      <c r="N20" s="183"/>
      <c r="O20" s="183"/>
      <c r="P20" s="183"/>
      <c r="Q20" s="183"/>
      <c r="R20" s="183"/>
      <c r="S20" s="183"/>
      <c r="T20" s="183"/>
    </row>
    <row r="21" spans="1:20" s="138" customFormat="1" ht="22.5">
      <c r="A21" s="671"/>
      <c r="B21" s="183"/>
      <c r="C21" s="183"/>
      <c r="D21" s="183"/>
      <c r="F21" s="165" t="str">
        <f>"3." &amp;mergeValue(A21)</f>
        <v>3.3</v>
      </c>
      <c r="G21" s="337" t="s">
        <v>474</v>
      </c>
      <c r="H21" s="25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169" t="s">
        <v>564</v>
      </c>
      <c r="J21" s="272"/>
      <c r="K21" s="183"/>
      <c r="L21" s="183"/>
      <c r="M21" s="183"/>
      <c r="N21" s="183"/>
      <c r="O21" s="183"/>
      <c r="P21" s="183"/>
      <c r="Q21" s="183"/>
      <c r="R21" s="183"/>
      <c r="S21" s="183"/>
      <c r="T21" s="183"/>
    </row>
    <row r="22" spans="1:20" s="138" customFormat="1" ht="22.5">
      <c r="A22" s="671"/>
      <c r="B22" s="183"/>
      <c r="C22" s="183"/>
      <c r="D22" s="183"/>
      <c r="F22" s="165" t="str">
        <f>"4."&amp;mergeValue(A22)</f>
        <v>4.3</v>
      </c>
      <c r="G22" s="337" t="s">
        <v>475</v>
      </c>
      <c r="H22" s="260" t="s">
        <v>449</v>
      </c>
      <c r="I22" s="169"/>
      <c r="J22" s="272"/>
      <c r="K22" s="183"/>
      <c r="L22" s="183"/>
      <c r="M22" s="183"/>
      <c r="N22" s="183"/>
      <c r="O22" s="183"/>
      <c r="P22" s="183"/>
      <c r="Q22" s="183"/>
      <c r="R22" s="183"/>
      <c r="S22" s="183"/>
      <c r="T22" s="183"/>
    </row>
    <row r="23" spans="1:20" s="138" customFormat="1" ht="18.75">
      <c r="A23" s="671"/>
      <c r="B23" s="671">
        <v>1</v>
      </c>
      <c r="C23" s="277"/>
      <c r="D23" s="277"/>
      <c r="F23" s="165" t="str">
        <f>"4."&amp;mergeValue(A23) &amp;"."&amp;mergeValue(B23)</f>
        <v>4.3.1</v>
      </c>
      <c r="G23" s="266" t="s">
        <v>568</v>
      </c>
      <c r="H23" s="259" t="str">
        <f>IF(region_name="","",region_name)</f>
        <v>Курская область</v>
      </c>
      <c r="I23" s="169" t="s">
        <v>478</v>
      </c>
      <c r="J23" s="272"/>
      <c r="K23" s="183"/>
      <c r="L23" s="183"/>
      <c r="M23" s="183"/>
      <c r="N23" s="183"/>
      <c r="O23" s="183"/>
      <c r="P23" s="183"/>
      <c r="Q23" s="183"/>
      <c r="R23" s="183"/>
      <c r="S23" s="183"/>
      <c r="T23" s="183"/>
    </row>
    <row r="24" spans="1:20" s="138" customFormat="1" ht="22.5">
      <c r="A24" s="671"/>
      <c r="B24" s="671"/>
      <c r="C24" s="671">
        <v>1</v>
      </c>
      <c r="D24" s="277"/>
      <c r="F24" s="165" t="str">
        <f>"4."&amp;mergeValue(A24) &amp;"."&amp;mergeValue(B24)&amp;"."&amp;mergeValue(C24)</f>
        <v>4.3.1.1</v>
      </c>
      <c r="G24" s="276" t="s">
        <v>476</v>
      </c>
      <c r="H24" s="259" t="str">
        <f>IF(Территории!H19="","","" &amp; Территории!H19 &amp; "")</f>
        <v>Курский муниципальный район</v>
      </c>
      <c r="I24" s="169" t="s">
        <v>479</v>
      </c>
      <c r="J24" s="272"/>
      <c r="K24" s="183"/>
      <c r="L24" s="183"/>
      <c r="M24" s="183"/>
      <c r="N24" s="183"/>
      <c r="O24" s="183"/>
      <c r="P24" s="183"/>
      <c r="Q24" s="183"/>
      <c r="R24" s="183"/>
      <c r="S24" s="183"/>
      <c r="T24" s="183"/>
    </row>
    <row r="25" spans="1:20" s="138" customFormat="1" ht="56.25">
      <c r="A25" s="671"/>
      <c r="B25" s="671"/>
      <c r="C25" s="671"/>
      <c r="D25" s="277">
        <v>1</v>
      </c>
      <c r="F25" s="165" t="str">
        <f>"4."&amp;mergeValue(A25) &amp;"."&amp;mergeValue(B25)&amp;"."&amp;mergeValue(C25)&amp;"."&amp;mergeValue(D25)</f>
        <v>4.3.1.1.1</v>
      </c>
      <c r="G25" s="340" t="s">
        <v>477</v>
      </c>
      <c r="H25" s="259" t="str">
        <f>IF(Территории!R20="","","" &amp; Территории!R20 &amp; "")</f>
        <v>Ворошневский сельсовет (38620424)</v>
      </c>
      <c r="I25" s="550" t="s">
        <v>567</v>
      </c>
      <c r="J25" s="272"/>
      <c r="K25" s="183"/>
      <c r="L25" s="183"/>
      <c r="M25" s="183"/>
      <c r="N25" s="183"/>
      <c r="O25" s="183"/>
      <c r="P25" s="183"/>
      <c r="Q25" s="183"/>
      <c r="R25" s="183"/>
      <c r="S25" s="183"/>
      <c r="T25" s="183"/>
    </row>
    <row r="26" spans="1:20" s="138" customFormat="1" ht="3" customHeight="1">
      <c r="A26" s="183"/>
      <c r="B26" s="183"/>
      <c r="C26" s="183"/>
      <c r="D26" s="183"/>
      <c r="F26" s="279"/>
      <c r="G26" s="280"/>
      <c r="H26" s="281"/>
      <c r="I26" s="282"/>
      <c r="J26" s="183"/>
      <c r="K26" s="183"/>
      <c r="L26" s="183"/>
      <c r="M26" s="183"/>
      <c r="N26" s="183"/>
      <c r="O26" s="183"/>
      <c r="P26" s="183"/>
      <c r="Q26" s="183"/>
      <c r="R26" s="183"/>
      <c r="S26" s="183"/>
      <c r="T26" s="183"/>
    </row>
    <row r="27" spans="1:20" s="138" customFormat="1" ht="15" customHeight="1">
      <c r="A27" s="183"/>
      <c r="B27" s="183"/>
      <c r="C27" s="183"/>
      <c r="D27" s="183"/>
      <c r="F27" s="267"/>
      <c r="G27" s="667" t="s">
        <v>569</v>
      </c>
      <c r="H27" s="667"/>
      <c r="I27" s="194"/>
      <c r="J27" s="183"/>
      <c r="K27" s="183"/>
      <c r="L27" s="183"/>
      <c r="M27" s="183"/>
      <c r="N27" s="183"/>
      <c r="O27" s="183"/>
      <c r="P27" s="183"/>
      <c r="Q27" s="183"/>
      <c r="R27" s="183"/>
      <c r="S27" s="183"/>
      <c r="T27" s="183"/>
    </row>
  </sheetData>
  <sheetProtection algorithmName="SHA-512" hashValue="Vk18Ln86xTaTmByU+wcARcQrA7w3GjJeSZfOtD+1UOEwHUfXgr5bRxp4A3KyAW3fdVbAREHVW0RQioTxY74utQ==" saltValue="ayT4jO9YM7SJk4HxC6iUdw==" spinCount="100000"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CU50"/>
  <sheetViews>
    <sheetView showGridLines="0" topLeftCell="BK32" zoomScaleNormal="100" workbookViewId="0">
      <selection activeCell="O43" sqref="O43:CG43"/>
    </sheetView>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customWidth="1"/>
    <col min="16" max="17" width="23.7109375" style="31" hidden="1" customWidth="1"/>
    <col min="18" max="18" width="11.7109375" style="31" customWidth="1"/>
    <col min="19" max="19" width="3.7109375" style="31" customWidth="1"/>
    <col min="20" max="20" width="11.7109375" style="31" customWidth="1"/>
    <col min="21" max="21" width="8.5703125" style="31" customWidth="1"/>
    <col min="22" max="22" width="29.7109375" style="31" customWidth="1"/>
    <col min="23" max="24" width="23.7109375" style="31" hidden="1" customWidth="1"/>
    <col min="25" max="25" width="11.7109375" style="31" customWidth="1"/>
    <col min="26" max="26" width="3.7109375" style="31" customWidth="1"/>
    <col min="27" max="27" width="11.7109375" style="31" customWidth="1"/>
    <col min="28" max="28" width="8.5703125" style="31" customWidth="1"/>
    <col min="29" max="29" width="29.7109375" style="31" customWidth="1"/>
    <col min="30" max="31" width="23.7109375" style="31" hidden="1" customWidth="1"/>
    <col min="32" max="32" width="11.7109375" style="31" customWidth="1"/>
    <col min="33" max="33" width="3.7109375" style="31" customWidth="1"/>
    <col min="34" max="34" width="11.7109375" style="31" customWidth="1"/>
    <col min="35" max="35" width="8.5703125" style="31" customWidth="1"/>
    <col min="36" max="36" width="29.7109375" style="31" customWidth="1"/>
    <col min="37" max="38" width="23.7109375" style="31" hidden="1" customWidth="1"/>
    <col min="39" max="39" width="11.7109375" style="31" customWidth="1"/>
    <col min="40" max="40" width="3.7109375" style="31" customWidth="1"/>
    <col min="41" max="41" width="11.7109375" style="31" customWidth="1"/>
    <col min="42" max="42" width="8.5703125" style="31" customWidth="1"/>
    <col min="43" max="43" width="29.7109375" style="31" customWidth="1"/>
    <col min="44" max="45" width="23.7109375" style="31" hidden="1" customWidth="1"/>
    <col min="46" max="46" width="11.7109375" style="31" customWidth="1"/>
    <col min="47" max="47" width="3.7109375" style="31" customWidth="1"/>
    <col min="48" max="48" width="11.7109375" style="31" customWidth="1"/>
    <col min="49" max="49" width="8.5703125" style="31" customWidth="1"/>
    <col min="50" max="50" width="29.7109375" style="31" customWidth="1"/>
    <col min="51" max="52" width="23.7109375" style="31" hidden="1" customWidth="1"/>
    <col min="53" max="53" width="11.7109375" style="31" customWidth="1"/>
    <col min="54" max="54" width="3.7109375" style="31" customWidth="1"/>
    <col min="55" max="55" width="11.7109375" style="31" customWidth="1"/>
    <col min="56" max="56" width="8.5703125" style="31" customWidth="1"/>
    <col min="57" max="57" width="29.7109375" style="31" customWidth="1"/>
    <col min="58" max="59" width="23.7109375" style="31" hidden="1" customWidth="1"/>
    <col min="60" max="60" width="11.7109375" style="31" customWidth="1"/>
    <col min="61" max="61" width="3.7109375" style="31" customWidth="1"/>
    <col min="62" max="62" width="11.7109375" style="31" customWidth="1"/>
    <col min="63" max="63" width="8.5703125" style="31" customWidth="1"/>
    <col min="64" max="64" width="29.7109375" style="31" customWidth="1"/>
    <col min="65" max="66" width="23.7109375" style="31" hidden="1" customWidth="1"/>
    <col min="67" max="67" width="11.7109375" style="31" customWidth="1"/>
    <col min="68" max="68" width="3.7109375" style="31" customWidth="1"/>
    <col min="69" max="69" width="11.7109375" style="31" customWidth="1"/>
    <col min="70" max="70" width="8.5703125" style="31" customWidth="1"/>
    <col min="71" max="71" width="29.7109375" style="31" customWidth="1"/>
    <col min="72" max="73" width="23.7109375" style="31" hidden="1" customWidth="1"/>
    <col min="74" max="74" width="11.7109375" style="31" customWidth="1"/>
    <col min="75" max="75" width="3.7109375" style="31" customWidth="1"/>
    <col min="76" max="76" width="11.7109375" style="31" customWidth="1"/>
    <col min="77" max="77" width="8.5703125" style="31" customWidth="1"/>
    <col min="78" max="78" width="29.7109375" style="31" customWidth="1"/>
    <col min="79" max="80" width="23.7109375" style="31" hidden="1" customWidth="1"/>
    <col min="81" max="81" width="11.7109375" style="31" customWidth="1"/>
    <col min="82" max="82" width="3.7109375" style="31" customWidth="1"/>
    <col min="83" max="83" width="11.7109375" style="31" customWidth="1"/>
    <col min="84" max="84" width="8.5703125" style="31" hidden="1" customWidth="1"/>
    <col min="85" max="85" width="4.7109375" style="31" customWidth="1"/>
    <col min="86" max="86" width="115.7109375" style="31" customWidth="1"/>
    <col min="87" max="88" width="10.5703125" style="173"/>
    <col min="89" max="89" width="11.140625" style="173" customWidth="1"/>
    <col min="90" max="97" width="10.5703125" style="173"/>
    <col min="98" max="319" width="10.5703125" style="31"/>
    <col min="320" max="327" width="0" style="31" hidden="1" customWidth="1"/>
    <col min="328" max="328" width="3.7109375" style="31" customWidth="1"/>
    <col min="329" max="329" width="3.85546875" style="31" customWidth="1"/>
    <col min="330" max="330" width="3.7109375" style="31" customWidth="1"/>
    <col min="331" max="331" width="12.7109375" style="31" customWidth="1"/>
    <col min="332" max="332" width="52.7109375" style="31" customWidth="1"/>
    <col min="333" max="336" width="0" style="31" hidden="1" customWidth="1"/>
    <col min="337" max="337" width="12.28515625" style="31" customWidth="1"/>
    <col min="338" max="338" width="6.42578125" style="31" customWidth="1"/>
    <col min="339" max="339" width="12.28515625" style="31" customWidth="1"/>
    <col min="340" max="340" width="0" style="31" hidden="1" customWidth="1"/>
    <col min="341" max="341" width="3.7109375" style="31" customWidth="1"/>
    <col min="342" max="342" width="11.140625" style="31" bestFit="1" customWidth="1"/>
    <col min="343" max="344" width="10.5703125" style="31"/>
    <col min="345" max="345" width="11.140625" style="31" customWidth="1"/>
    <col min="346" max="575" width="10.5703125" style="31"/>
    <col min="576" max="583" width="0" style="31" hidden="1" customWidth="1"/>
    <col min="584" max="584" width="3.7109375" style="31" customWidth="1"/>
    <col min="585" max="585" width="3.85546875" style="31" customWidth="1"/>
    <col min="586" max="586" width="3.7109375" style="31" customWidth="1"/>
    <col min="587" max="587" width="12.7109375" style="31" customWidth="1"/>
    <col min="588" max="588" width="52.7109375" style="31" customWidth="1"/>
    <col min="589" max="592" width="0" style="31" hidden="1" customWidth="1"/>
    <col min="593" max="593" width="12.28515625" style="31" customWidth="1"/>
    <col min="594" max="594" width="6.42578125" style="31" customWidth="1"/>
    <col min="595" max="595" width="12.28515625" style="31" customWidth="1"/>
    <col min="596" max="596" width="0" style="31" hidden="1" customWidth="1"/>
    <col min="597" max="597" width="3.7109375" style="31" customWidth="1"/>
    <col min="598" max="598" width="11.140625" style="31" bestFit="1" customWidth="1"/>
    <col min="599" max="600" width="10.5703125" style="31"/>
    <col min="601" max="601" width="11.140625" style="31" customWidth="1"/>
    <col min="602" max="831" width="10.5703125" style="31"/>
    <col min="832" max="839" width="0" style="31" hidden="1" customWidth="1"/>
    <col min="840" max="840" width="3.7109375" style="31" customWidth="1"/>
    <col min="841" max="841" width="3.85546875" style="31" customWidth="1"/>
    <col min="842" max="842" width="3.7109375" style="31" customWidth="1"/>
    <col min="843" max="843" width="12.7109375" style="31" customWidth="1"/>
    <col min="844" max="844" width="52.7109375" style="31" customWidth="1"/>
    <col min="845" max="848" width="0" style="31" hidden="1" customWidth="1"/>
    <col min="849" max="849" width="12.28515625" style="31" customWidth="1"/>
    <col min="850" max="850" width="6.42578125" style="31" customWidth="1"/>
    <col min="851" max="851" width="12.28515625" style="31" customWidth="1"/>
    <col min="852" max="852" width="0" style="31" hidden="1" customWidth="1"/>
    <col min="853" max="853" width="3.7109375" style="31" customWidth="1"/>
    <col min="854" max="854" width="11.140625" style="31" bestFit="1" customWidth="1"/>
    <col min="855" max="856" width="10.5703125" style="31"/>
    <col min="857" max="857" width="11.140625" style="31" customWidth="1"/>
    <col min="858" max="1087" width="10.5703125" style="31"/>
    <col min="1088" max="1095" width="0" style="31" hidden="1" customWidth="1"/>
    <col min="1096" max="1096" width="3.7109375" style="31" customWidth="1"/>
    <col min="1097" max="1097" width="3.85546875" style="31" customWidth="1"/>
    <col min="1098" max="1098" width="3.7109375" style="31" customWidth="1"/>
    <col min="1099" max="1099" width="12.7109375" style="31" customWidth="1"/>
    <col min="1100" max="1100" width="52.7109375" style="31" customWidth="1"/>
    <col min="1101" max="1104" width="0" style="31" hidden="1" customWidth="1"/>
    <col min="1105" max="1105" width="12.28515625" style="31" customWidth="1"/>
    <col min="1106" max="1106" width="6.42578125" style="31" customWidth="1"/>
    <col min="1107" max="1107" width="12.28515625" style="31" customWidth="1"/>
    <col min="1108" max="1108" width="0" style="31" hidden="1" customWidth="1"/>
    <col min="1109" max="1109" width="3.7109375" style="31" customWidth="1"/>
    <col min="1110" max="1110" width="11.140625" style="31" bestFit="1" customWidth="1"/>
    <col min="1111" max="1112" width="10.5703125" style="31"/>
    <col min="1113" max="1113" width="11.140625" style="31" customWidth="1"/>
    <col min="1114" max="1343" width="10.5703125" style="31"/>
    <col min="1344" max="1351" width="0" style="31" hidden="1" customWidth="1"/>
    <col min="1352" max="1352" width="3.7109375" style="31" customWidth="1"/>
    <col min="1353" max="1353" width="3.85546875" style="31" customWidth="1"/>
    <col min="1354" max="1354" width="3.7109375" style="31" customWidth="1"/>
    <col min="1355" max="1355" width="12.7109375" style="31" customWidth="1"/>
    <col min="1356" max="1356" width="52.7109375" style="31" customWidth="1"/>
    <col min="1357" max="1360" width="0" style="31" hidden="1" customWidth="1"/>
    <col min="1361" max="1361" width="12.28515625" style="31" customWidth="1"/>
    <col min="1362" max="1362" width="6.42578125" style="31" customWidth="1"/>
    <col min="1363" max="1363" width="12.28515625" style="31" customWidth="1"/>
    <col min="1364" max="1364" width="0" style="31" hidden="1" customWidth="1"/>
    <col min="1365" max="1365" width="3.7109375" style="31" customWidth="1"/>
    <col min="1366" max="1366" width="11.140625" style="31" bestFit="1" customWidth="1"/>
    <col min="1367" max="1368" width="10.5703125" style="31"/>
    <col min="1369" max="1369" width="11.140625" style="31" customWidth="1"/>
    <col min="1370" max="1599" width="10.5703125" style="31"/>
    <col min="1600" max="1607" width="0" style="31" hidden="1" customWidth="1"/>
    <col min="1608" max="1608" width="3.7109375" style="31" customWidth="1"/>
    <col min="1609" max="1609" width="3.85546875" style="31" customWidth="1"/>
    <col min="1610" max="1610" width="3.7109375" style="31" customWidth="1"/>
    <col min="1611" max="1611" width="12.7109375" style="31" customWidth="1"/>
    <col min="1612" max="1612" width="52.7109375" style="31" customWidth="1"/>
    <col min="1613" max="1616" width="0" style="31" hidden="1" customWidth="1"/>
    <col min="1617" max="1617" width="12.28515625" style="31" customWidth="1"/>
    <col min="1618" max="1618" width="6.42578125" style="31" customWidth="1"/>
    <col min="1619" max="1619" width="12.28515625" style="31" customWidth="1"/>
    <col min="1620" max="1620" width="0" style="31" hidden="1" customWidth="1"/>
    <col min="1621" max="1621" width="3.7109375" style="31" customWidth="1"/>
    <col min="1622" max="1622" width="11.140625" style="31" bestFit="1" customWidth="1"/>
    <col min="1623" max="1624" width="10.5703125" style="31"/>
    <col min="1625" max="1625" width="11.140625" style="31" customWidth="1"/>
    <col min="1626" max="1855" width="10.5703125" style="31"/>
    <col min="1856" max="1863" width="0" style="31" hidden="1" customWidth="1"/>
    <col min="1864" max="1864" width="3.7109375" style="31" customWidth="1"/>
    <col min="1865" max="1865" width="3.85546875" style="31" customWidth="1"/>
    <col min="1866" max="1866" width="3.7109375" style="31" customWidth="1"/>
    <col min="1867" max="1867" width="12.7109375" style="31" customWidth="1"/>
    <col min="1868" max="1868" width="52.7109375" style="31" customWidth="1"/>
    <col min="1869" max="1872" width="0" style="31" hidden="1" customWidth="1"/>
    <col min="1873" max="1873" width="12.28515625" style="31" customWidth="1"/>
    <col min="1874" max="1874" width="6.42578125" style="31" customWidth="1"/>
    <col min="1875" max="1875" width="12.28515625" style="31" customWidth="1"/>
    <col min="1876" max="1876" width="0" style="31" hidden="1" customWidth="1"/>
    <col min="1877" max="1877" width="3.7109375" style="31" customWidth="1"/>
    <col min="1878" max="1878" width="11.140625" style="31" bestFit="1" customWidth="1"/>
    <col min="1879" max="1880" width="10.5703125" style="31"/>
    <col min="1881" max="1881" width="11.140625" style="31" customWidth="1"/>
    <col min="1882" max="2111" width="10.5703125" style="31"/>
    <col min="2112" max="2119" width="0" style="31" hidden="1" customWidth="1"/>
    <col min="2120" max="2120" width="3.7109375" style="31" customWidth="1"/>
    <col min="2121" max="2121" width="3.85546875" style="31" customWidth="1"/>
    <col min="2122" max="2122" width="3.7109375" style="31" customWidth="1"/>
    <col min="2123" max="2123" width="12.7109375" style="31" customWidth="1"/>
    <col min="2124" max="2124" width="52.7109375" style="31" customWidth="1"/>
    <col min="2125" max="2128" width="0" style="31" hidden="1" customWidth="1"/>
    <col min="2129" max="2129" width="12.28515625" style="31" customWidth="1"/>
    <col min="2130" max="2130" width="6.42578125" style="31" customWidth="1"/>
    <col min="2131" max="2131" width="12.28515625" style="31" customWidth="1"/>
    <col min="2132" max="2132" width="0" style="31" hidden="1" customWidth="1"/>
    <col min="2133" max="2133" width="3.7109375" style="31" customWidth="1"/>
    <col min="2134" max="2134" width="11.140625" style="31" bestFit="1" customWidth="1"/>
    <col min="2135" max="2136" width="10.5703125" style="31"/>
    <col min="2137" max="2137" width="11.140625" style="31" customWidth="1"/>
    <col min="2138" max="2367" width="10.5703125" style="31"/>
    <col min="2368" max="2375" width="0" style="31" hidden="1" customWidth="1"/>
    <col min="2376" max="2376" width="3.7109375" style="31" customWidth="1"/>
    <col min="2377" max="2377" width="3.85546875" style="31" customWidth="1"/>
    <col min="2378" max="2378" width="3.7109375" style="31" customWidth="1"/>
    <col min="2379" max="2379" width="12.7109375" style="31" customWidth="1"/>
    <col min="2380" max="2380" width="52.7109375" style="31" customWidth="1"/>
    <col min="2381" max="2384" width="0" style="31" hidden="1" customWidth="1"/>
    <col min="2385" max="2385" width="12.28515625" style="31" customWidth="1"/>
    <col min="2386" max="2386" width="6.42578125" style="31" customWidth="1"/>
    <col min="2387" max="2387" width="12.28515625" style="31" customWidth="1"/>
    <col min="2388" max="2388" width="0" style="31" hidden="1" customWidth="1"/>
    <col min="2389" max="2389" width="3.7109375" style="31" customWidth="1"/>
    <col min="2390" max="2390" width="11.140625" style="31" bestFit="1" customWidth="1"/>
    <col min="2391" max="2392" width="10.5703125" style="31"/>
    <col min="2393" max="2393" width="11.140625" style="31" customWidth="1"/>
    <col min="2394" max="2623" width="10.5703125" style="31"/>
    <col min="2624" max="2631" width="0" style="31" hidden="1" customWidth="1"/>
    <col min="2632" max="2632" width="3.7109375" style="31" customWidth="1"/>
    <col min="2633" max="2633" width="3.85546875" style="31" customWidth="1"/>
    <col min="2634" max="2634" width="3.7109375" style="31" customWidth="1"/>
    <col min="2635" max="2635" width="12.7109375" style="31" customWidth="1"/>
    <col min="2636" max="2636" width="52.7109375" style="31" customWidth="1"/>
    <col min="2637" max="2640" width="0" style="31" hidden="1" customWidth="1"/>
    <col min="2641" max="2641" width="12.28515625" style="31" customWidth="1"/>
    <col min="2642" max="2642" width="6.42578125" style="31" customWidth="1"/>
    <col min="2643" max="2643" width="12.28515625" style="31" customWidth="1"/>
    <col min="2644" max="2644" width="0" style="31" hidden="1" customWidth="1"/>
    <col min="2645" max="2645" width="3.7109375" style="31" customWidth="1"/>
    <col min="2646" max="2646" width="11.140625" style="31" bestFit="1" customWidth="1"/>
    <col min="2647" max="2648" width="10.5703125" style="31"/>
    <col min="2649" max="2649" width="11.140625" style="31" customWidth="1"/>
    <col min="2650" max="2879" width="10.5703125" style="31"/>
    <col min="2880" max="2887" width="0" style="31" hidden="1" customWidth="1"/>
    <col min="2888" max="2888" width="3.7109375" style="31" customWidth="1"/>
    <col min="2889" max="2889" width="3.85546875" style="31" customWidth="1"/>
    <col min="2890" max="2890" width="3.7109375" style="31" customWidth="1"/>
    <col min="2891" max="2891" width="12.7109375" style="31" customWidth="1"/>
    <col min="2892" max="2892" width="52.7109375" style="31" customWidth="1"/>
    <col min="2893" max="2896" width="0" style="31" hidden="1" customWidth="1"/>
    <col min="2897" max="2897" width="12.28515625" style="31" customWidth="1"/>
    <col min="2898" max="2898" width="6.42578125" style="31" customWidth="1"/>
    <col min="2899" max="2899" width="12.28515625" style="31" customWidth="1"/>
    <col min="2900" max="2900" width="0" style="31" hidden="1" customWidth="1"/>
    <col min="2901" max="2901" width="3.7109375" style="31" customWidth="1"/>
    <col min="2902" max="2902" width="11.140625" style="31" bestFit="1" customWidth="1"/>
    <col min="2903" max="2904" width="10.5703125" style="31"/>
    <col min="2905" max="2905" width="11.140625" style="31" customWidth="1"/>
    <col min="2906" max="3135" width="10.5703125" style="31"/>
    <col min="3136" max="3143" width="0" style="31" hidden="1" customWidth="1"/>
    <col min="3144" max="3144" width="3.7109375" style="31" customWidth="1"/>
    <col min="3145" max="3145" width="3.85546875" style="31" customWidth="1"/>
    <col min="3146" max="3146" width="3.7109375" style="31" customWidth="1"/>
    <col min="3147" max="3147" width="12.7109375" style="31" customWidth="1"/>
    <col min="3148" max="3148" width="52.7109375" style="31" customWidth="1"/>
    <col min="3149" max="3152" width="0" style="31" hidden="1" customWidth="1"/>
    <col min="3153" max="3153" width="12.28515625" style="31" customWidth="1"/>
    <col min="3154" max="3154" width="6.42578125" style="31" customWidth="1"/>
    <col min="3155" max="3155" width="12.28515625" style="31" customWidth="1"/>
    <col min="3156" max="3156" width="0" style="31" hidden="1" customWidth="1"/>
    <col min="3157" max="3157" width="3.7109375" style="31" customWidth="1"/>
    <col min="3158" max="3158" width="11.140625" style="31" bestFit="1" customWidth="1"/>
    <col min="3159" max="3160" width="10.5703125" style="31"/>
    <col min="3161" max="3161" width="11.140625" style="31" customWidth="1"/>
    <col min="3162" max="3391" width="10.5703125" style="31"/>
    <col min="3392" max="3399" width="0" style="31" hidden="1" customWidth="1"/>
    <col min="3400" max="3400" width="3.7109375" style="31" customWidth="1"/>
    <col min="3401" max="3401" width="3.85546875" style="31" customWidth="1"/>
    <col min="3402" max="3402" width="3.7109375" style="31" customWidth="1"/>
    <col min="3403" max="3403" width="12.7109375" style="31" customWidth="1"/>
    <col min="3404" max="3404" width="52.7109375" style="31" customWidth="1"/>
    <col min="3405" max="3408" width="0" style="31" hidden="1" customWidth="1"/>
    <col min="3409" max="3409" width="12.28515625" style="31" customWidth="1"/>
    <col min="3410" max="3410" width="6.42578125" style="31" customWidth="1"/>
    <col min="3411" max="3411" width="12.28515625" style="31" customWidth="1"/>
    <col min="3412" max="3412" width="0" style="31" hidden="1" customWidth="1"/>
    <col min="3413" max="3413" width="3.7109375" style="31" customWidth="1"/>
    <col min="3414" max="3414" width="11.140625" style="31" bestFit="1" customWidth="1"/>
    <col min="3415" max="3416" width="10.5703125" style="31"/>
    <col min="3417" max="3417" width="11.140625" style="31" customWidth="1"/>
    <col min="3418" max="3647" width="10.5703125" style="31"/>
    <col min="3648" max="3655" width="0" style="31" hidden="1" customWidth="1"/>
    <col min="3656" max="3656" width="3.7109375" style="31" customWidth="1"/>
    <col min="3657" max="3657" width="3.85546875" style="31" customWidth="1"/>
    <col min="3658" max="3658" width="3.7109375" style="31" customWidth="1"/>
    <col min="3659" max="3659" width="12.7109375" style="31" customWidth="1"/>
    <col min="3660" max="3660" width="52.7109375" style="31" customWidth="1"/>
    <col min="3661" max="3664" width="0" style="31" hidden="1" customWidth="1"/>
    <col min="3665" max="3665" width="12.28515625" style="31" customWidth="1"/>
    <col min="3666" max="3666" width="6.42578125" style="31" customWidth="1"/>
    <col min="3667" max="3667" width="12.28515625" style="31" customWidth="1"/>
    <col min="3668" max="3668" width="0" style="31" hidden="1" customWidth="1"/>
    <col min="3669" max="3669" width="3.7109375" style="31" customWidth="1"/>
    <col min="3670" max="3670" width="11.140625" style="31" bestFit="1" customWidth="1"/>
    <col min="3671" max="3672" width="10.5703125" style="31"/>
    <col min="3673" max="3673" width="11.140625" style="31" customWidth="1"/>
    <col min="3674" max="3903" width="10.5703125" style="31"/>
    <col min="3904" max="3911" width="0" style="31" hidden="1" customWidth="1"/>
    <col min="3912" max="3912" width="3.7109375" style="31" customWidth="1"/>
    <col min="3913" max="3913" width="3.85546875" style="31" customWidth="1"/>
    <col min="3914" max="3914" width="3.7109375" style="31" customWidth="1"/>
    <col min="3915" max="3915" width="12.7109375" style="31" customWidth="1"/>
    <col min="3916" max="3916" width="52.7109375" style="31" customWidth="1"/>
    <col min="3917" max="3920" width="0" style="31" hidden="1" customWidth="1"/>
    <col min="3921" max="3921" width="12.28515625" style="31" customWidth="1"/>
    <col min="3922" max="3922" width="6.42578125" style="31" customWidth="1"/>
    <col min="3923" max="3923" width="12.28515625" style="31" customWidth="1"/>
    <col min="3924" max="3924" width="0" style="31" hidden="1" customWidth="1"/>
    <col min="3925" max="3925" width="3.7109375" style="31" customWidth="1"/>
    <col min="3926" max="3926" width="11.140625" style="31" bestFit="1" customWidth="1"/>
    <col min="3927" max="3928" width="10.5703125" style="31"/>
    <col min="3929" max="3929" width="11.140625" style="31" customWidth="1"/>
    <col min="3930" max="4159" width="10.5703125" style="31"/>
    <col min="4160" max="4167" width="0" style="31" hidden="1" customWidth="1"/>
    <col min="4168" max="4168" width="3.7109375" style="31" customWidth="1"/>
    <col min="4169" max="4169" width="3.85546875" style="31" customWidth="1"/>
    <col min="4170" max="4170" width="3.7109375" style="31" customWidth="1"/>
    <col min="4171" max="4171" width="12.7109375" style="31" customWidth="1"/>
    <col min="4172" max="4172" width="52.7109375" style="31" customWidth="1"/>
    <col min="4173" max="4176" width="0" style="31" hidden="1" customWidth="1"/>
    <col min="4177" max="4177" width="12.28515625" style="31" customWidth="1"/>
    <col min="4178" max="4178" width="6.42578125" style="31" customWidth="1"/>
    <col min="4179" max="4179" width="12.28515625" style="31" customWidth="1"/>
    <col min="4180" max="4180" width="0" style="31" hidden="1" customWidth="1"/>
    <col min="4181" max="4181" width="3.7109375" style="31" customWidth="1"/>
    <col min="4182" max="4182" width="11.140625" style="31" bestFit="1" customWidth="1"/>
    <col min="4183" max="4184" width="10.5703125" style="31"/>
    <col min="4185" max="4185" width="11.140625" style="31" customWidth="1"/>
    <col min="4186" max="4415" width="10.5703125" style="31"/>
    <col min="4416" max="4423" width="0" style="31" hidden="1" customWidth="1"/>
    <col min="4424" max="4424" width="3.7109375" style="31" customWidth="1"/>
    <col min="4425" max="4425" width="3.85546875" style="31" customWidth="1"/>
    <col min="4426" max="4426" width="3.7109375" style="31" customWidth="1"/>
    <col min="4427" max="4427" width="12.7109375" style="31" customWidth="1"/>
    <col min="4428" max="4428" width="52.7109375" style="31" customWidth="1"/>
    <col min="4429" max="4432" width="0" style="31" hidden="1" customWidth="1"/>
    <col min="4433" max="4433" width="12.28515625" style="31" customWidth="1"/>
    <col min="4434" max="4434" width="6.42578125" style="31" customWidth="1"/>
    <col min="4435" max="4435" width="12.28515625" style="31" customWidth="1"/>
    <col min="4436" max="4436" width="0" style="31" hidden="1" customWidth="1"/>
    <col min="4437" max="4437" width="3.7109375" style="31" customWidth="1"/>
    <col min="4438" max="4438" width="11.140625" style="31" bestFit="1" customWidth="1"/>
    <col min="4439" max="4440" width="10.5703125" style="31"/>
    <col min="4441" max="4441" width="11.140625" style="31" customWidth="1"/>
    <col min="4442" max="4671" width="10.5703125" style="31"/>
    <col min="4672" max="4679" width="0" style="31" hidden="1" customWidth="1"/>
    <col min="4680" max="4680" width="3.7109375" style="31" customWidth="1"/>
    <col min="4681" max="4681" width="3.85546875" style="31" customWidth="1"/>
    <col min="4682" max="4682" width="3.7109375" style="31" customWidth="1"/>
    <col min="4683" max="4683" width="12.7109375" style="31" customWidth="1"/>
    <col min="4684" max="4684" width="52.7109375" style="31" customWidth="1"/>
    <col min="4685" max="4688" width="0" style="31" hidden="1" customWidth="1"/>
    <col min="4689" max="4689" width="12.28515625" style="31" customWidth="1"/>
    <col min="4690" max="4690" width="6.42578125" style="31" customWidth="1"/>
    <col min="4691" max="4691" width="12.28515625" style="31" customWidth="1"/>
    <col min="4692" max="4692" width="0" style="31" hidden="1" customWidth="1"/>
    <col min="4693" max="4693" width="3.7109375" style="31" customWidth="1"/>
    <col min="4694" max="4694" width="11.140625" style="31" bestFit="1" customWidth="1"/>
    <col min="4695" max="4696" width="10.5703125" style="31"/>
    <col min="4697" max="4697" width="11.140625" style="31" customWidth="1"/>
    <col min="4698" max="4927" width="10.5703125" style="31"/>
    <col min="4928" max="4935" width="0" style="31" hidden="1" customWidth="1"/>
    <col min="4936" max="4936" width="3.7109375" style="31" customWidth="1"/>
    <col min="4937" max="4937" width="3.85546875" style="31" customWidth="1"/>
    <col min="4938" max="4938" width="3.7109375" style="31" customWidth="1"/>
    <col min="4939" max="4939" width="12.7109375" style="31" customWidth="1"/>
    <col min="4940" max="4940" width="52.7109375" style="31" customWidth="1"/>
    <col min="4941" max="4944" width="0" style="31" hidden="1" customWidth="1"/>
    <col min="4945" max="4945" width="12.28515625" style="31" customWidth="1"/>
    <col min="4946" max="4946" width="6.42578125" style="31" customWidth="1"/>
    <col min="4947" max="4947" width="12.28515625" style="31" customWidth="1"/>
    <col min="4948" max="4948" width="0" style="31" hidden="1" customWidth="1"/>
    <col min="4949" max="4949" width="3.7109375" style="31" customWidth="1"/>
    <col min="4950" max="4950" width="11.140625" style="31" bestFit="1" customWidth="1"/>
    <col min="4951" max="4952" width="10.5703125" style="31"/>
    <col min="4953" max="4953" width="11.140625" style="31" customWidth="1"/>
    <col min="4954" max="5183" width="10.5703125" style="31"/>
    <col min="5184" max="5191" width="0" style="31" hidden="1" customWidth="1"/>
    <col min="5192" max="5192" width="3.7109375" style="31" customWidth="1"/>
    <col min="5193" max="5193" width="3.85546875" style="31" customWidth="1"/>
    <col min="5194" max="5194" width="3.7109375" style="31" customWidth="1"/>
    <col min="5195" max="5195" width="12.7109375" style="31" customWidth="1"/>
    <col min="5196" max="5196" width="52.7109375" style="31" customWidth="1"/>
    <col min="5197" max="5200" width="0" style="31" hidden="1" customWidth="1"/>
    <col min="5201" max="5201" width="12.28515625" style="31" customWidth="1"/>
    <col min="5202" max="5202" width="6.42578125" style="31" customWidth="1"/>
    <col min="5203" max="5203" width="12.28515625" style="31" customWidth="1"/>
    <col min="5204" max="5204" width="0" style="31" hidden="1" customWidth="1"/>
    <col min="5205" max="5205" width="3.7109375" style="31" customWidth="1"/>
    <col min="5206" max="5206" width="11.140625" style="31" bestFit="1" customWidth="1"/>
    <col min="5207" max="5208" width="10.5703125" style="31"/>
    <col min="5209" max="5209" width="11.140625" style="31" customWidth="1"/>
    <col min="5210" max="5439" width="10.5703125" style="31"/>
    <col min="5440" max="5447" width="0" style="31" hidden="1" customWidth="1"/>
    <col min="5448" max="5448" width="3.7109375" style="31" customWidth="1"/>
    <col min="5449" max="5449" width="3.85546875" style="31" customWidth="1"/>
    <col min="5450" max="5450" width="3.7109375" style="31" customWidth="1"/>
    <col min="5451" max="5451" width="12.7109375" style="31" customWidth="1"/>
    <col min="5452" max="5452" width="52.7109375" style="31" customWidth="1"/>
    <col min="5453" max="5456" width="0" style="31" hidden="1" customWidth="1"/>
    <col min="5457" max="5457" width="12.28515625" style="31" customWidth="1"/>
    <col min="5458" max="5458" width="6.42578125" style="31" customWidth="1"/>
    <col min="5459" max="5459" width="12.28515625" style="31" customWidth="1"/>
    <col min="5460" max="5460" width="0" style="31" hidden="1" customWidth="1"/>
    <col min="5461" max="5461" width="3.7109375" style="31" customWidth="1"/>
    <col min="5462" max="5462" width="11.140625" style="31" bestFit="1" customWidth="1"/>
    <col min="5463" max="5464" width="10.5703125" style="31"/>
    <col min="5465" max="5465" width="11.140625" style="31" customWidth="1"/>
    <col min="5466" max="5695" width="10.5703125" style="31"/>
    <col min="5696" max="5703" width="0" style="31" hidden="1" customWidth="1"/>
    <col min="5704" max="5704" width="3.7109375" style="31" customWidth="1"/>
    <col min="5705" max="5705" width="3.85546875" style="31" customWidth="1"/>
    <col min="5706" max="5706" width="3.7109375" style="31" customWidth="1"/>
    <col min="5707" max="5707" width="12.7109375" style="31" customWidth="1"/>
    <col min="5708" max="5708" width="52.7109375" style="31" customWidth="1"/>
    <col min="5709" max="5712" width="0" style="31" hidden="1" customWidth="1"/>
    <col min="5713" max="5713" width="12.28515625" style="31" customWidth="1"/>
    <col min="5714" max="5714" width="6.42578125" style="31" customWidth="1"/>
    <col min="5715" max="5715" width="12.28515625" style="31" customWidth="1"/>
    <col min="5716" max="5716" width="0" style="31" hidden="1" customWidth="1"/>
    <col min="5717" max="5717" width="3.7109375" style="31" customWidth="1"/>
    <col min="5718" max="5718" width="11.140625" style="31" bestFit="1" customWidth="1"/>
    <col min="5719" max="5720" width="10.5703125" style="31"/>
    <col min="5721" max="5721" width="11.140625" style="31" customWidth="1"/>
    <col min="5722" max="5951" width="10.5703125" style="31"/>
    <col min="5952" max="5959" width="0" style="31" hidden="1" customWidth="1"/>
    <col min="5960" max="5960" width="3.7109375" style="31" customWidth="1"/>
    <col min="5961" max="5961" width="3.85546875" style="31" customWidth="1"/>
    <col min="5962" max="5962" width="3.7109375" style="31" customWidth="1"/>
    <col min="5963" max="5963" width="12.7109375" style="31" customWidth="1"/>
    <col min="5964" max="5964" width="52.7109375" style="31" customWidth="1"/>
    <col min="5965" max="5968" width="0" style="31" hidden="1" customWidth="1"/>
    <col min="5969" max="5969" width="12.28515625" style="31" customWidth="1"/>
    <col min="5970" max="5970" width="6.42578125" style="31" customWidth="1"/>
    <col min="5971" max="5971" width="12.28515625" style="31" customWidth="1"/>
    <col min="5972" max="5972" width="0" style="31" hidden="1" customWidth="1"/>
    <col min="5973" max="5973" width="3.7109375" style="31" customWidth="1"/>
    <col min="5974" max="5974" width="11.140625" style="31" bestFit="1" customWidth="1"/>
    <col min="5975" max="5976" width="10.5703125" style="31"/>
    <col min="5977" max="5977" width="11.140625" style="31" customWidth="1"/>
    <col min="5978" max="6207" width="10.5703125" style="31"/>
    <col min="6208" max="6215" width="0" style="31" hidden="1" customWidth="1"/>
    <col min="6216" max="6216" width="3.7109375" style="31" customWidth="1"/>
    <col min="6217" max="6217" width="3.85546875" style="31" customWidth="1"/>
    <col min="6218" max="6218" width="3.7109375" style="31" customWidth="1"/>
    <col min="6219" max="6219" width="12.7109375" style="31" customWidth="1"/>
    <col min="6220" max="6220" width="52.7109375" style="31" customWidth="1"/>
    <col min="6221" max="6224" width="0" style="31" hidden="1" customWidth="1"/>
    <col min="6225" max="6225" width="12.28515625" style="31" customWidth="1"/>
    <col min="6226" max="6226" width="6.42578125" style="31" customWidth="1"/>
    <col min="6227" max="6227" width="12.28515625" style="31" customWidth="1"/>
    <col min="6228" max="6228" width="0" style="31" hidden="1" customWidth="1"/>
    <col min="6229" max="6229" width="3.7109375" style="31" customWidth="1"/>
    <col min="6230" max="6230" width="11.140625" style="31" bestFit="1" customWidth="1"/>
    <col min="6231" max="6232" width="10.5703125" style="31"/>
    <col min="6233" max="6233" width="11.140625" style="31" customWidth="1"/>
    <col min="6234" max="6463" width="10.5703125" style="31"/>
    <col min="6464" max="6471" width="0" style="31" hidden="1" customWidth="1"/>
    <col min="6472" max="6472" width="3.7109375" style="31" customWidth="1"/>
    <col min="6473" max="6473" width="3.85546875" style="31" customWidth="1"/>
    <col min="6474" max="6474" width="3.7109375" style="31" customWidth="1"/>
    <col min="6475" max="6475" width="12.7109375" style="31" customWidth="1"/>
    <col min="6476" max="6476" width="52.7109375" style="31" customWidth="1"/>
    <col min="6477" max="6480" width="0" style="31" hidden="1" customWidth="1"/>
    <col min="6481" max="6481" width="12.28515625" style="31" customWidth="1"/>
    <col min="6482" max="6482" width="6.42578125" style="31" customWidth="1"/>
    <col min="6483" max="6483" width="12.28515625" style="31" customWidth="1"/>
    <col min="6484" max="6484" width="0" style="31" hidden="1" customWidth="1"/>
    <col min="6485" max="6485" width="3.7109375" style="31" customWidth="1"/>
    <col min="6486" max="6486" width="11.140625" style="31" bestFit="1" customWidth="1"/>
    <col min="6487" max="6488" width="10.5703125" style="31"/>
    <col min="6489" max="6489" width="11.140625" style="31" customWidth="1"/>
    <col min="6490" max="6719" width="10.5703125" style="31"/>
    <col min="6720" max="6727" width="0" style="31" hidden="1" customWidth="1"/>
    <col min="6728" max="6728" width="3.7109375" style="31" customWidth="1"/>
    <col min="6729" max="6729" width="3.85546875" style="31" customWidth="1"/>
    <col min="6730" max="6730" width="3.7109375" style="31" customWidth="1"/>
    <col min="6731" max="6731" width="12.7109375" style="31" customWidth="1"/>
    <col min="6732" max="6732" width="52.7109375" style="31" customWidth="1"/>
    <col min="6733" max="6736" width="0" style="31" hidden="1" customWidth="1"/>
    <col min="6737" max="6737" width="12.28515625" style="31" customWidth="1"/>
    <col min="6738" max="6738" width="6.42578125" style="31" customWidth="1"/>
    <col min="6739" max="6739" width="12.28515625" style="31" customWidth="1"/>
    <col min="6740" max="6740" width="0" style="31" hidden="1" customWidth="1"/>
    <col min="6741" max="6741" width="3.7109375" style="31" customWidth="1"/>
    <col min="6742" max="6742" width="11.140625" style="31" bestFit="1" customWidth="1"/>
    <col min="6743" max="6744" width="10.5703125" style="31"/>
    <col min="6745" max="6745" width="11.140625" style="31" customWidth="1"/>
    <col min="6746" max="6975" width="10.5703125" style="31"/>
    <col min="6976" max="6983" width="0" style="31" hidden="1" customWidth="1"/>
    <col min="6984" max="6984" width="3.7109375" style="31" customWidth="1"/>
    <col min="6985" max="6985" width="3.85546875" style="31" customWidth="1"/>
    <col min="6986" max="6986" width="3.7109375" style="31" customWidth="1"/>
    <col min="6987" max="6987" width="12.7109375" style="31" customWidth="1"/>
    <col min="6988" max="6988" width="52.7109375" style="31" customWidth="1"/>
    <col min="6989" max="6992" width="0" style="31" hidden="1" customWidth="1"/>
    <col min="6993" max="6993" width="12.28515625" style="31" customWidth="1"/>
    <col min="6994" max="6994" width="6.42578125" style="31" customWidth="1"/>
    <col min="6995" max="6995" width="12.28515625" style="31" customWidth="1"/>
    <col min="6996" max="6996" width="0" style="31" hidden="1" customWidth="1"/>
    <col min="6997" max="6997" width="3.7109375" style="31" customWidth="1"/>
    <col min="6998" max="6998" width="11.140625" style="31" bestFit="1" customWidth="1"/>
    <col min="6999" max="7000" width="10.5703125" style="31"/>
    <col min="7001" max="7001" width="11.140625" style="31" customWidth="1"/>
    <col min="7002" max="7231" width="10.5703125" style="31"/>
    <col min="7232" max="7239" width="0" style="31" hidden="1" customWidth="1"/>
    <col min="7240" max="7240" width="3.7109375" style="31" customWidth="1"/>
    <col min="7241" max="7241" width="3.85546875" style="31" customWidth="1"/>
    <col min="7242" max="7242" width="3.7109375" style="31" customWidth="1"/>
    <col min="7243" max="7243" width="12.7109375" style="31" customWidth="1"/>
    <col min="7244" max="7244" width="52.7109375" style="31" customWidth="1"/>
    <col min="7245" max="7248" width="0" style="31" hidden="1" customWidth="1"/>
    <col min="7249" max="7249" width="12.28515625" style="31" customWidth="1"/>
    <col min="7250" max="7250" width="6.42578125" style="31" customWidth="1"/>
    <col min="7251" max="7251" width="12.28515625" style="31" customWidth="1"/>
    <col min="7252" max="7252" width="0" style="31" hidden="1" customWidth="1"/>
    <col min="7253" max="7253" width="3.7109375" style="31" customWidth="1"/>
    <col min="7254" max="7254" width="11.140625" style="31" bestFit="1" customWidth="1"/>
    <col min="7255" max="7256" width="10.5703125" style="31"/>
    <col min="7257" max="7257" width="11.140625" style="31" customWidth="1"/>
    <col min="7258" max="7487" width="10.5703125" style="31"/>
    <col min="7488" max="7495" width="0" style="31" hidden="1" customWidth="1"/>
    <col min="7496" max="7496" width="3.7109375" style="31" customWidth="1"/>
    <col min="7497" max="7497" width="3.85546875" style="31" customWidth="1"/>
    <col min="7498" max="7498" width="3.7109375" style="31" customWidth="1"/>
    <col min="7499" max="7499" width="12.7109375" style="31" customWidth="1"/>
    <col min="7500" max="7500" width="52.7109375" style="31" customWidth="1"/>
    <col min="7501" max="7504" width="0" style="31" hidden="1" customWidth="1"/>
    <col min="7505" max="7505" width="12.28515625" style="31" customWidth="1"/>
    <col min="7506" max="7506" width="6.42578125" style="31" customWidth="1"/>
    <col min="7507" max="7507" width="12.28515625" style="31" customWidth="1"/>
    <col min="7508" max="7508" width="0" style="31" hidden="1" customWidth="1"/>
    <col min="7509" max="7509" width="3.7109375" style="31" customWidth="1"/>
    <col min="7510" max="7510" width="11.140625" style="31" bestFit="1" customWidth="1"/>
    <col min="7511" max="7512" width="10.5703125" style="31"/>
    <col min="7513" max="7513" width="11.140625" style="31" customWidth="1"/>
    <col min="7514" max="7743" width="10.5703125" style="31"/>
    <col min="7744" max="7751" width="0" style="31" hidden="1" customWidth="1"/>
    <col min="7752" max="7752" width="3.7109375" style="31" customWidth="1"/>
    <col min="7753" max="7753" width="3.85546875" style="31" customWidth="1"/>
    <col min="7754" max="7754" width="3.7109375" style="31" customWidth="1"/>
    <col min="7755" max="7755" width="12.7109375" style="31" customWidth="1"/>
    <col min="7756" max="7756" width="52.7109375" style="31" customWidth="1"/>
    <col min="7757" max="7760" width="0" style="31" hidden="1" customWidth="1"/>
    <col min="7761" max="7761" width="12.28515625" style="31" customWidth="1"/>
    <col min="7762" max="7762" width="6.42578125" style="31" customWidth="1"/>
    <col min="7763" max="7763" width="12.28515625" style="31" customWidth="1"/>
    <col min="7764" max="7764" width="0" style="31" hidden="1" customWidth="1"/>
    <col min="7765" max="7765" width="3.7109375" style="31" customWidth="1"/>
    <col min="7766" max="7766" width="11.140625" style="31" bestFit="1" customWidth="1"/>
    <col min="7767" max="7768" width="10.5703125" style="31"/>
    <col min="7769" max="7769" width="11.140625" style="31" customWidth="1"/>
    <col min="7770" max="7999" width="10.5703125" style="31"/>
    <col min="8000" max="8007" width="0" style="31" hidden="1" customWidth="1"/>
    <col min="8008" max="8008" width="3.7109375" style="31" customWidth="1"/>
    <col min="8009" max="8009" width="3.85546875" style="31" customWidth="1"/>
    <col min="8010" max="8010" width="3.7109375" style="31" customWidth="1"/>
    <col min="8011" max="8011" width="12.7109375" style="31" customWidth="1"/>
    <col min="8012" max="8012" width="52.7109375" style="31" customWidth="1"/>
    <col min="8013" max="8016" width="0" style="31" hidden="1" customWidth="1"/>
    <col min="8017" max="8017" width="12.28515625" style="31" customWidth="1"/>
    <col min="8018" max="8018" width="6.42578125" style="31" customWidth="1"/>
    <col min="8019" max="8019" width="12.28515625" style="31" customWidth="1"/>
    <col min="8020" max="8020" width="0" style="31" hidden="1" customWidth="1"/>
    <col min="8021" max="8021" width="3.7109375" style="31" customWidth="1"/>
    <col min="8022" max="8022" width="11.140625" style="31" bestFit="1" customWidth="1"/>
    <col min="8023" max="8024" width="10.5703125" style="31"/>
    <col min="8025" max="8025" width="11.140625" style="31" customWidth="1"/>
    <col min="8026" max="8255" width="10.5703125" style="31"/>
    <col min="8256" max="8263" width="0" style="31" hidden="1" customWidth="1"/>
    <col min="8264" max="8264" width="3.7109375" style="31" customWidth="1"/>
    <col min="8265" max="8265" width="3.85546875" style="31" customWidth="1"/>
    <col min="8266" max="8266" width="3.7109375" style="31" customWidth="1"/>
    <col min="8267" max="8267" width="12.7109375" style="31" customWidth="1"/>
    <col min="8268" max="8268" width="52.7109375" style="31" customWidth="1"/>
    <col min="8269" max="8272" width="0" style="31" hidden="1" customWidth="1"/>
    <col min="8273" max="8273" width="12.28515625" style="31" customWidth="1"/>
    <col min="8274" max="8274" width="6.42578125" style="31" customWidth="1"/>
    <col min="8275" max="8275" width="12.28515625" style="31" customWidth="1"/>
    <col min="8276" max="8276" width="0" style="31" hidden="1" customWidth="1"/>
    <col min="8277" max="8277" width="3.7109375" style="31" customWidth="1"/>
    <col min="8278" max="8278" width="11.140625" style="31" bestFit="1" customWidth="1"/>
    <col min="8279" max="8280" width="10.5703125" style="31"/>
    <col min="8281" max="8281" width="11.140625" style="31" customWidth="1"/>
    <col min="8282" max="8511" width="10.5703125" style="31"/>
    <col min="8512" max="8519" width="0" style="31" hidden="1" customWidth="1"/>
    <col min="8520" max="8520" width="3.7109375" style="31" customWidth="1"/>
    <col min="8521" max="8521" width="3.85546875" style="31" customWidth="1"/>
    <col min="8522" max="8522" width="3.7109375" style="31" customWidth="1"/>
    <col min="8523" max="8523" width="12.7109375" style="31" customWidth="1"/>
    <col min="8524" max="8524" width="52.7109375" style="31" customWidth="1"/>
    <col min="8525" max="8528" width="0" style="31" hidden="1" customWidth="1"/>
    <col min="8529" max="8529" width="12.28515625" style="31" customWidth="1"/>
    <col min="8530" max="8530" width="6.42578125" style="31" customWidth="1"/>
    <col min="8531" max="8531" width="12.28515625" style="31" customWidth="1"/>
    <col min="8532" max="8532" width="0" style="31" hidden="1" customWidth="1"/>
    <col min="8533" max="8533" width="3.7109375" style="31" customWidth="1"/>
    <col min="8534" max="8534" width="11.140625" style="31" bestFit="1" customWidth="1"/>
    <col min="8535" max="8536" width="10.5703125" style="31"/>
    <col min="8537" max="8537" width="11.140625" style="31" customWidth="1"/>
    <col min="8538" max="8767" width="10.5703125" style="31"/>
    <col min="8768" max="8775" width="0" style="31" hidden="1" customWidth="1"/>
    <col min="8776" max="8776" width="3.7109375" style="31" customWidth="1"/>
    <col min="8777" max="8777" width="3.85546875" style="31" customWidth="1"/>
    <col min="8778" max="8778" width="3.7109375" style="31" customWidth="1"/>
    <col min="8779" max="8779" width="12.7109375" style="31" customWidth="1"/>
    <col min="8780" max="8780" width="52.7109375" style="31" customWidth="1"/>
    <col min="8781" max="8784" width="0" style="31" hidden="1" customWidth="1"/>
    <col min="8785" max="8785" width="12.28515625" style="31" customWidth="1"/>
    <col min="8786" max="8786" width="6.42578125" style="31" customWidth="1"/>
    <col min="8787" max="8787" width="12.28515625" style="31" customWidth="1"/>
    <col min="8788" max="8788" width="0" style="31" hidden="1" customWidth="1"/>
    <col min="8789" max="8789" width="3.7109375" style="31" customWidth="1"/>
    <col min="8790" max="8790" width="11.140625" style="31" bestFit="1" customWidth="1"/>
    <col min="8791" max="8792" width="10.5703125" style="31"/>
    <col min="8793" max="8793" width="11.140625" style="31" customWidth="1"/>
    <col min="8794" max="9023" width="10.5703125" style="31"/>
    <col min="9024" max="9031" width="0" style="31" hidden="1" customWidth="1"/>
    <col min="9032" max="9032" width="3.7109375" style="31" customWidth="1"/>
    <col min="9033" max="9033" width="3.85546875" style="31" customWidth="1"/>
    <col min="9034" max="9034" width="3.7109375" style="31" customWidth="1"/>
    <col min="9035" max="9035" width="12.7109375" style="31" customWidth="1"/>
    <col min="9036" max="9036" width="52.7109375" style="31" customWidth="1"/>
    <col min="9037" max="9040" width="0" style="31" hidden="1" customWidth="1"/>
    <col min="9041" max="9041" width="12.28515625" style="31" customWidth="1"/>
    <col min="9042" max="9042" width="6.42578125" style="31" customWidth="1"/>
    <col min="9043" max="9043" width="12.28515625" style="31" customWidth="1"/>
    <col min="9044" max="9044" width="0" style="31" hidden="1" customWidth="1"/>
    <col min="9045" max="9045" width="3.7109375" style="31" customWidth="1"/>
    <col min="9046" max="9046" width="11.140625" style="31" bestFit="1" customWidth="1"/>
    <col min="9047" max="9048" width="10.5703125" style="31"/>
    <col min="9049" max="9049" width="11.140625" style="31" customWidth="1"/>
    <col min="9050" max="9279" width="10.5703125" style="31"/>
    <col min="9280" max="9287" width="0" style="31" hidden="1" customWidth="1"/>
    <col min="9288" max="9288" width="3.7109375" style="31" customWidth="1"/>
    <col min="9289" max="9289" width="3.85546875" style="31" customWidth="1"/>
    <col min="9290" max="9290" width="3.7109375" style="31" customWidth="1"/>
    <col min="9291" max="9291" width="12.7109375" style="31" customWidth="1"/>
    <col min="9292" max="9292" width="52.7109375" style="31" customWidth="1"/>
    <col min="9293" max="9296" width="0" style="31" hidden="1" customWidth="1"/>
    <col min="9297" max="9297" width="12.28515625" style="31" customWidth="1"/>
    <col min="9298" max="9298" width="6.42578125" style="31" customWidth="1"/>
    <col min="9299" max="9299" width="12.28515625" style="31" customWidth="1"/>
    <col min="9300" max="9300" width="0" style="31" hidden="1" customWidth="1"/>
    <col min="9301" max="9301" width="3.7109375" style="31" customWidth="1"/>
    <col min="9302" max="9302" width="11.140625" style="31" bestFit="1" customWidth="1"/>
    <col min="9303" max="9304" width="10.5703125" style="31"/>
    <col min="9305" max="9305" width="11.140625" style="31" customWidth="1"/>
    <col min="9306" max="9535" width="10.5703125" style="31"/>
    <col min="9536" max="9543" width="0" style="31" hidden="1" customWidth="1"/>
    <col min="9544" max="9544" width="3.7109375" style="31" customWidth="1"/>
    <col min="9545" max="9545" width="3.85546875" style="31" customWidth="1"/>
    <col min="9546" max="9546" width="3.7109375" style="31" customWidth="1"/>
    <col min="9547" max="9547" width="12.7109375" style="31" customWidth="1"/>
    <col min="9548" max="9548" width="52.7109375" style="31" customWidth="1"/>
    <col min="9549" max="9552" width="0" style="31" hidden="1" customWidth="1"/>
    <col min="9553" max="9553" width="12.28515625" style="31" customWidth="1"/>
    <col min="9554" max="9554" width="6.42578125" style="31" customWidth="1"/>
    <col min="9555" max="9555" width="12.28515625" style="31" customWidth="1"/>
    <col min="9556" max="9556" width="0" style="31" hidden="1" customWidth="1"/>
    <col min="9557" max="9557" width="3.7109375" style="31" customWidth="1"/>
    <col min="9558" max="9558" width="11.140625" style="31" bestFit="1" customWidth="1"/>
    <col min="9559" max="9560" width="10.5703125" style="31"/>
    <col min="9561" max="9561" width="11.140625" style="31" customWidth="1"/>
    <col min="9562" max="9791" width="10.5703125" style="31"/>
    <col min="9792" max="9799" width="0" style="31" hidden="1" customWidth="1"/>
    <col min="9800" max="9800" width="3.7109375" style="31" customWidth="1"/>
    <col min="9801" max="9801" width="3.85546875" style="31" customWidth="1"/>
    <col min="9802" max="9802" width="3.7109375" style="31" customWidth="1"/>
    <col min="9803" max="9803" width="12.7109375" style="31" customWidth="1"/>
    <col min="9804" max="9804" width="52.7109375" style="31" customWidth="1"/>
    <col min="9805" max="9808" width="0" style="31" hidden="1" customWidth="1"/>
    <col min="9809" max="9809" width="12.28515625" style="31" customWidth="1"/>
    <col min="9810" max="9810" width="6.42578125" style="31" customWidth="1"/>
    <col min="9811" max="9811" width="12.28515625" style="31" customWidth="1"/>
    <col min="9812" max="9812" width="0" style="31" hidden="1" customWidth="1"/>
    <col min="9813" max="9813" width="3.7109375" style="31" customWidth="1"/>
    <col min="9814" max="9814" width="11.140625" style="31" bestFit="1" customWidth="1"/>
    <col min="9815" max="9816" width="10.5703125" style="31"/>
    <col min="9817" max="9817" width="11.140625" style="31" customWidth="1"/>
    <col min="9818" max="10047" width="10.5703125" style="31"/>
    <col min="10048" max="10055" width="0" style="31" hidden="1" customWidth="1"/>
    <col min="10056" max="10056" width="3.7109375" style="31" customWidth="1"/>
    <col min="10057" max="10057" width="3.85546875" style="31" customWidth="1"/>
    <col min="10058" max="10058" width="3.7109375" style="31" customWidth="1"/>
    <col min="10059" max="10059" width="12.7109375" style="31" customWidth="1"/>
    <col min="10060" max="10060" width="52.7109375" style="31" customWidth="1"/>
    <col min="10061" max="10064" width="0" style="31" hidden="1" customWidth="1"/>
    <col min="10065" max="10065" width="12.28515625" style="31" customWidth="1"/>
    <col min="10066" max="10066" width="6.42578125" style="31" customWidth="1"/>
    <col min="10067" max="10067" width="12.28515625" style="31" customWidth="1"/>
    <col min="10068" max="10068" width="0" style="31" hidden="1" customWidth="1"/>
    <col min="10069" max="10069" width="3.7109375" style="31" customWidth="1"/>
    <col min="10070" max="10070" width="11.140625" style="31" bestFit="1" customWidth="1"/>
    <col min="10071" max="10072" width="10.5703125" style="31"/>
    <col min="10073" max="10073" width="11.140625" style="31" customWidth="1"/>
    <col min="10074" max="10303" width="10.5703125" style="31"/>
    <col min="10304" max="10311" width="0" style="31" hidden="1" customWidth="1"/>
    <col min="10312" max="10312" width="3.7109375" style="31" customWidth="1"/>
    <col min="10313" max="10313" width="3.85546875" style="31" customWidth="1"/>
    <col min="10314" max="10314" width="3.7109375" style="31" customWidth="1"/>
    <col min="10315" max="10315" width="12.7109375" style="31" customWidth="1"/>
    <col min="10316" max="10316" width="52.7109375" style="31" customWidth="1"/>
    <col min="10317" max="10320" width="0" style="31" hidden="1" customWidth="1"/>
    <col min="10321" max="10321" width="12.28515625" style="31" customWidth="1"/>
    <col min="10322" max="10322" width="6.42578125" style="31" customWidth="1"/>
    <col min="10323" max="10323" width="12.28515625" style="31" customWidth="1"/>
    <col min="10324" max="10324" width="0" style="31" hidden="1" customWidth="1"/>
    <col min="10325" max="10325" width="3.7109375" style="31" customWidth="1"/>
    <col min="10326" max="10326" width="11.140625" style="31" bestFit="1" customWidth="1"/>
    <col min="10327" max="10328" width="10.5703125" style="31"/>
    <col min="10329" max="10329" width="11.140625" style="31" customWidth="1"/>
    <col min="10330" max="10559" width="10.5703125" style="31"/>
    <col min="10560" max="10567" width="0" style="31" hidden="1" customWidth="1"/>
    <col min="10568" max="10568" width="3.7109375" style="31" customWidth="1"/>
    <col min="10569" max="10569" width="3.85546875" style="31" customWidth="1"/>
    <col min="10570" max="10570" width="3.7109375" style="31" customWidth="1"/>
    <col min="10571" max="10571" width="12.7109375" style="31" customWidth="1"/>
    <col min="10572" max="10572" width="52.7109375" style="31" customWidth="1"/>
    <col min="10573" max="10576" width="0" style="31" hidden="1" customWidth="1"/>
    <col min="10577" max="10577" width="12.28515625" style="31" customWidth="1"/>
    <col min="10578" max="10578" width="6.42578125" style="31" customWidth="1"/>
    <col min="10579" max="10579" width="12.28515625" style="31" customWidth="1"/>
    <col min="10580" max="10580" width="0" style="31" hidden="1" customWidth="1"/>
    <col min="10581" max="10581" width="3.7109375" style="31" customWidth="1"/>
    <col min="10582" max="10582" width="11.140625" style="31" bestFit="1" customWidth="1"/>
    <col min="10583" max="10584" width="10.5703125" style="31"/>
    <col min="10585" max="10585" width="11.140625" style="31" customWidth="1"/>
    <col min="10586" max="10815" width="10.5703125" style="31"/>
    <col min="10816" max="10823" width="0" style="31" hidden="1" customWidth="1"/>
    <col min="10824" max="10824" width="3.7109375" style="31" customWidth="1"/>
    <col min="10825" max="10825" width="3.85546875" style="31" customWidth="1"/>
    <col min="10826" max="10826" width="3.7109375" style="31" customWidth="1"/>
    <col min="10827" max="10827" width="12.7109375" style="31" customWidth="1"/>
    <col min="10828" max="10828" width="52.7109375" style="31" customWidth="1"/>
    <col min="10829" max="10832" width="0" style="31" hidden="1" customWidth="1"/>
    <col min="10833" max="10833" width="12.28515625" style="31" customWidth="1"/>
    <col min="10834" max="10834" width="6.42578125" style="31" customWidth="1"/>
    <col min="10835" max="10835" width="12.28515625" style="31" customWidth="1"/>
    <col min="10836" max="10836" width="0" style="31" hidden="1" customWidth="1"/>
    <col min="10837" max="10837" width="3.7109375" style="31" customWidth="1"/>
    <col min="10838" max="10838" width="11.140625" style="31" bestFit="1" customWidth="1"/>
    <col min="10839" max="10840" width="10.5703125" style="31"/>
    <col min="10841" max="10841" width="11.140625" style="31" customWidth="1"/>
    <col min="10842" max="11071" width="10.5703125" style="31"/>
    <col min="11072" max="11079" width="0" style="31" hidden="1" customWidth="1"/>
    <col min="11080" max="11080" width="3.7109375" style="31" customWidth="1"/>
    <col min="11081" max="11081" width="3.85546875" style="31" customWidth="1"/>
    <col min="11082" max="11082" width="3.7109375" style="31" customWidth="1"/>
    <col min="11083" max="11083" width="12.7109375" style="31" customWidth="1"/>
    <col min="11084" max="11084" width="52.7109375" style="31" customWidth="1"/>
    <col min="11085" max="11088" width="0" style="31" hidden="1" customWidth="1"/>
    <col min="11089" max="11089" width="12.28515625" style="31" customWidth="1"/>
    <col min="11090" max="11090" width="6.42578125" style="31" customWidth="1"/>
    <col min="11091" max="11091" width="12.28515625" style="31" customWidth="1"/>
    <col min="11092" max="11092" width="0" style="31" hidden="1" customWidth="1"/>
    <col min="11093" max="11093" width="3.7109375" style="31" customWidth="1"/>
    <col min="11094" max="11094" width="11.140625" style="31" bestFit="1" customWidth="1"/>
    <col min="11095" max="11096" width="10.5703125" style="31"/>
    <col min="11097" max="11097" width="11.140625" style="31" customWidth="1"/>
    <col min="11098" max="11327" width="10.5703125" style="31"/>
    <col min="11328" max="11335" width="0" style="31" hidden="1" customWidth="1"/>
    <col min="11336" max="11336" width="3.7109375" style="31" customWidth="1"/>
    <col min="11337" max="11337" width="3.85546875" style="31" customWidth="1"/>
    <col min="11338" max="11338" width="3.7109375" style="31" customWidth="1"/>
    <col min="11339" max="11339" width="12.7109375" style="31" customWidth="1"/>
    <col min="11340" max="11340" width="52.7109375" style="31" customWidth="1"/>
    <col min="11341" max="11344" width="0" style="31" hidden="1" customWidth="1"/>
    <col min="11345" max="11345" width="12.28515625" style="31" customWidth="1"/>
    <col min="11346" max="11346" width="6.42578125" style="31" customWidth="1"/>
    <col min="11347" max="11347" width="12.28515625" style="31" customWidth="1"/>
    <col min="11348" max="11348" width="0" style="31" hidden="1" customWidth="1"/>
    <col min="11349" max="11349" width="3.7109375" style="31" customWidth="1"/>
    <col min="11350" max="11350" width="11.140625" style="31" bestFit="1" customWidth="1"/>
    <col min="11351" max="11352" width="10.5703125" style="31"/>
    <col min="11353" max="11353" width="11.140625" style="31" customWidth="1"/>
    <col min="11354" max="11583" width="10.5703125" style="31"/>
    <col min="11584" max="11591" width="0" style="31" hidden="1" customWidth="1"/>
    <col min="11592" max="11592" width="3.7109375" style="31" customWidth="1"/>
    <col min="11593" max="11593" width="3.85546875" style="31" customWidth="1"/>
    <col min="11594" max="11594" width="3.7109375" style="31" customWidth="1"/>
    <col min="11595" max="11595" width="12.7109375" style="31" customWidth="1"/>
    <col min="11596" max="11596" width="52.7109375" style="31" customWidth="1"/>
    <col min="11597" max="11600" width="0" style="31" hidden="1" customWidth="1"/>
    <col min="11601" max="11601" width="12.28515625" style="31" customWidth="1"/>
    <col min="11602" max="11602" width="6.42578125" style="31" customWidth="1"/>
    <col min="11603" max="11603" width="12.28515625" style="31" customWidth="1"/>
    <col min="11604" max="11604" width="0" style="31" hidden="1" customWidth="1"/>
    <col min="11605" max="11605" width="3.7109375" style="31" customWidth="1"/>
    <col min="11606" max="11606" width="11.140625" style="31" bestFit="1" customWidth="1"/>
    <col min="11607" max="11608" width="10.5703125" style="31"/>
    <col min="11609" max="11609" width="11.140625" style="31" customWidth="1"/>
    <col min="11610" max="11839" width="10.5703125" style="31"/>
    <col min="11840" max="11847" width="0" style="31" hidden="1" customWidth="1"/>
    <col min="11848" max="11848" width="3.7109375" style="31" customWidth="1"/>
    <col min="11849" max="11849" width="3.85546875" style="31" customWidth="1"/>
    <col min="11850" max="11850" width="3.7109375" style="31" customWidth="1"/>
    <col min="11851" max="11851" width="12.7109375" style="31" customWidth="1"/>
    <col min="11852" max="11852" width="52.7109375" style="31" customWidth="1"/>
    <col min="11853" max="11856" width="0" style="31" hidden="1" customWidth="1"/>
    <col min="11857" max="11857" width="12.28515625" style="31" customWidth="1"/>
    <col min="11858" max="11858" width="6.42578125" style="31" customWidth="1"/>
    <col min="11859" max="11859" width="12.28515625" style="31" customWidth="1"/>
    <col min="11860" max="11860" width="0" style="31" hidden="1" customWidth="1"/>
    <col min="11861" max="11861" width="3.7109375" style="31" customWidth="1"/>
    <col min="11862" max="11862" width="11.140625" style="31" bestFit="1" customWidth="1"/>
    <col min="11863" max="11864" width="10.5703125" style="31"/>
    <col min="11865" max="11865" width="11.140625" style="31" customWidth="1"/>
    <col min="11866" max="12095" width="10.5703125" style="31"/>
    <col min="12096" max="12103" width="0" style="31" hidden="1" customWidth="1"/>
    <col min="12104" max="12104" width="3.7109375" style="31" customWidth="1"/>
    <col min="12105" max="12105" width="3.85546875" style="31" customWidth="1"/>
    <col min="12106" max="12106" width="3.7109375" style="31" customWidth="1"/>
    <col min="12107" max="12107" width="12.7109375" style="31" customWidth="1"/>
    <col min="12108" max="12108" width="52.7109375" style="31" customWidth="1"/>
    <col min="12109" max="12112" width="0" style="31" hidden="1" customWidth="1"/>
    <col min="12113" max="12113" width="12.28515625" style="31" customWidth="1"/>
    <col min="12114" max="12114" width="6.42578125" style="31" customWidth="1"/>
    <col min="12115" max="12115" width="12.28515625" style="31" customWidth="1"/>
    <col min="12116" max="12116" width="0" style="31" hidden="1" customWidth="1"/>
    <col min="12117" max="12117" width="3.7109375" style="31" customWidth="1"/>
    <col min="12118" max="12118" width="11.140625" style="31" bestFit="1" customWidth="1"/>
    <col min="12119" max="12120" width="10.5703125" style="31"/>
    <col min="12121" max="12121" width="11.140625" style="31" customWidth="1"/>
    <col min="12122" max="12351" width="10.5703125" style="31"/>
    <col min="12352" max="12359" width="0" style="31" hidden="1" customWidth="1"/>
    <col min="12360" max="12360" width="3.7109375" style="31" customWidth="1"/>
    <col min="12361" max="12361" width="3.85546875" style="31" customWidth="1"/>
    <col min="12362" max="12362" width="3.7109375" style="31" customWidth="1"/>
    <col min="12363" max="12363" width="12.7109375" style="31" customWidth="1"/>
    <col min="12364" max="12364" width="52.7109375" style="31" customWidth="1"/>
    <col min="12365" max="12368" width="0" style="31" hidden="1" customWidth="1"/>
    <col min="12369" max="12369" width="12.28515625" style="31" customWidth="1"/>
    <col min="12370" max="12370" width="6.42578125" style="31" customWidth="1"/>
    <col min="12371" max="12371" width="12.28515625" style="31" customWidth="1"/>
    <col min="12372" max="12372" width="0" style="31" hidden="1" customWidth="1"/>
    <col min="12373" max="12373" width="3.7109375" style="31" customWidth="1"/>
    <col min="12374" max="12374" width="11.140625" style="31" bestFit="1" customWidth="1"/>
    <col min="12375" max="12376" width="10.5703125" style="31"/>
    <col min="12377" max="12377" width="11.140625" style="31" customWidth="1"/>
    <col min="12378" max="12607" width="10.5703125" style="31"/>
    <col min="12608" max="12615" width="0" style="31" hidden="1" customWidth="1"/>
    <col min="12616" max="12616" width="3.7109375" style="31" customWidth="1"/>
    <col min="12617" max="12617" width="3.85546875" style="31" customWidth="1"/>
    <col min="12618" max="12618" width="3.7109375" style="31" customWidth="1"/>
    <col min="12619" max="12619" width="12.7109375" style="31" customWidth="1"/>
    <col min="12620" max="12620" width="52.7109375" style="31" customWidth="1"/>
    <col min="12621" max="12624" width="0" style="31" hidden="1" customWidth="1"/>
    <col min="12625" max="12625" width="12.28515625" style="31" customWidth="1"/>
    <col min="12626" max="12626" width="6.42578125" style="31" customWidth="1"/>
    <col min="12627" max="12627" width="12.28515625" style="31" customWidth="1"/>
    <col min="12628" max="12628" width="0" style="31" hidden="1" customWidth="1"/>
    <col min="12629" max="12629" width="3.7109375" style="31" customWidth="1"/>
    <col min="12630" max="12630" width="11.140625" style="31" bestFit="1" customWidth="1"/>
    <col min="12631" max="12632" width="10.5703125" style="31"/>
    <col min="12633" max="12633" width="11.140625" style="31" customWidth="1"/>
    <col min="12634" max="12863" width="10.5703125" style="31"/>
    <col min="12864" max="12871" width="0" style="31" hidden="1" customWidth="1"/>
    <col min="12872" max="12872" width="3.7109375" style="31" customWidth="1"/>
    <col min="12873" max="12873" width="3.85546875" style="31" customWidth="1"/>
    <col min="12874" max="12874" width="3.7109375" style="31" customWidth="1"/>
    <col min="12875" max="12875" width="12.7109375" style="31" customWidth="1"/>
    <col min="12876" max="12876" width="52.7109375" style="31" customWidth="1"/>
    <col min="12877" max="12880" width="0" style="31" hidden="1" customWidth="1"/>
    <col min="12881" max="12881" width="12.28515625" style="31" customWidth="1"/>
    <col min="12882" max="12882" width="6.42578125" style="31" customWidth="1"/>
    <col min="12883" max="12883" width="12.28515625" style="31" customWidth="1"/>
    <col min="12884" max="12884" width="0" style="31" hidden="1" customWidth="1"/>
    <col min="12885" max="12885" width="3.7109375" style="31" customWidth="1"/>
    <col min="12886" max="12886" width="11.140625" style="31" bestFit="1" customWidth="1"/>
    <col min="12887" max="12888" width="10.5703125" style="31"/>
    <col min="12889" max="12889" width="11.140625" style="31" customWidth="1"/>
    <col min="12890" max="13119" width="10.5703125" style="31"/>
    <col min="13120" max="13127" width="0" style="31" hidden="1" customWidth="1"/>
    <col min="13128" max="13128" width="3.7109375" style="31" customWidth="1"/>
    <col min="13129" max="13129" width="3.85546875" style="31" customWidth="1"/>
    <col min="13130" max="13130" width="3.7109375" style="31" customWidth="1"/>
    <col min="13131" max="13131" width="12.7109375" style="31" customWidth="1"/>
    <col min="13132" max="13132" width="52.7109375" style="31" customWidth="1"/>
    <col min="13133" max="13136" width="0" style="31" hidden="1" customWidth="1"/>
    <col min="13137" max="13137" width="12.28515625" style="31" customWidth="1"/>
    <col min="13138" max="13138" width="6.42578125" style="31" customWidth="1"/>
    <col min="13139" max="13139" width="12.28515625" style="31" customWidth="1"/>
    <col min="13140" max="13140" width="0" style="31" hidden="1" customWidth="1"/>
    <col min="13141" max="13141" width="3.7109375" style="31" customWidth="1"/>
    <col min="13142" max="13142" width="11.140625" style="31" bestFit="1" customWidth="1"/>
    <col min="13143" max="13144" width="10.5703125" style="31"/>
    <col min="13145" max="13145" width="11.140625" style="31" customWidth="1"/>
    <col min="13146" max="13375" width="10.5703125" style="31"/>
    <col min="13376" max="13383" width="0" style="31" hidden="1" customWidth="1"/>
    <col min="13384" max="13384" width="3.7109375" style="31" customWidth="1"/>
    <col min="13385" max="13385" width="3.85546875" style="31" customWidth="1"/>
    <col min="13386" max="13386" width="3.7109375" style="31" customWidth="1"/>
    <col min="13387" max="13387" width="12.7109375" style="31" customWidth="1"/>
    <col min="13388" max="13388" width="52.7109375" style="31" customWidth="1"/>
    <col min="13389" max="13392" width="0" style="31" hidden="1" customWidth="1"/>
    <col min="13393" max="13393" width="12.28515625" style="31" customWidth="1"/>
    <col min="13394" max="13394" width="6.42578125" style="31" customWidth="1"/>
    <col min="13395" max="13395" width="12.28515625" style="31" customWidth="1"/>
    <col min="13396" max="13396" width="0" style="31" hidden="1" customWidth="1"/>
    <col min="13397" max="13397" width="3.7109375" style="31" customWidth="1"/>
    <col min="13398" max="13398" width="11.140625" style="31" bestFit="1" customWidth="1"/>
    <col min="13399" max="13400" width="10.5703125" style="31"/>
    <col min="13401" max="13401" width="11.140625" style="31" customWidth="1"/>
    <col min="13402" max="13631" width="10.5703125" style="31"/>
    <col min="13632" max="13639" width="0" style="31" hidden="1" customWidth="1"/>
    <col min="13640" max="13640" width="3.7109375" style="31" customWidth="1"/>
    <col min="13641" max="13641" width="3.85546875" style="31" customWidth="1"/>
    <col min="13642" max="13642" width="3.7109375" style="31" customWidth="1"/>
    <col min="13643" max="13643" width="12.7109375" style="31" customWidth="1"/>
    <col min="13644" max="13644" width="52.7109375" style="31" customWidth="1"/>
    <col min="13645" max="13648" width="0" style="31" hidden="1" customWidth="1"/>
    <col min="13649" max="13649" width="12.28515625" style="31" customWidth="1"/>
    <col min="13650" max="13650" width="6.42578125" style="31" customWidth="1"/>
    <col min="13651" max="13651" width="12.28515625" style="31" customWidth="1"/>
    <col min="13652" max="13652" width="0" style="31" hidden="1" customWidth="1"/>
    <col min="13653" max="13653" width="3.7109375" style="31" customWidth="1"/>
    <col min="13654" max="13654" width="11.140625" style="31" bestFit="1" customWidth="1"/>
    <col min="13655" max="13656" width="10.5703125" style="31"/>
    <col min="13657" max="13657" width="11.140625" style="31" customWidth="1"/>
    <col min="13658" max="13887" width="10.5703125" style="31"/>
    <col min="13888" max="13895" width="0" style="31" hidden="1" customWidth="1"/>
    <col min="13896" max="13896" width="3.7109375" style="31" customWidth="1"/>
    <col min="13897" max="13897" width="3.85546875" style="31" customWidth="1"/>
    <col min="13898" max="13898" width="3.7109375" style="31" customWidth="1"/>
    <col min="13899" max="13899" width="12.7109375" style="31" customWidth="1"/>
    <col min="13900" max="13900" width="52.7109375" style="31" customWidth="1"/>
    <col min="13901" max="13904" width="0" style="31" hidden="1" customWidth="1"/>
    <col min="13905" max="13905" width="12.28515625" style="31" customWidth="1"/>
    <col min="13906" max="13906" width="6.42578125" style="31" customWidth="1"/>
    <col min="13907" max="13907" width="12.28515625" style="31" customWidth="1"/>
    <col min="13908" max="13908" width="0" style="31" hidden="1" customWidth="1"/>
    <col min="13909" max="13909" width="3.7109375" style="31" customWidth="1"/>
    <col min="13910" max="13910" width="11.140625" style="31" bestFit="1" customWidth="1"/>
    <col min="13911" max="13912" width="10.5703125" style="31"/>
    <col min="13913" max="13913" width="11.140625" style="31" customWidth="1"/>
    <col min="13914" max="14143" width="10.5703125" style="31"/>
    <col min="14144" max="14151" width="0" style="31" hidden="1" customWidth="1"/>
    <col min="14152" max="14152" width="3.7109375" style="31" customWidth="1"/>
    <col min="14153" max="14153" width="3.85546875" style="31" customWidth="1"/>
    <col min="14154" max="14154" width="3.7109375" style="31" customWidth="1"/>
    <col min="14155" max="14155" width="12.7109375" style="31" customWidth="1"/>
    <col min="14156" max="14156" width="52.7109375" style="31" customWidth="1"/>
    <col min="14157" max="14160" width="0" style="31" hidden="1" customWidth="1"/>
    <col min="14161" max="14161" width="12.28515625" style="31" customWidth="1"/>
    <col min="14162" max="14162" width="6.42578125" style="31" customWidth="1"/>
    <col min="14163" max="14163" width="12.28515625" style="31" customWidth="1"/>
    <col min="14164" max="14164" width="0" style="31" hidden="1" customWidth="1"/>
    <col min="14165" max="14165" width="3.7109375" style="31" customWidth="1"/>
    <col min="14166" max="14166" width="11.140625" style="31" bestFit="1" customWidth="1"/>
    <col min="14167" max="14168" width="10.5703125" style="31"/>
    <col min="14169" max="14169" width="11.140625" style="31" customWidth="1"/>
    <col min="14170" max="14399" width="10.5703125" style="31"/>
    <col min="14400" max="14407" width="0" style="31" hidden="1" customWidth="1"/>
    <col min="14408" max="14408" width="3.7109375" style="31" customWidth="1"/>
    <col min="14409" max="14409" width="3.85546875" style="31" customWidth="1"/>
    <col min="14410" max="14410" width="3.7109375" style="31" customWidth="1"/>
    <col min="14411" max="14411" width="12.7109375" style="31" customWidth="1"/>
    <col min="14412" max="14412" width="52.7109375" style="31" customWidth="1"/>
    <col min="14413" max="14416" width="0" style="31" hidden="1" customWidth="1"/>
    <col min="14417" max="14417" width="12.28515625" style="31" customWidth="1"/>
    <col min="14418" max="14418" width="6.42578125" style="31" customWidth="1"/>
    <col min="14419" max="14419" width="12.28515625" style="31" customWidth="1"/>
    <col min="14420" max="14420" width="0" style="31" hidden="1" customWidth="1"/>
    <col min="14421" max="14421" width="3.7109375" style="31" customWidth="1"/>
    <col min="14422" max="14422" width="11.140625" style="31" bestFit="1" customWidth="1"/>
    <col min="14423" max="14424" width="10.5703125" style="31"/>
    <col min="14425" max="14425" width="11.140625" style="31" customWidth="1"/>
    <col min="14426" max="14655" width="10.5703125" style="31"/>
    <col min="14656" max="14663" width="0" style="31" hidden="1" customWidth="1"/>
    <col min="14664" max="14664" width="3.7109375" style="31" customWidth="1"/>
    <col min="14665" max="14665" width="3.85546875" style="31" customWidth="1"/>
    <col min="14666" max="14666" width="3.7109375" style="31" customWidth="1"/>
    <col min="14667" max="14667" width="12.7109375" style="31" customWidth="1"/>
    <col min="14668" max="14668" width="52.7109375" style="31" customWidth="1"/>
    <col min="14669" max="14672" width="0" style="31" hidden="1" customWidth="1"/>
    <col min="14673" max="14673" width="12.28515625" style="31" customWidth="1"/>
    <col min="14674" max="14674" width="6.42578125" style="31" customWidth="1"/>
    <col min="14675" max="14675" width="12.28515625" style="31" customWidth="1"/>
    <col min="14676" max="14676" width="0" style="31" hidden="1" customWidth="1"/>
    <col min="14677" max="14677" width="3.7109375" style="31" customWidth="1"/>
    <col min="14678" max="14678" width="11.140625" style="31" bestFit="1" customWidth="1"/>
    <col min="14679" max="14680" width="10.5703125" style="31"/>
    <col min="14681" max="14681" width="11.140625" style="31" customWidth="1"/>
    <col min="14682" max="14911" width="10.5703125" style="31"/>
    <col min="14912" max="14919" width="0" style="31" hidden="1" customWidth="1"/>
    <col min="14920" max="14920" width="3.7109375" style="31" customWidth="1"/>
    <col min="14921" max="14921" width="3.85546875" style="31" customWidth="1"/>
    <col min="14922" max="14922" width="3.7109375" style="31" customWidth="1"/>
    <col min="14923" max="14923" width="12.7109375" style="31" customWidth="1"/>
    <col min="14924" max="14924" width="52.7109375" style="31" customWidth="1"/>
    <col min="14925" max="14928" width="0" style="31" hidden="1" customWidth="1"/>
    <col min="14929" max="14929" width="12.28515625" style="31" customWidth="1"/>
    <col min="14930" max="14930" width="6.42578125" style="31" customWidth="1"/>
    <col min="14931" max="14931" width="12.28515625" style="31" customWidth="1"/>
    <col min="14932" max="14932" width="0" style="31" hidden="1" customWidth="1"/>
    <col min="14933" max="14933" width="3.7109375" style="31" customWidth="1"/>
    <col min="14934" max="14934" width="11.140625" style="31" bestFit="1" customWidth="1"/>
    <col min="14935" max="14936" width="10.5703125" style="31"/>
    <col min="14937" max="14937" width="11.140625" style="31" customWidth="1"/>
    <col min="14938" max="15167" width="10.5703125" style="31"/>
    <col min="15168" max="15175" width="0" style="31" hidden="1" customWidth="1"/>
    <col min="15176" max="15176" width="3.7109375" style="31" customWidth="1"/>
    <col min="15177" max="15177" width="3.85546875" style="31" customWidth="1"/>
    <col min="15178" max="15178" width="3.7109375" style="31" customWidth="1"/>
    <col min="15179" max="15179" width="12.7109375" style="31" customWidth="1"/>
    <col min="15180" max="15180" width="52.7109375" style="31" customWidth="1"/>
    <col min="15181" max="15184" width="0" style="31" hidden="1" customWidth="1"/>
    <col min="15185" max="15185" width="12.28515625" style="31" customWidth="1"/>
    <col min="15186" max="15186" width="6.42578125" style="31" customWidth="1"/>
    <col min="15187" max="15187" width="12.28515625" style="31" customWidth="1"/>
    <col min="15188" max="15188" width="0" style="31" hidden="1" customWidth="1"/>
    <col min="15189" max="15189" width="3.7109375" style="31" customWidth="1"/>
    <col min="15190" max="15190" width="11.140625" style="31" bestFit="1" customWidth="1"/>
    <col min="15191" max="15192" width="10.5703125" style="31"/>
    <col min="15193" max="15193" width="11.140625" style="31" customWidth="1"/>
    <col min="15194" max="15423" width="10.5703125" style="31"/>
    <col min="15424" max="15431" width="0" style="31" hidden="1" customWidth="1"/>
    <col min="15432" max="15432" width="3.7109375" style="31" customWidth="1"/>
    <col min="15433" max="15433" width="3.85546875" style="31" customWidth="1"/>
    <col min="15434" max="15434" width="3.7109375" style="31" customWidth="1"/>
    <col min="15435" max="15435" width="12.7109375" style="31" customWidth="1"/>
    <col min="15436" max="15436" width="52.7109375" style="31" customWidth="1"/>
    <col min="15437" max="15440" width="0" style="31" hidden="1" customWidth="1"/>
    <col min="15441" max="15441" width="12.28515625" style="31" customWidth="1"/>
    <col min="15442" max="15442" width="6.42578125" style="31" customWidth="1"/>
    <col min="15443" max="15443" width="12.28515625" style="31" customWidth="1"/>
    <col min="15444" max="15444" width="0" style="31" hidden="1" customWidth="1"/>
    <col min="15445" max="15445" width="3.7109375" style="31" customWidth="1"/>
    <col min="15446" max="15446" width="11.140625" style="31" bestFit="1" customWidth="1"/>
    <col min="15447" max="15448" width="10.5703125" style="31"/>
    <col min="15449" max="15449" width="11.140625" style="31" customWidth="1"/>
    <col min="15450" max="15679" width="10.5703125" style="31"/>
    <col min="15680" max="15687" width="0" style="31" hidden="1" customWidth="1"/>
    <col min="15688" max="15688" width="3.7109375" style="31" customWidth="1"/>
    <col min="15689" max="15689" width="3.85546875" style="31" customWidth="1"/>
    <col min="15690" max="15690" width="3.7109375" style="31" customWidth="1"/>
    <col min="15691" max="15691" width="12.7109375" style="31" customWidth="1"/>
    <col min="15692" max="15692" width="52.7109375" style="31" customWidth="1"/>
    <col min="15693" max="15696" width="0" style="31" hidden="1" customWidth="1"/>
    <col min="15697" max="15697" width="12.28515625" style="31" customWidth="1"/>
    <col min="15698" max="15698" width="6.42578125" style="31" customWidth="1"/>
    <col min="15699" max="15699" width="12.28515625" style="31" customWidth="1"/>
    <col min="15700" max="15700" width="0" style="31" hidden="1" customWidth="1"/>
    <col min="15701" max="15701" width="3.7109375" style="31" customWidth="1"/>
    <col min="15702" max="15702" width="11.140625" style="31" bestFit="1" customWidth="1"/>
    <col min="15703" max="15704" width="10.5703125" style="31"/>
    <col min="15705" max="15705" width="11.140625" style="31" customWidth="1"/>
    <col min="15706" max="15935" width="10.5703125" style="31"/>
    <col min="15936" max="15943" width="0" style="31" hidden="1" customWidth="1"/>
    <col min="15944" max="15944" width="3.7109375" style="31" customWidth="1"/>
    <col min="15945" max="15945" width="3.85546875" style="31" customWidth="1"/>
    <col min="15946" max="15946" width="3.7109375" style="31" customWidth="1"/>
    <col min="15947" max="15947" width="12.7109375" style="31" customWidth="1"/>
    <col min="15948" max="15948" width="52.7109375" style="31" customWidth="1"/>
    <col min="15949" max="15952" width="0" style="31" hidden="1" customWidth="1"/>
    <col min="15953" max="15953" width="12.28515625" style="31" customWidth="1"/>
    <col min="15954" max="15954" width="6.42578125" style="31" customWidth="1"/>
    <col min="15955" max="15955" width="12.28515625" style="31" customWidth="1"/>
    <col min="15956" max="15956" width="0" style="31" hidden="1" customWidth="1"/>
    <col min="15957" max="15957" width="3.7109375" style="31" customWidth="1"/>
    <col min="15958" max="15958" width="11.140625" style="31" bestFit="1" customWidth="1"/>
    <col min="15959" max="15960" width="10.5703125" style="31"/>
    <col min="15961" max="15961" width="11.140625" style="31" customWidth="1"/>
    <col min="15962" max="16191" width="10.5703125" style="31"/>
    <col min="16192" max="16199" width="0" style="31" hidden="1" customWidth="1"/>
    <col min="16200" max="16200" width="3.7109375" style="31" customWidth="1"/>
    <col min="16201" max="16201" width="3.85546875" style="31" customWidth="1"/>
    <col min="16202" max="16202" width="3.7109375" style="31" customWidth="1"/>
    <col min="16203" max="16203" width="12.7109375" style="31" customWidth="1"/>
    <col min="16204" max="16204" width="52.7109375" style="31" customWidth="1"/>
    <col min="16205" max="16208" width="0" style="31" hidden="1" customWidth="1"/>
    <col min="16209" max="16209" width="12.28515625" style="31" customWidth="1"/>
    <col min="16210" max="16210" width="6.42578125" style="31" customWidth="1"/>
    <col min="16211" max="16211" width="12.28515625" style="31" customWidth="1"/>
    <col min="16212" max="16212" width="0" style="31" hidden="1" customWidth="1"/>
    <col min="16213" max="16213" width="3.7109375" style="31" customWidth="1"/>
    <col min="16214" max="16214" width="11.140625" style="31" bestFit="1" customWidth="1"/>
    <col min="16215" max="16216" width="10.5703125" style="31"/>
    <col min="16217" max="16217" width="11.140625" style="31" customWidth="1"/>
    <col min="16218" max="16384" width="10.5703125" style="31"/>
  </cols>
  <sheetData>
    <row r="1" spans="1:97" hidden="1"/>
    <row r="2" spans="1:97" hidden="1"/>
    <row r="3" spans="1:97" hidden="1"/>
    <row r="4" spans="1:97" ht="3" customHeight="1">
      <c r="J4" s="74"/>
      <c r="K4" s="74"/>
      <c r="L4" s="383"/>
      <c r="M4" s="383"/>
      <c r="N4" s="383"/>
    </row>
    <row r="5" spans="1:97" ht="26.1" customHeight="1">
      <c r="J5" s="74"/>
      <c r="K5" s="74"/>
      <c r="L5" s="688" t="s">
        <v>715</v>
      </c>
      <c r="M5" s="688"/>
      <c r="N5" s="688"/>
      <c r="O5" s="688"/>
      <c r="P5" s="688"/>
      <c r="Q5" s="688"/>
      <c r="R5" s="688"/>
      <c r="S5" s="688"/>
      <c r="T5" s="688"/>
      <c r="U5" s="467"/>
      <c r="V5" s="467"/>
      <c r="W5" s="467"/>
      <c r="X5" s="467"/>
      <c r="Y5" s="467"/>
      <c r="Z5" s="467"/>
      <c r="AA5" s="467"/>
      <c r="AB5" s="467"/>
      <c r="AC5" s="467"/>
      <c r="AD5" s="467"/>
      <c r="AE5" s="467"/>
      <c r="AF5" s="467"/>
      <c r="AG5" s="467"/>
      <c r="AH5" s="467"/>
      <c r="AI5" s="467"/>
      <c r="AJ5" s="467"/>
      <c r="AK5" s="467"/>
      <c r="AL5" s="467"/>
      <c r="AM5" s="467"/>
      <c r="AN5" s="467"/>
      <c r="AO5" s="467"/>
      <c r="AP5" s="467"/>
      <c r="AQ5" s="467"/>
      <c r="AR5" s="467"/>
      <c r="AS5" s="467"/>
      <c r="AT5" s="467"/>
      <c r="AU5" s="467"/>
      <c r="AV5" s="467"/>
      <c r="AW5" s="467"/>
      <c r="AX5" s="467"/>
      <c r="AY5" s="467"/>
      <c r="AZ5" s="467"/>
      <c r="BA5" s="467"/>
      <c r="BB5" s="467"/>
      <c r="BC5" s="467"/>
      <c r="BD5" s="467"/>
      <c r="BE5" s="467"/>
      <c r="BF5" s="467"/>
      <c r="BG5" s="467"/>
      <c r="BH5" s="467"/>
      <c r="BI5" s="467"/>
      <c r="BJ5" s="467"/>
      <c r="BK5" s="467"/>
      <c r="BL5" s="467"/>
      <c r="BM5" s="467"/>
      <c r="BN5" s="467"/>
      <c r="BO5" s="467"/>
      <c r="BP5" s="467"/>
      <c r="BQ5" s="467"/>
      <c r="BR5" s="467"/>
      <c r="BS5" s="467"/>
      <c r="BT5" s="467"/>
      <c r="BU5" s="467"/>
      <c r="BV5" s="467"/>
      <c r="BW5" s="467"/>
      <c r="BX5" s="467"/>
      <c r="BY5" s="467"/>
      <c r="BZ5" s="467"/>
      <c r="CA5" s="467"/>
      <c r="CB5" s="467"/>
      <c r="CC5" s="467"/>
      <c r="CD5" s="467"/>
      <c r="CE5" s="467"/>
      <c r="CF5" s="467"/>
    </row>
    <row r="6" spans="1:97" ht="3" customHeight="1">
      <c r="J6" s="74"/>
      <c r="K6" s="74"/>
      <c r="L6" s="383"/>
      <c r="M6" s="383"/>
      <c r="N6" s="383"/>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row>
    <row r="7" spans="1:97" s="378" customFormat="1" ht="11.25" hidden="1">
      <c r="A7" s="183"/>
      <c r="B7" s="183"/>
      <c r="C7" s="183"/>
      <c r="D7" s="183"/>
      <c r="E7" s="183"/>
      <c r="F7" s="183"/>
      <c r="G7" s="183"/>
      <c r="H7" s="183"/>
      <c r="L7" s="583"/>
      <c r="M7" s="545"/>
      <c r="O7" s="694"/>
      <c r="P7" s="694"/>
      <c r="Q7" s="694"/>
      <c r="R7" s="694"/>
      <c r="S7" s="694"/>
      <c r="T7" s="694"/>
      <c r="U7" s="49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497"/>
      <c r="CI7" s="183"/>
      <c r="CJ7" s="183"/>
      <c r="CK7" s="183"/>
      <c r="CL7" s="183"/>
      <c r="CM7" s="183"/>
    </row>
    <row r="8" spans="1:97"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95" t="str">
        <f>IF(datePr_ch="",IF(datePr="","",datePr),datePr_ch)</f>
        <v>28.04.2023</v>
      </c>
      <c r="P8" s="695"/>
      <c r="Q8" s="695"/>
      <c r="R8" s="695"/>
      <c r="S8" s="695"/>
      <c r="T8" s="695"/>
      <c r="U8" s="39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397"/>
      <c r="CH8" s="413"/>
      <c r="CI8" s="183"/>
      <c r="CJ8" s="183"/>
      <c r="CK8" s="183"/>
      <c r="CL8" s="183"/>
      <c r="CM8" s="183"/>
      <c r="CN8" s="183"/>
      <c r="CO8" s="183"/>
      <c r="CP8" s="183"/>
      <c r="CQ8" s="183"/>
      <c r="CR8" s="183"/>
      <c r="CS8" s="183"/>
    </row>
    <row r="9" spans="1:97"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95" t="str">
        <f>IF(numberPr_ch="",IF(numberPr="","",numberPr),numberPr_ch)</f>
        <v>595</v>
      </c>
      <c r="P9" s="695"/>
      <c r="Q9" s="695"/>
      <c r="R9" s="695"/>
      <c r="S9" s="695"/>
      <c r="T9" s="695"/>
      <c r="U9" s="39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397"/>
      <c r="CH9" s="413"/>
      <c r="CI9" s="183"/>
      <c r="CJ9" s="183"/>
      <c r="CK9" s="183"/>
      <c r="CL9" s="183"/>
      <c r="CM9" s="183"/>
      <c r="CN9" s="183"/>
      <c r="CO9" s="183"/>
      <c r="CP9" s="183"/>
      <c r="CQ9" s="183"/>
      <c r="CR9" s="183"/>
      <c r="CS9" s="183"/>
    </row>
    <row r="10" spans="1:97" s="378" customFormat="1" ht="11.25" hidden="1">
      <c r="A10" s="183"/>
      <c r="B10" s="183"/>
      <c r="C10" s="183"/>
      <c r="D10" s="183"/>
      <c r="E10" s="183"/>
      <c r="F10" s="183"/>
      <c r="G10" s="183"/>
      <c r="H10" s="183"/>
      <c r="L10" s="583"/>
      <c r="M10" s="545"/>
      <c r="O10" s="694"/>
      <c r="P10" s="694"/>
      <c r="Q10" s="694"/>
      <c r="R10" s="694"/>
      <c r="S10" s="694"/>
      <c r="T10" s="694"/>
      <c r="U10" s="49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497"/>
      <c r="CI10" s="183"/>
      <c r="CJ10" s="183"/>
      <c r="CK10" s="183"/>
      <c r="CL10" s="183"/>
      <c r="CM10" s="183"/>
    </row>
    <row r="11" spans="1:97" s="138" customFormat="1" ht="11.25" hidden="1">
      <c r="A11" s="183"/>
      <c r="B11" s="183"/>
      <c r="C11" s="183"/>
      <c r="D11" s="183"/>
      <c r="E11" s="183"/>
      <c r="F11" s="183"/>
      <c r="G11" s="183"/>
      <c r="H11" s="183"/>
      <c r="L11" s="689"/>
      <c r="M11" s="689"/>
      <c r="N11" s="388"/>
      <c r="O11" s="397"/>
      <c r="P11" s="397"/>
      <c r="Q11" s="397"/>
      <c r="R11" s="397"/>
      <c r="S11" s="397"/>
      <c r="T11" s="397"/>
      <c r="U11" s="400" t="s">
        <v>371</v>
      </c>
      <c r="V11" s="397"/>
      <c r="W11" s="397"/>
      <c r="X11" s="397"/>
      <c r="Y11" s="397"/>
      <c r="Z11" s="397"/>
      <c r="AA11" s="397"/>
      <c r="AB11" s="400" t="s">
        <v>371</v>
      </c>
      <c r="AC11" s="397"/>
      <c r="AD11" s="397"/>
      <c r="AE11" s="397"/>
      <c r="AF11" s="397"/>
      <c r="AG11" s="397"/>
      <c r="AH11" s="397"/>
      <c r="AI11" s="400" t="s">
        <v>371</v>
      </c>
      <c r="AJ11" s="397"/>
      <c r="AK11" s="397"/>
      <c r="AL11" s="397"/>
      <c r="AM11" s="397"/>
      <c r="AN11" s="397"/>
      <c r="AO11" s="397"/>
      <c r="AP11" s="400" t="s">
        <v>371</v>
      </c>
      <c r="AQ11" s="397"/>
      <c r="AR11" s="397"/>
      <c r="AS11" s="397"/>
      <c r="AT11" s="397"/>
      <c r="AU11" s="397"/>
      <c r="AV11" s="397"/>
      <c r="AW11" s="400" t="s">
        <v>371</v>
      </c>
      <c r="AX11" s="397"/>
      <c r="AY11" s="397"/>
      <c r="AZ11" s="397"/>
      <c r="BA11" s="397"/>
      <c r="BB11" s="397"/>
      <c r="BC11" s="397"/>
      <c r="BD11" s="400" t="s">
        <v>371</v>
      </c>
      <c r="BE11" s="397"/>
      <c r="BF11" s="397"/>
      <c r="BG11" s="397"/>
      <c r="BH11" s="397"/>
      <c r="BI11" s="397"/>
      <c r="BJ11" s="397"/>
      <c r="BK11" s="400" t="s">
        <v>371</v>
      </c>
      <c r="BL11" s="397"/>
      <c r="BM11" s="397"/>
      <c r="BN11" s="397"/>
      <c r="BO11" s="397"/>
      <c r="BP11" s="397"/>
      <c r="BQ11" s="397"/>
      <c r="BR11" s="400" t="s">
        <v>371</v>
      </c>
      <c r="BS11" s="397"/>
      <c r="BT11" s="397"/>
      <c r="BU11" s="397"/>
      <c r="BV11" s="397"/>
      <c r="BW11" s="397"/>
      <c r="BX11" s="397"/>
      <c r="BY11" s="400" t="s">
        <v>371</v>
      </c>
      <c r="BZ11" s="397"/>
      <c r="CA11" s="397"/>
      <c r="CB11" s="397"/>
      <c r="CC11" s="397"/>
      <c r="CD11" s="397"/>
      <c r="CE11" s="397"/>
      <c r="CF11" s="400" t="s">
        <v>371</v>
      </c>
      <c r="CI11" s="183"/>
      <c r="CJ11" s="183"/>
      <c r="CK11" s="183"/>
      <c r="CL11" s="183"/>
      <c r="CM11" s="183"/>
      <c r="CN11" s="183"/>
      <c r="CO11" s="183"/>
      <c r="CP11" s="183"/>
      <c r="CQ11" s="183"/>
      <c r="CR11" s="183"/>
      <c r="CS11" s="183"/>
    </row>
    <row r="12" spans="1:97">
      <c r="J12" s="74"/>
      <c r="K12" s="74"/>
      <c r="L12" s="383"/>
      <c r="M12" s="383"/>
      <c r="N12" s="399"/>
      <c r="O12" s="696"/>
      <c r="P12" s="696"/>
      <c r="Q12" s="696"/>
      <c r="R12" s="696"/>
      <c r="S12" s="696"/>
      <c r="T12" s="696"/>
      <c r="U12" s="696"/>
      <c r="V12" s="696" t="s">
        <v>1759</v>
      </c>
      <c r="W12" s="696"/>
      <c r="X12" s="696"/>
      <c r="Y12" s="696"/>
      <c r="Z12" s="696"/>
      <c r="AA12" s="696"/>
      <c r="AB12" s="696"/>
      <c r="AC12" s="696" t="s">
        <v>1759</v>
      </c>
      <c r="AD12" s="696"/>
      <c r="AE12" s="696"/>
      <c r="AF12" s="696"/>
      <c r="AG12" s="696"/>
      <c r="AH12" s="696"/>
      <c r="AI12" s="696"/>
      <c r="AJ12" s="696" t="s">
        <v>1759</v>
      </c>
      <c r="AK12" s="696"/>
      <c r="AL12" s="696"/>
      <c r="AM12" s="696"/>
      <c r="AN12" s="696"/>
      <c r="AO12" s="696"/>
      <c r="AP12" s="696"/>
      <c r="AQ12" s="696" t="s">
        <v>1759</v>
      </c>
      <c r="AR12" s="696"/>
      <c r="AS12" s="696"/>
      <c r="AT12" s="696"/>
      <c r="AU12" s="696"/>
      <c r="AV12" s="696"/>
      <c r="AW12" s="696"/>
      <c r="AX12" s="696" t="s">
        <v>1759</v>
      </c>
      <c r="AY12" s="696"/>
      <c r="AZ12" s="696"/>
      <c r="BA12" s="696"/>
      <c r="BB12" s="696"/>
      <c r="BC12" s="696"/>
      <c r="BD12" s="696"/>
      <c r="BE12" s="696" t="s">
        <v>1759</v>
      </c>
      <c r="BF12" s="696"/>
      <c r="BG12" s="696"/>
      <c r="BH12" s="696"/>
      <c r="BI12" s="696"/>
      <c r="BJ12" s="696"/>
      <c r="BK12" s="696"/>
      <c r="BL12" s="696" t="s">
        <v>1759</v>
      </c>
      <c r="BM12" s="696"/>
      <c r="BN12" s="696"/>
      <c r="BO12" s="696"/>
      <c r="BP12" s="696"/>
      <c r="BQ12" s="696"/>
      <c r="BR12" s="696"/>
      <c r="BS12" s="696" t="s">
        <v>1759</v>
      </c>
      <c r="BT12" s="696"/>
      <c r="BU12" s="696"/>
      <c r="BV12" s="696"/>
      <c r="BW12" s="696"/>
      <c r="BX12" s="696"/>
      <c r="BY12" s="696"/>
      <c r="BZ12" s="696" t="s">
        <v>1759</v>
      </c>
      <c r="CA12" s="696"/>
      <c r="CB12" s="696"/>
      <c r="CC12" s="696"/>
      <c r="CD12" s="696"/>
      <c r="CE12" s="696"/>
      <c r="CF12" s="696"/>
    </row>
    <row r="13" spans="1:97">
      <c r="J13" s="74"/>
      <c r="K13" s="74"/>
      <c r="L13" s="626" t="s">
        <v>445</v>
      </c>
      <c r="M13" s="626"/>
      <c r="N13" s="626"/>
      <c r="O13" s="626"/>
      <c r="P13" s="626"/>
      <c r="Q13" s="626"/>
      <c r="R13" s="626"/>
      <c r="S13" s="626"/>
      <c r="T13" s="626"/>
      <c r="U13" s="626"/>
      <c r="V13" s="626"/>
      <c r="W13" s="626"/>
      <c r="X13" s="626"/>
      <c r="Y13" s="626"/>
      <c r="Z13" s="626"/>
      <c r="AA13" s="626"/>
      <c r="AB13" s="626"/>
      <c r="AC13" s="626"/>
      <c r="AD13" s="626"/>
      <c r="AE13" s="626"/>
      <c r="AF13" s="626"/>
      <c r="AG13" s="626"/>
      <c r="AH13" s="626"/>
      <c r="AI13" s="626"/>
      <c r="AJ13" s="626"/>
      <c r="AK13" s="626"/>
      <c r="AL13" s="626"/>
      <c r="AM13" s="626"/>
      <c r="AN13" s="626"/>
      <c r="AO13" s="626"/>
      <c r="AP13" s="626"/>
      <c r="AQ13" s="626"/>
      <c r="AR13" s="626"/>
      <c r="AS13" s="626"/>
      <c r="AT13" s="626"/>
      <c r="AU13" s="626"/>
      <c r="AV13" s="626"/>
      <c r="AW13" s="626"/>
      <c r="AX13" s="626"/>
      <c r="AY13" s="626"/>
      <c r="AZ13" s="626"/>
      <c r="BA13" s="626"/>
      <c r="BB13" s="626"/>
      <c r="BC13" s="626"/>
      <c r="BD13" s="626"/>
      <c r="BE13" s="626"/>
      <c r="BF13" s="626"/>
      <c r="BG13" s="626"/>
      <c r="BH13" s="626"/>
      <c r="BI13" s="626"/>
      <c r="BJ13" s="626"/>
      <c r="BK13" s="626"/>
      <c r="BL13" s="626"/>
      <c r="BM13" s="626"/>
      <c r="BN13" s="626"/>
      <c r="BO13" s="626"/>
      <c r="BP13" s="626"/>
      <c r="BQ13" s="626"/>
      <c r="BR13" s="626"/>
      <c r="BS13" s="626"/>
      <c r="BT13" s="626"/>
      <c r="BU13" s="626"/>
      <c r="BV13" s="626"/>
      <c r="BW13" s="626"/>
      <c r="BX13" s="626"/>
      <c r="BY13" s="626"/>
      <c r="BZ13" s="626"/>
      <c r="CA13" s="626"/>
      <c r="CB13" s="626"/>
      <c r="CC13" s="626"/>
      <c r="CD13" s="626"/>
      <c r="CE13" s="626"/>
      <c r="CF13" s="626"/>
      <c r="CG13" s="626"/>
      <c r="CH13" s="626" t="s">
        <v>446</v>
      </c>
    </row>
    <row r="14" spans="1:97" ht="14.25" customHeight="1">
      <c r="J14" s="74"/>
      <c r="K14" s="74"/>
      <c r="L14" s="702" t="s">
        <v>91</v>
      </c>
      <c r="M14" s="702" t="s">
        <v>600</v>
      </c>
      <c r="N14" s="464"/>
      <c r="O14" s="703" t="s">
        <v>602</v>
      </c>
      <c r="P14" s="704"/>
      <c r="Q14" s="704"/>
      <c r="R14" s="704"/>
      <c r="S14" s="704"/>
      <c r="T14" s="705"/>
      <c r="U14" s="685" t="s">
        <v>339</v>
      </c>
      <c r="V14" s="703" t="s">
        <v>602</v>
      </c>
      <c r="W14" s="704"/>
      <c r="X14" s="704"/>
      <c r="Y14" s="704"/>
      <c r="Z14" s="704"/>
      <c r="AA14" s="705"/>
      <c r="AB14" s="685" t="s">
        <v>339</v>
      </c>
      <c r="AC14" s="703" t="s">
        <v>602</v>
      </c>
      <c r="AD14" s="704"/>
      <c r="AE14" s="704"/>
      <c r="AF14" s="704"/>
      <c r="AG14" s="704"/>
      <c r="AH14" s="705"/>
      <c r="AI14" s="685" t="s">
        <v>339</v>
      </c>
      <c r="AJ14" s="703" t="s">
        <v>602</v>
      </c>
      <c r="AK14" s="704"/>
      <c r="AL14" s="704"/>
      <c r="AM14" s="704"/>
      <c r="AN14" s="704"/>
      <c r="AO14" s="705"/>
      <c r="AP14" s="685" t="s">
        <v>339</v>
      </c>
      <c r="AQ14" s="703" t="s">
        <v>602</v>
      </c>
      <c r="AR14" s="704"/>
      <c r="AS14" s="704"/>
      <c r="AT14" s="704"/>
      <c r="AU14" s="704"/>
      <c r="AV14" s="705"/>
      <c r="AW14" s="685" t="s">
        <v>339</v>
      </c>
      <c r="AX14" s="703" t="s">
        <v>602</v>
      </c>
      <c r="AY14" s="704"/>
      <c r="AZ14" s="704"/>
      <c r="BA14" s="704"/>
      <c r="BB14" s="704"/>
      <c r="BC14" s="705"/>
      <c r="BD14" s="685" t="s">
        <v>339</v>
      </c>
      <c r="BE14" s="703" t="s">
        <v>602</v>
      </c>
      <c r="BF14" s="704"/>
      <c r="BG14" s="704"/>
      <c r="BH14" s="704"/>
      <c r="BI14" s="704"/>
      <c r="BJ14" s="705"/>
      <c r="BK14" s="685" t="s">
        <v>339</v>
      </c>
      <c r="BL14" s="703" t="s">
        <v>602</v>
      </c>
      <c r="BM14" s="704"/>
      <c r="BN14" s="704"/>
      <c r="BO14" s="704"/>
      <c r="BP14" s="704"/>
      <c r="BQ14" s="705"/>
      <c r="BR14" s="685" t="s">
        <v>339</v>
      </c>
      <c r="BS14" s="703" t="s">
        <v>602</v>
      </c>
      <c r="BT14" s="704"/>
      <c r="BU14" s="704"/>
      <c r="BV14" s="704"/>
      <c r="BW14" s="704"/>
      <c r="BX14" s="705"/>
      <c r="BY14" s="685" t="s">
        <v>339</v>
      </c>
      <c r="BZ14" s="703" t="s">
        <v>602</v>
      </c>
      <c r="CA14" s="704"/>
      <c r="CB14" s="704"/>
      <c r="CC14" s="704"/>
      <c r="CD14" s="704"/>
      <c r="CE14" s="705"/>
      <c r="CF14" s="685" t="s">
        <v>339</v>
      </c>
      <c r="CG14" s="699" t="s">
        <v>274</v>
      </c>
      <c r="CH14" s="626"/>
    </row>
    <row r="15" spans="1:97" ht="14.25" customHeight="1">
      <c r="J15" s="74"/>
      <c r="K15" s="74"/>
      <c r="L15" s="702"/>
      <c r="M15" s="702"/>
      <c r="N15" s="465"/>
      <c r="O15" s="708" t="s">
        <v>576</v>
      </c>
      <c r="P15" s="706" t="s">
        <v>270</v>
      </c>
      <c r="Q15" s="707"/>
      <c r="R15" s="682" t="s">
        <v>613</v>
      </c>
      <c r="S15" s="683"/>
      <c r="T15" s="684"/>
      <c r="U15" s="686"/>
      <c r="V15" s="708" t="s">
        <v>576</v>
      </c>
      <c r="W15" s="706" t="s">
        <v>270</v>
      </c>
      <c r="X15" s="707"/>
      <c r="Y15" s="682" t="s">
        <v>613</v>
      </c>
      <c r="Z15" s="683"/>
      <c r="AA15" s="684"/>
      <c r="AB15" s="686"/>
      <c r="AC15" s="708" t="s">
        <v>576</v>
      </c>
      <c r="AD15" s="706" t="s">
        <v>270</v>
      </c>
      <c r="AE15" s="707"/>
      <c r="AF15" s="682" t="s">
        <v>613</v>
      </c>
      <c r="AG15" s="683"/>
      <c r="AH15" s="684"/>
      <c r="AI15" s="686"/>
      <c r="AJ15" s="708" t="s">
        <v>576</v>
      </c>
      <c r="AK15" s="706" t="s">
        <v>270</v>
      </c>
      <c r="AL15" s="707"/>
      <c r="AM15" s="682" t="s">
        <v>613</v>
      </c>
      <c r="AN15" s="683"/>
      <c r="AO15" s="684"/>
      <c r="AP15" s="686"/>
      <c r="AQ15" s="708" t="s">
        <v>576</v>
      </c>
      <c r="AR15" s="706" t="s">
        <v>270</v>
      </c>
      <c r="AS15" s="707"/>
      <c r="AT15" s="682" t="s">
        <v>613</v>
      </c>
      <c r="AU15" s="683"/>
      <c r="AV15" s="684"/>
      <c r="AW15" s="686"/>
      <c r="AX15" s="708" t="s">
        <v>576</v>
      </c>
      <c r="AY15" s="706" t="s">
        <v>270</v>
      </c>
      <c r="AZ15" s="707"/>
      <c r="BA15" s="682" t="s">
        <v>613</v>
      </c>
      <c r="BB15" s="683"/>
      <c r="BC15" s="684"/>
      <c r="BD15" s="686"/>
      <c r="BE15" s="708" t="s">
        <v>576</v>
      </c>
      <c r="BF15" s="706" t="s">
        <v>270</v>
      </c>
      <c r="BG15" s="707"/>
      <c r="BH15" s="682" t="s">
        <v>613</v>
      </c>
      <c r="BI15" s="683"/>
      <c r="BJ15" s="684"/>
      <c r="BK15" s="686"/>
      <c r="BL15" s="708" t="s">
        <v>576</v>
      </c>
      <c r="BM15" s="706" t="s">
        <v>270</v>
      </c>
      <c r="BN15" s="707"/>
      <c r="BO15" s="682" t="s">
        <v>613</v>
      </c>
      <c r="BP15" s="683"/>
      <c r="BQ15" s="684"/>
      <c r="BR15" s="686"/>
      <c r="BS15" s="708" t="s">
        <v>576</v>
      </c>
      <c r="BT15" s="706" t="s">
        <v>270</v>
      </c>
      <c r="BU15" s="707"/>
      <c r="BV15" s="682" t="s">
        <v>613</v>
      </c>
      <c r="BW15" s="683"/>
      <c r="BX15" s="684"/>
      <c r="BY15" s="686"/>
      <c r="BZ15" s="708" t="s">
        <v>576</v>
      </c>
      <c r="CA15" s="706" t="s">
        <v>270</v>
      </c>
      <c r="CB15" s="707"/>
      <c r="CC15" s="682" t="s">
        <v>613</v>
      </c>
      <c r="CD15" s="683"/>
      <c r="CE15" s="684"/>
      <c r="CF15" s="686"/>
      <c r="CG15" s="700"/>
      <c r="CH15" s="626"/>
    </row>
    <row r="16" spans="1:97" ht="33.75" customHeight="1">
      <c r="J16" s="74"/>
      <c r="K16" s="74"/>
      <c r="L16" s="702"/>
      <c r="M16" s="702"/>
      <c r="N16" s="466"/>
      <c r="O16" s="709"/>
      <c r="P16" s="88" t="s">
        <v>577</v>
      </c>
      <c r="Q16" s="88" t="s">
        <v>6</v>
      </c>
      <c r="R16" s="89" t="s">
        <v>273</v>
      </c>
      <c r="S16" s="697" t="s">
        <v>272</v>
      </c>
      <c r="T16" s="698"/>
      <c r="U16" s="687"/>
      <c r="V16" s="709"/>
      <c r="W16" s="88" t="s">
        <v>577</v>
      </c>
      <c r="X16" s="88" t="s">
        <v>6</v>
      </c>
      <c r="Y16" s="89" t="s">
        <v>273</v>
      </c>
      <c r="Z16" s="697" t="s">
        <v>272</v>
      </c>
      <c r="AA16" s="698"/>
      <c r="AB16" s="687"/>
      <c r="AC16" s="709"/>
      <c r="AD16" s="88" t="s">
        <v>577</v>
      </c>
      <c r="AE16" s="88" t="s">
        <v>6</v>
      </c>
      <c r="AF16" s="89" t="s">
        <v>273</v>
      </c>
      <c r="AG16" s="697" t="s">
        <v>272</v>
      </c>
      <c r="AH16" s="698"/>
      <c r="AI16" s="687"/>
      <c r="AJ16" s="709"/>
      <c r="AK16" s="88" t="s">
        <v>577</v>
      </c>
      <c r="AL16" s="88" t="s">
        <v>6</v>
      </c>
      <c r="AM16" s="89" t="s">
        <v>273</v>
      </c>
      <c r="AN16" s="697" t="s">
        <v>272</v>
      </c>
      <c r="AO16" s="698"/>
      <c r="AP16" s="687"/>
      <c r="AQ16" s="709"/>
      <c r="AR16" s="88" t="s">
        <v>577</v>
      </c>
      <c r="AS16" s="88" t="s">
        <v>6</v>
      </c>
      <c r="AT16" s="89" t="s">
        <v>273</v>
      </c>
      <c r="AU16" s="697" t="s">
        <v>272</v>
      </c>
      <c r="AV16" s="698"/>
      <c r="AW16" s="687"/>
      <c r="AX16" s="709"/>
      <c r="AY16" s="88" t="s">
        <v>577</v>
      </c>
      <c r="AZ16" s="88" t="s">
        <v>6</v>
      </c>
      <c r="BA16" s="89" t="s">
        <v>273</v>
      </c>
      <c r="BB16" s="697" t="s">
        <v>272</v>
      </c>
      <c r="BC16" s="698"/>
      <c r="BD16" s="687"/>
      <c r="BE16" s="709"/>
      <c r="BF16" s="88" t="s">
        <v>577</v>
      </c>
      <c r="BG16" s="88" t="s">
        <v>6</v>
      </c>
      <c r="BH16" s="89" t="s">
        <v>273</v>
      </c>
      <c r="BI16" s="697" t="s">
        <v>272</v>
      </c>
      <c r="BJ16" s="698"/>
      <c r="BK16" s="687"/>
      <c r="BL16" s="709"/>
      <c r="BM16" s="88" t="s">
        <v>577</v>
      </c>
      <c r="BN16" s="88" t="s">
        <v>6</v>
      </c>
      <c r="BO16" s="89" t="s">
        <v>273</v>
      </c>
      <c r="BP16" s="697" t="s">
        <v>272</v>
      </c>
      <c r="BQ16" s="698"/>
      <c r="BR16" s="687"/>
      <c r="BS16" s="709"/>
      <c r="BT16" s="88" t="s">
        <v>577</v>
      </c>
      <c r="BU16" s="88" t="s">
        <v>6</v>
      </c>
      <c r="BV16" s="89" t="s">
        <v>273</v>
      </c>
      <c r="BW16" s="697" t="s">
        <v>272</v>
      </c>
      <c r="BX16" s="698"/>
      <c r="BY16" s="687"/>
      <c r="BZ16" s="709"/>
      <c r="CA16" s="88" t="s">
        <v>577</v>
      </c>
      <c r="CB16" s="88" t="s">
        <v>6</v>
      </c>
      <c r="CC16" s="89" t="s">
        <v>273</v>
      </c>
      <c r="CD16" s="697" t="s">
        <v>272</v>
      </c>
      <c r="CE16" s="698"/>
      <c r="CF16" s="687"/>
      <c r="CG16" s="701"/>
      <c r="CH16" s="626"/>
    </row>
    <row r="17" spans="1:99">
      <c r="J17" s="74"/>
      <c r="K17" s="389">
        <v>1</v>
      </c>
      <c r="L17" s="452" t="s">
        <v>92</v>
      </c>
      <c r="M17" s="452" t="s">
        <v>48</v>
      </c>
      <c r="N17" s="454" t="str">
        <f ca="1">OFFSET(N17,0,-1)</f>
        <v>2</v>
      </c>
      <c r="O17" s="453">
        <f ca="1">OFFSET(O17,0,-1)+1</f>
        <v>3</v>
      </c>
      <c r="P17" s="453">
        <f ca="1">OFFSET(P17,0,-1)+1</f>
        <v>4</v>
      </c>
      <c r="Q17" s="453">
        <f ca="1">OFFSET(Q17,0,-1)+1</f>
        <v>5</v>
      </c>
      <c r="R17" s="453">
        <f ca="1">OFFSET(R17,0,-1)+1</f>
        <v>6</v>
      </c>
      <c r="S17" s="690">
        <f ca="1">OFFSET(S17,0,-1)+1</f>
        <v>7</v>
      </c>
      <c r="T17" s="690"/>
      <c r="U17" s="453">
        <f ca="1">OFFSET(U17,0,-2)+1</f>
        <v>8</v>
      </c>
      <c r="V17" s="453">
        <f ca="1">OFFSET(V17,0,-1)+1</f>
        <v>9</v>
      </c>
      <c r="W17" s="453">
        <f ca="1">OFFSET(W17,0,-1)+1</f>
        <v>10</v>
      </c>
      <c r="X17" s="453">
        <f ca="1">OFFSET(X17,0,-1)+1</f>
        <v>11</v>
      </c>
      <c r="Y17" s="453">
        <f ca="1">OFFSET(Y17,0,-1)+1</f>
        <v>12</v>
      </c>
      <c r="Z17" s="690">
        <f ca="1">OFFSET(Z17,0,-1)+1</f>
        <v>13</v>
      </c>
      <c r="AA17" s="690"/>
      <c r="AB17" s="453">
        <f ca="1">OFFSET(AB17,0,-2)+1</f>
        <v>14</v>
      </c>
      <c r="AC17" s="453">
        <f ca="1">OFFSET(AC17,0,-1)+1</f>
        <v>15</v>
      </c>
      <c r="AD17" s="453">
        <f ca="1">OFFSET(AD17,0,-1)+1</f>
        <v>16</v>
      </c>
      <c r="AE17" s="453">
        <f ca="1">OFFSET(AE17,0,-1)+1</f>
        <v>17</v>
      </c>
      <c r="AF17" s="453">
        <f ca="1">OFFSET(AF17,0,-1)+1</f>
        <v>18</v>
      </c>
      <c r="AG17" s="690">
        <f ca="1">OFFSET(AG17,0,-1)+1</f>
        <v>19</v>
      </c>
      <c r="AH17" s="690"/>
      <c r="AI17" s="453">
        <f ca="1">OFFSET(AI17,0,-2)+1</f>
        <v>20</v>
      </c>
      <c r="AJ17" s="453">
        <f ca="1">OFFSET(AJ17,0,-1)+1</f>
        <v>21</v>
      </c>
      <c r="AK17" s="453">
        <f ca="1">OFFSET(AK17,0,-1)+1</f>
        <v>22</v>
      </c>
      <c r="AL17" s="453">
        <f ca="1">OFFSET(AL17,0,-1)+1</f>
        <v>23</v>
      </c>
      <c r="AM17" s="453">
        <f ca="1">OFFSET(AM17,0,-1)+1</f>
        <v>24</v>
      </c>
      <c r="AN17" s="690">
        <f ca="1">OFFSET(AN17,0,-1)+1</f>
        <v>25</v>
      </c>
      <c r="AO17" s="690"/>
      <c r="AP17" s="453">
        <f ca="1">OFFSET(AP17,0,-2)+1</f>
        <v>26</v>
      </c>
      <c r="AQ17" s="453">
        <f ca="1">OFFSET(AQ17,0,-1)+1</f>
        <v>27</v>
      </c>
      <c r="AR17" s="453">
        <f ca="1">OFFSET(AR17,0,-1)+1</f>
        <v>28</v>
      </c>
      <c r="AS17" s="453">
        <f ca="1">OFFSET(AS17,0,-1)+1</f>
        <v>29</v>
      </c>
      <c r="AT17" s="453">
        <f ca="1">OFFSET(AT17,0,-1)+1</f>
        <v>30</v>
      </c>
      <c r="AU17" s="690">
        <f ca="1">OFFSET(AU17,0,-1)+1</f>
        <v>31</v>
      </c>
      <c r="AV17" s="690"/>
      <c r="AW17" s="453">
        <f ca="1">OFFSET(AW17,0,-2)+1</f>
        <v>32</v>
      </c>
      <c r="AX17" s="453">
        <f ca="1">OFFSET(AX17,0,-1)+1</f>
        <v>33</v>
      </c>
      <c r="AY17" s="453">
        <f ca="1">OFFSET(AY17,0,-1)+1</f>
        <v>34</v>
      </c>
      <c r="AZ17" s="453">
        <f ca="1">OFFSET(AZ17,0,-1)+1</f>
        <v>35</v>
      </c>
      <c r="BA17" s="453">
        <f ca="1">OFFSET(BA17,0,-1)+1</f>
        <v>36</v>
      </c>
      <c r="BB17" s="690">
        <f ca="1">OFFSET(BB17,0,-1)+1</f>
        <v>37</v>
      </c>
      <c r="BC17" s="690"/>
      <c r="BD17" s="453">
        <f ca="1">OFFSET(BD17,0,-2)+1</f>
        <v>38</v>
      </c>
      <c r="BE17" s="453">
        <f ca="1">OFFSET(BE17,0,-1)+1</f>
        <v>39</v>
      </c>
      <c r="BF17" s="453">
        <f ca="1">OFFSET(BF17,0,-1)+1</f>
        <v>40</v>
      </c>
      <c r="BG17" s="453">
        <f ca="1">OFFSET(BG17,0,-1)+1</f>
        <v>41</v>
      </c>
      <c r="BH17" s="453">
        <f ca="1">OFFSET(BH17,0,-1)+1</f>
        <v>42</v>
      </c>
      <c r="BI17" s="690">
        <f ca="1">OFFSET(BI17,0,-1)+1</f>
        <v>43</v>
      </c>
      <c r="BJ17" s="690"/>
      <c r="BK17" s="453">
        <f ca="1">OFFSET(BK17,0,-2)+1</f>
        <v>44</v>
      </c>
      <c r="BL17" s="453">
        <f ca="1">OFFSET(BL17,0,-1)+1</f>
        <v>45</v>
      </c>
      <c r="BM17" s="453">
        <f ca="1">OFFSET(BM17,0,-1)+1</f>
        <v>46</v>
      </c>
      <c r="BN17" s="453">
        <f ca="1">OFFSET(BN17,0,-1)+1</f>
        <v>47</v>
      </c>
      <c r="BO17" s="453">
        <f ca="1">OFFSET(BO17,0,-1)+1</f>
        <v>48</v>
      </c>
      <c r="BP17" s="690">
        <f ca="1">OFFSET(BP17,0,-1)+1</f>
        <v>49</v>
      </c>
      <c r="BQ17" s="690"/>
      <c r="BR17" s="453">
        <f ca="1">OFFSET(BR17,0,-2)+1</f>
        <v>50</v>
      </c>
      <c r="BS17" s="453">
        <f ca="1">OFFSET(BS17,0,-1)+1</f>
        <v>51</v>
      </c>
      <c r="BT17" s="453">
        <f ca="1">OFFSET(BT17,0,-1)+1</f>
        <v>52</v>
      </c>
      <c r="BU17" s="453">
        <f ca="1">OFFSET(BU17,0,-1)+1</f>
        <v>53</v>
      </c>
      <c r="BV17" s="453">
        <f ca="1">OFFSET(BV17,0,-1)+1</f>
        <v>54</v>
      </c>
      <c r="BW17" s="690">
        <f ca="1">OFFSET(BW17,0,-1)+1</f>
        <v>55</v>
      </c>
      <c r="BX17" s="690"/>
      <c r="BY17" s="453">
        <f ca="1">OFFSET(BY17,0,-2)+1</f>
        <v>56</v>
      </c>
      <c r="BZ17" s="453">
        <f ca="1">OFFSET(BZ17,0,-1)+1</f>
        <v>57</v>
      </c>
      <c r="CA17" s="453">
        <f ca="1">OFFSET(CA17,0,-1)+1</f>
        <v>58</v>
      </c>
      <c r="CB17" s="453">
        <f ca="1">OFFSET(CB17,0,-1)+1</f>
        <v>59</v>
      </c>
      <c r="CC17" s="453">
        <f ca="1">OFFSET(CC17,0,-1)+1</f>
        <v>60</v>
      </c>
      <c r="CD17" s="690">
        <f ca="1">OFFSET(CD17,0,-1)+1</f>
        <v>61</v>
      </c>
      <c r="CE17" s="690"/>
      <c r="CF17" s="453">
        <f ca="1">OFFSET(CF17,0,-2)+1</f>
        <v>62</v>
      </c>
      <c r="CG17" s="454">
        <f ca="1">OFFSET(CG17,0,-1)</f>
        <v>62</v>
      </c>
      <c r="CH17" s="453">
        <f ca="1">OFFSET(CH17,0,-1)+1</f>
        <v>63</v>
      </c>
    </row>
    <row r="18" spans="1:99" ht="22.5">
      <c r="A18" s="673">
        <v>1</v>
      </c>
      <c r="E18" s="184"/>
      <c r="F18" s="284"/>
      <c r="G18" s="284"/>
      <c r="H18" s="284"/>
      <c r="J18" s="506"/>
      <c r="K18" s="509"/>
      <c r="L18" s="402">
        <f>mergeValue(A18)</f>
        <v>1</v>
      </c>
      <c r="M18" s="450" t="s">
        <v>19</v>
      </c>
      <c r="N18" s="451"/>
      <c r="O18" s="674" t="str">
        <f>IF('Перечень тарифов'!J21="","","" &amp; 'Перечень тарифов'!J21 &amp; "")</f>
        <v>Тепловая энергия</v>
      </c>
      <c r="P18" s="674"/>
      <c r="Q18" s="674"/>
      <c r="R18" s="674"/>
      <c r="S18" s="674"/>
      <c r="T18" s="674"/>
      <c r="U18" s="674"/>
      <c r="V18" s="674"/>
      <c r="W18" s="674"/>
      <c r="X18" s="674"/>
      <c r="Y18" s="674"/>
      <c r="Z18" s="674"/>
      <c r="AA18" s="674"/>
      <c r="AB18" s="674"/>
      <c r="AC18" s="674"/>
      <c r="AD18" s="674"/>
      <c r="AE18" s="674"/>
      <c r="AF18" s="674"/>
      <c r="AG18" s="674"/>
      <c r="AH18" s="674"/>
      <c r="AI18" s="674"/>
      <c r="AJ18" s="674"/>
      <c r="AK18" s="674"/>
      <c r="AL18" s="674"/>
      <c r="AM18" s="674"/>
      <c r="AN18" s="674"/>
      <c r="AO18" s="674"/>
      <c r="AP18" s="674"/>
      <c r="AQ18" s="674"/>
      <c r="AR18" s="674"/>
      <c r="AS18" s="674"/>
      <c r="AT18" s="674"/>
      <c r="AU18" s="674"/>
      <c r="AV18" s="674"/>
      <c r="AW18" s="674"/>
      <c r="AX18" s="674"/>
      <c r="AY18" s="674"/>
      <c r="AZ18" s="674"/>
      <c r="BA18" s="674"/>
      <c r="BB18" s="674"/>
      <c r="BC18" s="674"/>
      <c r="BD18" s="674"/>
      <c r="BE18" s="674"/>
      <c r="BF18" s="674"/>
      <c r="BG18" s="674"/>
      <c r="BH18" s="674"/>
      <c r="BI18" s="674"/>
      <c r="BJ18" s="674"/>
      <c r="BK18" s="674"/>
      <c r="BL18" s="674"/>
      <c r="BM18" s="674"/>
      <c r="BN18" s="674"/>
      <c r="BO18" s="674"/>
      <c r="BP18" s="674"/>
      <c r="BQ18" s="674"/>
      <c r="BR18" s="674"/>
      <c r="BS18" s="674"/>
      <c r="BT18" s="674"/>
      <c r="BU18" s="674"/>
      <c r="BV18" s="674"/>
      <c r="BW18" s="674"/>
      <c r="BX18" s="674"/>
      <c r="BY18" s="674"/>
      <c r="BZ18" s="674"/>
      <c r="CA18" s="674"/>
      <c r="CB18" s="674"/>
      <c r="CC18" s="674"/>
      <c r="CD18" s="674"/>
      <c r="CE18" s="674"/>
      <c r="CF18" s="674"/>
      <c r="CG18" s="674"/>
      <c r="CH18" s="446" t="s">
        <v>716</v>
      </c>
      <c r="CJ18" s="182"/>
      <c r="CK18" s="182" t="str">
        <f t="shared" ref="CK18:CK48" si="0">IF(M18="","",M18 )</f>
        <v>Наименование тарифа</v>
      </c>
      <c r="CL18" s="182"/>
      <c r="CM18" s="182"/>
      <c r="CN18" s="182"/>
      <c r="CT18" s="173"/>
      <c r="CU18" s="173"/>
    </row>
    <row r="19" spans="1:99" ht="22.5">
      <c r="A19" s="673"/>
      <c r="B19" s="673">
        <v>1</v>
      </c>
      <c r="E19" s="284"/>
      <c r="F19" s="284"/>
      <c r="G19" s="284"/>
      <c r="H19" s="284"/>
      <c r="I19" s="151"/>
      <c r="J19" s="505"/>
      <c r="K19" s="507"/>
      <c r="L19" s="402" t="str">
        <f>mergeValue(A19) &amp;"."&amp; mergeValue(B19)</f>
        <v>1.1</v>
      </c>
      <c r="M19" s="418" t="s">
        <v>15</v>
      </c>
      <c r="N19" s="451"/>
      <c r="O19" s="674" t="str">
        <f>IF('Перечень тарифов'!N21="","","" &amp; 'Перечень тарифов'!N21 &amp; "")</f>
        <v>Курский муниципальный район, Щетинский сельсовет (38620492);</v>
      </c>
      <c r="P19" s="674"/>
      <c r="Q19" s="674"/>
      <c r="R19" s="674"/>
      <c r="S19" s="674"/>
      <c r="T19" s="674"/>
      <c r="U19" s="674"/>
      <c r="V19" s="674"/>
      <c r="W19" s="674"/>
      <c r="X19" s="674"/>
      <c r="Y19" s="674"/>
      <c r="Z19" s="674"/>
      <c r="AA19" s="674"/>
      <c r="AB19" s="674"/>
      <c r="AC19" s="674"/>
      <c r="AD19" s="674"/>
      <c r="AE19" s="674"/>
      <c r="AF19" s="674"/>
      <c r="AG19" s="674"/>
      <c r="AH19" s="674"/>
      <c r="AI19" s="674"/>
      <c r="AJ19" s="674"/>
      <c r="AK19" s="674"/>
      <c r="AL19" s="674"/>
      <c r="AM19" s="674"/>
      <c r="AN19" s="674"/>
      <c r="AO19" s="674"/>
      <c r="AP19" s="674"/>
      <c r="AQ19" s="674"/>
      <c r="AR19" s="674"/>
      <c r="AS19" s="674"/>
      <c r="AT19" s="674"/>
      <c r="AU19" s="674"/>
      <c r="AV19" s="674"/>
      <c r="AW19" s="674"/>
      <c r="AX19" s="674"/>
      <c r="AY19" s="674"/>
      <c r="AZ19" s="674"/>
      <c r="BA19" s="674"/>
      <c r="BB19" s="674"/>
      <c r="BC19" s="674"/>
      <c r="BD19" s="674"/>
      <c r="BE19" s="674"/>
      <c r="BF19" s="674"/>
      <c r="BG19" s="674"/>
      <c r="BH19" s="674"/>
      <c r="BI19" s="674"/>
      <c r="BJ19" s="674"/>
      <c r="BK19" s="674"/>
      <c r="BL19" s="674"/>
      <c r="BM19" s="674"/>
      <c r="BN19" s="674"/>
      <c r="BO19" s="674"/>
      <c r="BP19" s="674"/>
      <c r="BQ19" s="674"/>
      <c r="BR19" s="674"/>
      <c r="BS19" s="674"/>
      <c r="BT19" s="674"/>
      <c r="BU19" s="674"/>
      <c r="BV19" s="674"/>
      <c r="BW19" s="674"/>
      <c r="BX19" s="674"/>
      <c r="BY19" s="674"/>
      <c r="BZ19" s="674"/>
      <c r="CA19" s="674"/>
      <c r="CB19" s="674"/>
      <c r="CC19" s="674"/>
      <c r="CD19" s="674"/>
      <c r="CE19" s="674"/>
      <c r="CF19" s="674"/>
      <c r="CG19" s="674"/>
      <c r="CH19" s="446" t="s">
        <v>459</v>
      </c>
      <c r="CJ19" s="182"/>
      <c r="CK19" s="182" t="str">
        <f t="shared" si="0"/>
        <v>Территория действия тарифа</v>
      </c>
      <c r="CL19" s="182"/>
      <c r="CM19" s="182"/>
      <c r="CN19" s="182"/>
      <c r="CT19" s="173"/>
      <c r="CU19" s="173"/>
    </row>
    <row r="20" spans="1:99" hidden="1">
      <c r="A20" s="673"/>
      <c r="B20" s="673"/>
      <c r="C20" s="673">
        <v>1</v>
      </c>
      <c r="E20" s="284"/>
      <c r="F20" s="284"/>
      <c r="G20" s="284"/>
      <c r="H20" s="284"/>
      <c r="I20" s="508"/>
      <c r="J20" s="505"/>
      <c r="K20" s="507"/>
      <c r="L20" s="402" t="str">
        <f>mergeValue(A20) &amp;"."&amp; mergeValue(B20)&amp;"."&amp; mergeValue(C20)</f>
        <v>1.1.1</v>
      </c>
      <c r="M20" s="419"/>
      <c r="N20" s="451"/>
      <c r="O20" s="674"/>
      <c r="P20" s="674"/>
      <c r="Q20" s="674"/>
      <c r="R20" s="674"/>
      <c r="S20" s="674"/>
      <c r="T20" s="674"/>
      <c r="U20" s="674"/>
      <c r="V20" s="674"/>
      <c r="W20" s="674"/>
      <c r="X20" s="674"/>
      <c r="Y20" s="674"/>
      <c r="Z20" s="674"/>
      <c r="AA20" s="674"/>
      <c r="AB20" s="674"/>
      <c r="AC20" s="674"/>
      <c r="AD20" s="674"/>
      <c r="AE20" s="674"/>
      <c r="AF20" s="674"/>
      <c r="AG20" s="674"/>
      <c r="AH20" s="674"/>
      <c r="AI20" s="674"/>
      <c r="AJ20" s="674"/>
      <c r="AK20" s="674"/>
      <c r="AL20" s="674"/>
      <c r="AM20" s="674"/>
      <c r="AN20" s="674"/>
      <c r="AO20" s="674"/>
      <c r="AP20" s="674"/>
      <c r="AQ20" s="674"/>
      <c r="AR20" s="674"/>
      <c r="AS20" s="674"/>
      <c r="AT20" s="674"/>
      <c r="AU20" s="674"/>
      <c r="AV20" s="674"/>
      <c r="AW20" s="674"/>
      <c r="AX20" s="674"/>
      <c r="AY20" s="674"/>
      <c r="AZ20" s="674"/>
      <c r="BA20" s="674"/>
      <c r="BB20" s="674"/>
      <c r="BC20" s="674"/>
      <c r="BD20" s="674"/>
      <c r="BE20" s="674"/>
      <c r="BF20" s="674"/>
      <c r="BG20" s="674"/>
      <c r="BH20" s="674"/>
      <c r="BI20" s="674"/>
      <c r="BJ20" s="674"/>
      <c r="BK20" s="674"/>
      <c r="BL20" s="674"/>
      <c r="BM20" s="674"/>
      <c r="BN20" s="674"/>
      <c r="BO20" s="674"/>
      <c r="BP20" s="674"/>
      <c r="BQ20" s="674"/>
      <c r="BR20" s="674"/>
      <c r="BS20" s="674"/>
      <c r="BT20" s="674"/>
      <c r="BU20" s="674"/>
      <c r="BV20" s="674"/>
      <c r="BW20" s="674"/>
      <c r="BX20" s="674"/>
      <c r="BY20" s="674"/>
      <c r="BZ20" s="674"/>
      <c r="CA20" s="674"/>
      <c r="CB20" s="674"/>
      <c r="CC20" s="674"/>
      <c r="CD20" s="674"/>
      <c r="CE20" s="674"/>
      <c r="CF20" s="674"/>
      <c r="CG20" s="674"/>
      <c r="CH20" s="446"/>
      <c r="CJ20" s="182"/>
      <c r="CK20" s="182" t="str">
        <f t="shared" si="0"/>
        <v/>
      </c>
      <c r="CL20" s="182"/>
      <c r="CM20" s="182"/>
      <c r="CN20" s="182"/>
      <c r="CT20" s="173"/>
      <c r="CU20" s="173"/>
    </row>
    <row r="21" spans="1:99" hidden="1">
      <c r="A21" s="673"/>
      <c r="B21" s="673"/>
      <c r="C21" s="673"/>
      <c r="D21" s="673">
        <v>1</v>
      </c>
      <c r="E21" s="284"/>
      <c r="F21" s="284"/>
      <c r="G21" s="284"/>
      <c r="H21" s="284"/>
      <c r="I21" s="508"/>
      <c r="J21" s="505"/>
      <c r="K21" s="507"/>
      <c r="L21" s="402" t="str">
        <f>mergeValue(A21) &amp;"."&amp; mergeValue(B21)&amp;"."&amp; mergeValue(C21)&amp;"."&amp; mergeValue(D21)</f>
        <v>1.1.1.1</v>
      </c>
      <c r="M21" s="420"/>
      <c r="N21" s="451"/>
      <c r="O21" s="674"/>
      <c r="P21" s="674"/>
      <c r="Q21" s="674"/>
      <c r="R21" s="674"/>
      <c r="S21" s="674"/>
      <c r="T21" s="674"/>
      <c r="U21" s="674"/>
      <c r="V21" s="674"/>
      <c r="W21" s="674"/>
      <c r="X21" s="674"/>
      <c r="Y21" s="674"/>
      <c r="Z21" s="674"/>
      <c r="AA21" s="674"/>
      <c r="AB21" s="674"/>
      <c r="AC21" s="674"/>
      <c r="AD21" s="674"/>
      <c r="AE21" s="674"/>
      <c r="AF21" s="674"/>
      <c r="AG21" s="674"/>
      <c r="AH21" s="674"/>
      <c r="AI21" s="674"/>
      <c r="AJ21" s="674"/>
      <c r="AK21" s="674"/>
      <c r="AL21" s="674"/>
      <c r="AM21" s="674"/>
      <c r="AN21" s="674"/>
      <c r="AO21" s="674"/>
      <c r="AP21" s="674"/>
      <c r="AQ21" s="674"/>
      <c r="AR21" s="674"/>
      <c r="AS21" s="674"/>
      <c r="AT21" s="674"/>
      <c r="AU21" s="674"/>
      <c r="AV21" s="674"/>
      <c r="AW21" s="674"/>
      <c r="AX21" s="674"/>
      <c r="AY21" s="674"/>
      <c r="AZ21" s="674"/>
      <c r="BA21" s="674"/>
      <c r="BB21" s="674"/>
      <c r="BC21" s="674"/>
      <c r="BD21" s="674"/>
      <c r="BE21" s="674"/>
      <c r="BF21" s="674"/>
      <c r="BG21" s="674"/>
      <c r="BH21" s="674"/>
      <c r="BI21" s="674"/>
      <c r="BJ21" s="674"/>
      <c r="BK21" s="674"/>
      <c r="BL21" s="674"/>
      <c r="BM21" s="674"/>
      <c r="BN21" s="674"/>
      <c r="BO21" s="674"/>
      <c r="BP21" s="674"/>
      <c r="BQ21" s="674"/>
      <c r="BR21" s="674"/>
      <c r="BS21" s="674"/>
      <c r="BT21" s="674"/>
      <c r="BU21" s="674"/>
      <c r="BV21" s="674"/>
      <c r="BW21" s="674"/>
      <c r="BX21" s="674"/>
      <c r="BY21" s="674"/>
      <c r="BZ21" s="674"/>
      <c r="CA21" s="674"/>
      <c r="CB21" s="674"/>
      <c r="CC21" s="674"/>
      <c r="CD21" s="674"/>
      <c r="CE21" s="674"/>
      <c r="CF21" s="674"/>
      <c r="CG21" s="674"/>
      <c r="CH21" s="446"/>
      <c r="CJ21" s="182"/>
      <c r="CK21" s="182" t="str">
        <f t="shared" si="0"/>
        <v/>
      </c>
      <c r="CL21" s="182"/>
      <c r="CM21" s="182"/>
      <c r="CN21" s="182"/>
      <c r="CT21" s="173"/>
      <c r="CU21" s="173"/>
    </row>
    <row r="22" spans="1:99" ht="78.75">
      <c r="A22" s="673"/>
      <c r="B22" s="673"/>
      <c r="C22" s="673"/>
      <c r="D22" s="673"/>
      <c r="E22" s="673">
        <v>1</v>
      </c>
      <c r="F22" s="284"/>
      <c r="G22" s="284"/>
      <c r="H22" s="173">
        <v>1</v>
      </c>
      <c r="I22" s="673">
        <v>1</v>
      </c>
      <c r="J22" s="284"/>
      <c r="K22" s="511"/>
      <c r="L22" s="402" t="str">
        <f>mergeValue(A22) &amp;"."&amp; mergeValue(B22)&amp;"."&amp; mergeValue(C22)&amp;"."&amp; mergeValue(D22)&amp;"."&amp; mergeValue(E22)</f>
        <v>1.1.1.1.1</v>
      </c>
      <c r="M22" s="422" t="s">
        <v>8</v>
      </c>
      <c r="N22" s="451"/>
      <c r="O22" s="675" t="s">
        <v>3</v>
      </c>
      <c r="P22" s="675"/>
      <c r="Q22" s="675"/>
      <c r="R22" s="675"/>
      <c r="S22" s="675"/>
      <c r="T22" s="675"/>
      <c r="U22" s="675"/>
      <c r="V22" s="675"/>
      <c r="W22" s="675"/>
      <c r="X22" s="675"/>
      <c r="Y22" s="675"/>
      <c r="Z22" s="675"/>
      <c r="AA22" s="675"/>
      <c r="AB22" s="675"/>
      <c r="AC22" s="675"/>
      <c r="AD22" s="675"/>
      <c r="AE22" s="675"/>
      <c r="AF22" s="675"/>
      <c r="AG22" s="675"/>
      <c r="AH22" s="675"/>
      <c r="AI22" s="675"/>
      <c r="AJ22" s="675"/>
      <c r="AK22" s="675"/>
      <c r="AL22" s="675"/>
      <c r="AM22" s="675"/>
      <c r="AN22" s="675"/>
      <c r="AO22" s="675"/>
      <c r="AP22" s="675"/>
      <c r="AQ22" s="675"/>
      <c r="AR22" s="675"/>
      <c r="AS22" s="675"/>
      <c r="AT22" s="675"/>
      <c r="AU22" s="675"/>
      <c r="AV22" s="675"/>
      <c r="AW22" s="675"/>
      <c r="AX22" s="675"/>
      <c r="AY22" s="675"/>
      <c r="AZ22" s="675"/>
      <c r="BA22" s="675"/>
      <c r="BB22" s="675"/>
      <c r="BC22" s="675"/>
      <c r="BD22" s="675"/>
      <c r="BE22" s="675"/>
      <c r="BF22" s="675"/>
      <c r="BG22" s="675"/>
      <c r="BH22" s="675"/>
      <c r="BI22" s="675"/>
      <c r="BJ22" s="675"/>
      <c r="BK22" s="675"/>
      <c r="BL22" s="675"/>
      <c r="BM22" s="675"/>
      <c r="BN22" s="675"/>
      <c r="BO22" s="675"/>
      <c r="BP22" s="675"/>
      <c r="BQ22" s="675"/>
      <c r="BR22" s="675"/>
      <c r="BS22" s="675"/>
      <c r="BT22" s="675"/>
      <c r="BU22" s="675"/>
      <c r="BV22" s="675"/>
      <c r="BW22" s="675"/>
      <c r="BX22" s="675"/>
      <c r="BY22" s="675"/>
      <c r="BZ22" s="675"/>
      <c r="CA22" s="675"/>
      <c r="CB22" s="675"/>
      <c r="CC22" s="675"/>
      <c r="CD22" s="675"/>
      <c r="CE22" s="675"/>
      <c r="CF22" s="675"/>
      <c r="CG22" s="675"/>
      <c r="CH22" s="446" t="s">
        <v>717</v>
      </c>
      <c r="CJ22" s="182"/>
      <c r="CK22" s="182" t="str">
        <f t="shared" si="0"/>
        <v>Схема подключения теплопотребляющей установки к коллектору источника тепловой энергии</v>
      </c>
      <c r="CL22" s="182"/>
      <c r="CM22" s="182"/>
      <c r="CN22" s="182"/>
      <c r="CT22" s="173"/>
      <c r="CU22" s="173"/>
    </row>
    <row r="23" spans="1:99" ht="33.75">
      <c r="A23" s="673"/>
      <c r="B23" s="673"/>
      <c r="C23" s="673"/>
      <c r="D23" s="673"/>
      <c r="E23" s="673"/>
      <c r="F23" s="673">
        <v>1</v>
      </c>
      <c r="G23" s="173"/>
      <c r="H23" s="173"/>
      <c r="I23" s="673"/>
      <c r="J23" s="673">
        <v>1</v>
      </c>
      <c r="K23" s="512"/>
      <c r="L23" s="402" t="str">
        <f>mergeValue(A23) &amp;"."&amp; mergeValue(B23)&amp;"."&amp; mergeValue(C23)&amp;"."&amp; mergeValue(D23)&amp;"."&amp; mergeValue(E23)&amp;"."&amp; mergeValue(F23)</f>
        <v>1.1.1.1.1.1</v>
      </c>
      <c r="M23" s="423" t="s">
        <v>9</v>
      </c>
      <c r="N23" s="451"/>
      <c r="O23" s="676" t="s">
        <v>757</v>
      </c>
      <c r="P23" s="677"/>
      <c r="Q23" s="677"/>
      <c r="R23" s="677"/>
      <c r="S23" s="677"/>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c r="AT23" s="677"/>
      <c r="AU23" s="677"/>
      <c r="AV23" s="677"/>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c r="CA23" s="677"/>
      <c r="CB23" s="677"/>
      <c r="CC23" s="677"/>
      <c r="CD23" s="677"/>
      <c r="CE23" s="677"/>
      <c r="CF23" s="677"/>
      <c r="CG23" s="678"/>
      <c r="CH23" s="446" t="s">
        <v>718</v>
      </c>
      <c r="CJ23" s="182"/>
      <c r="CK23" s="182" t="str">
        <f t="shared" si="0"/>
        <v>Группа потребителей</v>
      </c>
      <c r="CL23" s="182"/>
      <c r="CM23" s="182"/>
      <c r="CN23" s="182"/>
      <c r="CT23" s="173"/>
      <c r="CU23" s="173"/>
    </row>
    <row r="24" spans="1:99" ht="122.1" customHeight="1">
      <c r="A24" s="673"/>
      <c r="B24" s="673"/>
      <c r="C24" s="673"/>
      <c r="D24" s="673"/>
      <c r="E24" s="673"/>
      <c r="F24" s="673"/>
      <c r="G24" s="173">
        <v>1</v>
      </c>
      <c r="H24" s="173"/>
      <c r="I24" s="673"/>
      <c r="J24" s="673"/>
      <c r="K24" s="512">
        <v>1</v>
      </c>
      <c r="L24" s="402" t="str">
        <f>mergeValue(A24) &amp;"."&amp; mergeValue(B24)&amp;"."&amp; mergeValue(C24)&amp;"."&amp; mergeValue(D24)&amp;"."&amp; mergeValue(E24)&amp;"."&amp; mergeValue(F24)&amp;"."&amp; mergeValue(G24)</f>
        <v>1.1.1.1.1.1.1</v>
      </c>
      <c r="M24" s="528" t="s">
        <v>603</v>
      </c>
      <c r="N24" s="451"/>
      <c r="O24" s="482">
        <v>4183</v>
      </c>
      <c r="P24" s="428"/>
      <c r="Q24" s="539"/>
      <c r="R24" s="680" t="s">
        <v>1449</v>
      </c>
      <c r="S24" s="681" t="s">
        <v>83</v>
      </c>
      <c r="T24" s="680" t="s">
        <v>1765</v>
      </c>
      <c r="U24" s="681" t="s">
        <v>83</v>
      </c>
      <c r="V24" s="482">
        <v>8239.82</v>
      </c>
      <c r="W24" s="428"/>
      <c r="X24" s="539"/>
      <c r="Y24" s="680" t="s">
        <v>1766</v>
      </c>
      <c r="Z24" s="681" t="s">
        <v>83</v>
      </c>
      <c r="AA24" s="680" t="s">
        <v>1767</v>
      </c>
      <c r="AB24" s="681" t="s">
        <v>83</v>
      </c>
      <c r="AC24" s="482">
        <v>6306.29</v>
      </c>
      <c r="AD24" s="428"/>
      <c r="AE24" s="539"/>
      <c r="AF24" s="680" t="s">
        <v>1768</v>
      </c>
      <c r="AG24" s="681" t="s">
        <v>83</v>
      </c>
      <c r="AH24" s="680" t="s">
        <v>1769</v>
      </c>
      <c r="AI24" s="681" t="s">
        <v>83</v>
      </c>
      <c r="AJ24" s="482">
        <v>6730.87</v>
      </c>
      <c r="AK24" s="428"/>
      <c r="AL24" s="539"/>
      <c r="AM24" s="680" t="s">
        <v>1770</v>
      </c>
      <c r="AN24" s="681" t="s">
        <v>83</v>
      </c>
      <c r="AO24" s="680" t="s">
        <v>1771</v>
      </c>
      <c r="AP24" s="681" t="s">
        <v>83</v>
      </c>
      <c r="AQ24" s="482">
        <v>6730.87</v>
      </c>
      <c r="AR24" s="428"/>
      <c r="AS24" s="539"/>
      <c r="AT24" s="680" t="s">
        <v>1772</v>
      </c>
      <c r="AU24" s="681" t="s">
        <v>83</v>
      </c>
      <c r="AV24" s="680" t="s">
        <v>1773</v>
      </c>
      <c r="AW24" s="681" t="s">
        <v>83</v>
      </c>
      <c r="AX24" s="482">
        <v>6894.36</v>
      </c>
      <c r="AY24" s="428"/>
      <c r="AZ24" s="539"/>
      <c r="BA24" s="680" t="s">
        <v>1774</v>
      </c>
      <c r="BB24" s="681" t="s">
        <v>83</v>
      </c>
      <c r="BC24" s="680" t="s">
        <v>1775</v>
      </c>
      <c r="BD24" s="681" t="s">
        <v>83</v>
      </c>
      <c r="BE24" s="482">
        <v>6894.36</v>
      </c>
      <c r="BF24" s="428"/>
      <c r="BG24" s="539"/>
      <c r="BH24" s="680" t="s">
        <v>1776</v>
      </c>
      <c r="BI24" s="681" t="s">
        <v>83</v>
      </c>
      <c r="BJ24" s="680" t="s">
        <v>1777</v>
      </c>
      <c r="BK24" s="681" t="s">
        <v>83</v>
      </c>
      <c r="BL24" s="482">
        <v>7445.31</v>
      </c>
      <c r="BM24" s="428"/>
      <c r="BN24" s="539"/>
      <c r="BO24" s="680" t="s">
        <v>1778</v>
      </c>
      <c r="BP24" s="681" t="s">
        <v>83</v>
      </c>
      <c r="BQ24" s="680" t="s">
        <v>1779</v>
      </c>
      <c r="BR24" s="681" t="s">
        <v>83</v>
      </c>
      <c r="BS24" s="482">
        <v>7445.31</v>
      </c>
      <c r="BT24" s="428"/>
      <c r="BU24" s="539"/>
      <c r="BV24" s="680" t="s">
        <v>1780</v>
      </c>
      <c r="BW24" s="681" t="s">
        <v>83</v>
      </c>
      <c r="BX24" s="680" t="s">
        <v>1781</v>
      </c>
      <c r="BY24" s="681" t="s">
        <v>83</v>
      </c>
      <c r="BZ24" s="482">
        <v>7518.42</v>
      </c>
      <c r="CA24" s="428"/>
      <c r="CB24" s="539"/>
      <c r="CC24" s="680" t="s">
        <v>1782</v>
      </c>
      <c r="CD24" s="681" t="s">
        <v>83</v>
      </c>
      <c r="CE24" s="680" t="s">
        <v>1450</v>
      </c>
      <c r="CF24" s="681" t="s">
        <v>84</v>
      </c>
      <c r="CG24" s="428"/>
      <c r="CH24" s="691" t="s">
        <v>719</v>
      </c>
      <c r="CI24" s="173" t="str">
        <f>strCheckDate(O25:CG25)</f>
        <v/>
      </c>
      <c r="CJ24" s="182"/>
      <c r="CK24" s="182" t="str">
        <f t="shared" si="0"/>
        <v>вода</v>
      </c>
      <c r="CL24" s="182"/>
      <c r="CM24" s="182"/>
      <c r="CN24" s="182"/>
      <c r="CT24" s="173"/>
      <c r="CU24" s="173"/>
    </row>
    <row r="25" spans="1:99" ht="11.25" hidden="1" customHeight="1">
      <c r="A25" s="673"/>
      <c r="B25" s="673"/>
      <c r="C25" s="673"/>
      <c r="D25" s="673"/>
      <c r="E25" s="673"/>
      <c r="F25" s="673"/>
      <c r="G25" s="173"/>
      <c r="H25" s="173"/>
      <c r="I25" s="673"/>
      <c r="J25" s="673"/>
      <c r="K25" s="512"/>
      <c r="L25" s="244"/>
      <c r="M25" s="451"/>
      <c r="N25" s="451"/>
      <c r="O25" s="428"/>
      <c r="P25" s="428"/>
      <c r="Q25" s="438" t="str">
        <f>R24 &amp; "-" &amp; T24</f>
        <v>01.01.2024-30.06.2024</v>
      </c>
      <c r="R25" s="680"/>
      <c r="S25" s="681"/>
      <c r="T25" s="680"/>
      <c r="U25" s="681"/>
      <c r="V25" s="428"/>
      <c r="W25" s="428"/>
      <c r="X25" s="438" t="str">
        <f>Y24 &amp; "-" &amp; AA24</f>
        <v>01.07.2024-31.12.2024</v>
      </c>
      <c r="Y25" s="680"/>
      <c r="Z25" s="681"/>
      <c r="AA25" s="680"/>
      <c r="AB25" s="681"/>
      <c r="AC25" s="428"/>
      <c r="AD25" s="428"/>
      <c r="AE25" s="438" t="str">
        <f>AF24 &amp; "-" &amp; AH24</f>
        <v>01.01.2025-30.06.2025</v>
      </c>
      <c r="AF25" s="680"/>
      <c r="AG25" s="681"/>
      <c r="AH25" s="680"/>
      <c r="AI25" s="681"/>
      <c r="AJ25" s="428"/>
      <c r="AK25" s="428"/>
      <c r="AL25" s="438" t="str">
        <f>AM24 &amp; "-" &amp; AO24</f>
        <v>01.07.2025-31.12.2025</v>
      </c>
      <c r="AM25" s="680"/>
      <c r="AN25" s="681"/>
      <c r="AO25" s="680"/>
      <c r="AP25" s="681"/>
      <c r="AQ25" s="428"/>
      <c r="AR25" s="428"/>
      <c r="AS25" s="438" t="str">
        <f>AT24 &amp; "-" &amp; AV24</f>
        <v>01.01.2026-30.06.2026</v>
      </c>
      <c r="AT25" s="680"/>
      <c r="AU25" s="681"/>
      <c r="AV25" s="680"/>
      <c r="AW25" s="681"/>
      <c r="AX25" s="428"/>
      <c r="AY25" s="428"/>
      <c r="AZ25" s="438" t="str">
        <f>BA24 &amp; "-" &amp; BC24</f>
        <v>01.07.2026-31.12.2026</v>
      </c>
      <c r="BA25" s="680"/>
      <c r="BB25" s="681"/>
      <c r="BC25" s="680"/>
      <c r="BD25" s="681"/>
      <c r="BE25" s="428"/>
      <c r="BF25" s="428"/>
      <c r="BG25" s="438" t="str">
        <f>BH24 &amp; "-" &amp; BJ24</f>
        <v>01.01.2027-30.06.2027</v>
      </c>
      <c r="BH25" s="680"/>
      <c r="BI25" s="681"/>
      <c r="BJ25" s="680"/>
      <c r="BK25" s="681"/>
      <c r="BL25" s="428"/>
      <c r="BM25" s="428"/>
      <c r="BN25" s="438" t="str">
        <f>BO24 &amp; "-" &amp; BQ24</f>
        <v>01.07.2027-31.12.2027</v>
      </c>
      <c r="BO25" s="680"/>
      <c r="BP25" s="681"/>
      <c r="BQ25" s="680"/>
      <c r="BR25" s="681"/>
      <c r="BS25" s="428"/>
      <c r="BT25" s="428"/>
      <c r="BU25" s="438" t="str">
        <f>BV24 &amp; "-" &amp; BX24</f>
        <v>01.01.2028-30.06.2028</v>
      </c>
      <c r="BV25" s="680"/>
      <c r="BW25" s="681"/>
      <c r="BX25" s="680"/>
      <c r="BY25" s="681"/>
      <c r="BZ25" s="428"/>
      <c r="CA25" s="428"/>
      <c r="CB25" s="438" t="str">
        <f>CC24 &amp; "-" &amp; CE24</f>
        <v>01.07.2028-31.12.2028</v>
      </c>
      <c r="CC25" s="680"/>
      <c r="CD25" s="681"/>
      <c r="CE25" s="680"/>
      <c r="CF25" s="681"/>
      <c r="CG25" s="428"/>
      <c r="CH25" s="692"/>
      <c r="CJ25" s="182"/>
      <c r="CK25" s="182" t="str">
        <f t="shared" si="0"/>
        <v/>
      </c>
      <c r="CL25" s="182"/>
      <c r="CM25" s="182"/>
      <c r="CN25" s="182"/>
      <c r="CT25" s="173"/>
      <c r="CU25" s="173"/>
    </row>
    <row r="26" spans="1:99" ht="15" customHeight="1">
      <c r="A26" s="673"/>
      <c r="B26" s="673"/>
      <c r="C26" s="673"/>
      <c r="D26" s="673"/>
      <c r="E26" s="673"/>
      <c r="F26" s="673"/>
      <c r="G26" s="284"/>
      <c r="H26" s="173"/>
      <c r="I26" s="673"/>
      <c r="J26" s="673"/>
      <c r="K26" s="511"/>
      <c r="L26" s="416"/>
      <c r="M26" s="425" t="s">
        <v>24</v>
      </c>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426"/>
      <c r="CH26" s="693"/>
      <c r="CJ26" s="182"/>
      <c r="CK26" s="182" t="str">
        <f t="shared" si="0"/>
        <v>Добавить вид теплоносителя (параметры теплоносителя)</v>
      </c>
      <c r="CL26" s="182"/>
      <c r="CM26" s="182"/>
      <c r="CN26" s="182"/>
      <c r="CT26" s="173"/>
      <c r="CU26" s="173"/>
    </row>
    <row r="27" spans="1:99" ht="15" customHeight="1">
      <c r="A27" s="673"/>
      <c r="B27" s="673"/>
      <c r="C27" s="673"/>
      <c r="D27" s="673"/>
      <c r="E27" s="673"/>
      <c r="F27" s="284"/>
      <c r="G27" s="284"/>
      <c r="H27" s="173"/>
      <c r="I27" s="673"/>
      <c r="J27" s="284"/>
      <c r="K27" s="511"/>
      <c r="L27" s="416"/>
      <c r="M27" s="424" t="s">
        <v>10</v>
      </c>
      <c r="N27" s="141"/>
      <c r="O27" s="141"/>
      <c r="P27" s="141"/>
      <c r="Q27" s="141"/>
      <c r="R27" s="141"/>
      <c r="S27" s="141"/>
      <c r="T27" s="141"/>
      <c r="U27" s="429"/>
      <c r="V27" s="141"/>
      <c r="W27" s="141"/>
      <c r="X27" s="141"/>
      <c r="Y27" s="141"/>
      <c r="Z27" s="141"/>
      <c r="AA27" s="141"/>
      <c r="AB27" s="429"/>
      <c r="AC27" s="141"/>
      <c r="AD27" s="141"/>
      <c r="AE27" s="141"/>
      <c r="AF27" s="141"/>
      <c r="AG27" s="141"/>
      <c r="AH27" s="141"/>
      <c r="AI27" s="429"/>
      <c r="AJ27" s="141"/>
      <c r="AK27" s="141"/>
      <c r="AL27" s="141"/>
      <c r="AM27" s="141"/>
      <c r="AN27" s="141"/>
      <c r="AO27" s="141"/>
      <c r="AP27" s="429"/>
      <c r="AQ27" s="141"/>
      <c r="AR27" s="141"/>
      <c r="AS27" s="141"/>
      <c r="AT27" s="141"/>
      <c r="AU27" s="141"/>
      <c r="AV27" s="141"/>
      <c r="AW27" s="429"/>
      <c r="AX27" s="141"/>
      <c r="AY27" s="141"/>
      <c r="AZ27" s="141"/>
      <c r="BA27" s="141"/>
      <c r="BB27" s="141"/>
      <c r="BC27" s="141"/>
      <c r="BD27" s="429"/>
      <c r="BE27" s="141"/>
      <c r="BF27" s="141"/>
      <c r="BG27" s="141"/>
      <c r="BH27" s="141"/>
      <c r="BI27" s="141"/>
      <c r="BJ27" s="141"/>
      <c r="BK27" s="429"/>
      <c r="BL27" s="141"/>
      <c r="BM27" s="141"/>
      <c r="BN27" s="141"/>
      <c r="BO27" s="141"/>
      <c r="BP27" s="141"/>
      <c r="BQ27" s="141"/>
      <c r="BR27" s="429"/>
      <c r="BS27" s="141"/>
      <c r="BT27" s="141"/>
      <c r="BU27" s="141"/>
      <c r="BV27" s="141"/>
      <c r="BW27" s="141"/>
      <c r="BX27" s="141"/>
      <c r="BY27" s="429"/>
      <c r="BZ27" s="141"/>
      <c r="CA27" s="141"/>
      <c r="CB27" s="141"/>
      <c r="CC27" s="141"/>
      <c r="CD27" s="141"/>
      <c r="CE27" s="141"/>
      <c r="CF27" s="429"/>
      <c r="CG27" s="141"/>
      <c r="CH27" s="468"/>
      <c r="CJ27" s="182"/>
      <c r="CK27" s="182" t="str">
        <f t="shared" si="0"/>
        <v>Добавить группу потребителей</v>
      </c>
      <c r="CL27" s="182"/>
      <c r="CM27" s="182"/>
      <c r="CN27" s="182"/>
      <c r="CT27" s="173"/>
      <c r="CU27" s="173"/>
    </row>
    <row r="28" spans="1:99" ht="15" customHeight="1">
      <c r="A28" s="673"/>
      <c r="B28" s="673"/>
      <c r="C28" s="673"/>
      <c r="D28" s="673"/>
      <c r="E28" s="510"/>
      <c r="F28" s="284"/>
      <c r="G28" s="284"/>
      <c r="H28" s="284"/>
      <c r="I28" s="506"/>
      <c r="J28" s="73"/>
      <c r="K28" s="509"/>
      <c r="L28" s="416"/>
      <c r="M28" s="421" t="s">
        <v>11</v>
      </c>
      <c r="N28" s="141"/>
      <c r="O28" s="141"/>
      <c r="P28" s="141"/>
      <c r="Q28" s="141"/>
      <c r="R28" s="141"/>
      <c r="S28" s="141"/>
      <c r="T28" s="141"/>
      <c r="U28" s="429"/>
      <c r="V28" s="141"/>
      <c r="W28" s="141"/>
      <c r="X28" s="141"/>
      <c r="Y28" s="141"/>
      <c r="Z28" s="141"/>
      <c r="AA28" s="141"/>
      <c r="AB28" s="429"/>
      <c r="AC28" s="141"/>
      <c r="AD28" s="141"/>
      <c r="AE28" s="141"/>
      <c r="AF28" s="141"/>
      <c r="AG28" s="141"/>
      <c r="AH28" s="141"/>
      <c r="AI28" s="429"/>
      <c r="AJ28" s="141"/>
      <c r="AK28" s="141"/>
      <c r="AL28" s="141"/>
      <c r="AM28" s="141"/>
      <c r="AN28" s="141"/>
      <c r="AO28" s="141"/>
      <c r="AP28" s="429"/>
      <c r="AQ28" s="141"/>
      <c r="AR28" s="141"/>
      <c r="AS28" s="141"/>
      <c r="AT28" s="141"/>
      <c r="AU28" s="141"/>
      <c r="AV28" s="141"/>
      <c r="AW28" s="429"/>
      <c r="AX28" s="141"/>
      <c r="AY28" s="141"/>
      <c r="AZ28" s="141"/>
      <c r="BA28" s="141"/>
      <c r="BB28" s="141"/>
      <c r="BC28" s="141"/>
      <c r="BD28" s="429"/>
      <c r="BE28" s="141"/>
      <c r="BF28" s="141"/>
      <c r="BG28" s="141"/>
      <c r="BH28" s="141"/>
      <c r="BI28" s="141"/>
      <c r="BJ28" s="141"/>
      <c r="BK28" s="429"/>
      <c r="BL28" s="141"/>
      <c r="BM28" s="141"/>
      <c r="BN28" s="141"/>
      <c r="BO28" s="141"/>
      <c r="BP28" s="141"/>
      <c r="BQ28" s="141"/>
      <c r="BR28" s="429"/>
      <c r="BS28" s="141"/>
      <c r="BT28" s="141"/>
      <c r="BU28" s="141"/>
      <c r="BV28" s="141"/>
      <c r="BW28" s="141"/>
      <c r="BX28" s="141"/>
      <c r="BY28" s="429"/>
      <c r="BZ28" s="141"/>
      <c r="CA28" s="141"/>
      <c r="CB28" s="141"/>
      <c r="CC28" s="141"/>
      <c r="CD28" s="141"/>
      <c r="CE28" s="141"/>
      <c r="CF28" s="429"/>
      <c r="CG28" s="141"/>
      <c r="CH28" s="468"/>
      <c r="CJ28" s="182"/>
      <c r="CK28" s="182" t="str">
        <f t="shared" si="0"/>
        <v>Добавить схему подключения</v>
      </c>
      <c r="CL28" s="182"/>
      <c r="CM28" s="182"/>
      <c r="CN28" s="182"/>
      <c r="CT28" s="173"/>
      <c r="CU28" s="173"/>
    </row>
    <row r="29" spans="1:99" ht="22.5">
      <c r="A29" s="673"/>
      <c r="B29" s="673">
        <v>2</v>
      </c>
      <c r="E29" s="284"/>
      <c r="F29" s="284"/>
      <c r="G29" s="284"/>
      <c r="H29" s="284"/>
      <c r="I29" s="151"/>
      <c r="J29" s="505"/>
      <c r="K29" s="507"/>
      <c r="L29" s="402" t="str">
        <f>mergeValue(A29) &amp;"."&amp; mergeValue(B29)</f>
        <v>1.2</v>
      </c>
      <c r="M29" s="418" t="s">
        <v>15</v>
      </c>
      <c r="N29" s="451"/>
      <c r="O29" s="710" t="str">
        <f>IF('Перечень тарифов'!N24="","","" &amp; 'Перечень тарифов'!N24 &amp; "")</f>
        <v>Курский муниципальный район, Полянский сельсовет (38620472);</v>
      </c>
      <c r="P29" s="711"/>
      <c r="Q29" s="711"/>
      <c r="R29" s="711"/>
      <c r="S29" s="711"/>
      <c r="T29" s="711"/>
      <c r="U29" s="711"/>
      <c r="V29" s="711"/>
      <c r="W29" s="711"/>
      <c r="X29" s="711"/>
      <c r="Y29" s="711"/>
      <c r="Z29" s="711"/>
      <c r="AA29" s="711"/>
      <c r="AB29" s="711"/>
      <c r="AC29" s="711"/>
      <c r="AD29" s="711"/>
      <c r="AE29" s="711"/>
      <c r="AF29" s="711"/>
      <c r="AG29" s="711"/>
      <c r="AH29" s="711"/>
      <c r="AI29" s="711"/>
      <c r="AJ29" s="711"/>
      <c r="AK29" s="711"/>
      <c r="AL29" s="711"/>
      <c r="AM29" s="711"/>
      <c r="AN29" s="711"/>
      <c r="AO29" s="711"/>
      <c r="AP29" s="711"/>
      <c r="AQ29" s="711"/>
      <c r="AR29" s="711"/>
      <c r="AS29" s="71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c r="BP29" s="711"/>
      <c r="BQ29" s="711"/>
      <c r="BR29" s="711"/>
      <c r="BS29" s="711"/>
      <c r="BT29" s="711"/>
      <c r="BU29" s="711"/>
      <c r="BV29" s="711"/>
      <c r="BW29" s="711"/>
      <c r="BX29" s="711"/>
      <c r="BY29" s="711"/>
      <c r="BZ29" s="711"/>
      <c r="CA29" s="711"/>
      <c r="CB29" s="711"/>
      <c r="CC29" s="711"/>
      <c r="CD29" s="711"/>
      <c r="CE29" s="711"/>
      <c r="CF29" s="711"/>
      <c r="CG29" s="712"/>
      <c r="CH29" s="446" t="s">
        <v>459</v>
      </c>
      <c r="CJ29" s="182"/>
      <c r="CK29" s="182" t="str">
        <f t="shared" si="0"/>
        <v>Территория действия тарифа</v>
      </c>
      <c r="CL29" s="182"/>
      <c r="CM29" s="182"/>
      <c r="CN29" s="182"/>
      <c r="CT29" s="173"/>
      <c r="CU29" s="173"/>
    </row>
    <row r="30" spans="1:99" hidden="1">
      <c r="A30" s="673"/>
      <c r="B30" s="673"/>
      <c r="C30" s="673">
        <v>1</v>
      </c>
      <c r="E30" s="284"/>
      <c r="F30" s="284"/>
      <c r="G30" s="284"/>
      <c r="H30" s="284"/>
      <c r="I30" s="508"/>
      <c r="J30" s="505"/>
      <c r="K30" s="507"/>
      <c r="L30" s="402" t="str">
        <f>mergeValue(A30) &amp;"."&amp; mergeValue(B30)&amp;"."&amp; mergeValue(C30)</f>
        <v>1.2.1</v>
      </c>
      <c r="M30" s="419"/>
      <c r="N30" s="451"/>
      <c r="O30" s="710"/>
      <c r="P30" s="711"/>
      <c r="Q30" s="711"/>
      <c r="R30" s="711"/>
      <c r="S30" s="711"/>
      <c r="T30" s="711"/>
      <c r="U30" s="711"/>
      <c r="V30" s="711"/>
      <c r="W30" s="711"/>
      <c r="X30" s="711"/>
      <c r="Y30" s="711"/>
      <c r="Z30" s="711"/>
      <c r="AA30" s="711"/>
      <c r="AB30" s="711"/>
      <c r="AC30" s="711"/>
      <c r="AD30" s="711"/>
      <c r="AE30" s="711"/>
      <c r="AF30" s="711"/>
      <c r="AG30" s="711"/>
      <c r="AH30" s="711"/>
      <c r="AI30" s="711"/>
      <c r="AJ30" s="711"/>
      <c r="AK30" s="711"/>
      <c r="AL30" s="711"/>
      <c r="AM30" s="711"/>
      <c r="AN30" s="711"/>
      <c r="AO30" s="711"/>
      <c r="AP30" s="711"/>
      <c r="AQ30" s="711"/>
      <c r="AR30" s="711"/>
      <c r="AS30" s="711"/>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c r="BP30" s="711"/>
      <c r="BQ30" s="711"/>
      <c r="BR30" s="711"/>
      <c r="BS30" s="711"/>
      <c r="BT30" s="711"/>
      <c r="BU30" s="711"/>
      <c r="BV30" s="711"/>
      <c r="BW30" s="711"/>
      <c r="BX30" s="711"/>
      <c r="BY30" s="711"/>
      <c r="BZ30" s="711"/>
      <c r="CA30" s="711"/>
      <c r="CB30" s="711"/>
      <c r="CC30" s="711"/>
      <c r="CD30" s="711"/>
      <c r="CE30" s="711"/>
      <c r="CF30" s="711"/>
      <c r="CG30" s="712"/>
      <c r="CH30" s="446"/>
      <c r="CJ30" s="182"/>
      <c r="CK30" s="182" t="str">
        <f t="shared" si="0"/>
        <v/>
      </c>
      <c r="CL30" s="182"/>
      <c r="CM30" s="182"/>
      <c r="CN30" s="182"/>
      <c r="CT30" s="173"/>
      <c r="CU30" s="173"/>
    </row>
    <row r="31" spans="1:99" hidden="1">
      <c r="A31" s="673"/>
      <c r="B31" s="673"/>
      <c r="C31" s="673"/>
      <c r="D31" s="673">
        <v>1</v>
      </c>
      <c r="E31" s="284"/>
      <c r="F31" s="284"/>
      <c r="G31" s="284"/>
      <c r="H31" s="284"/>
      <c r="I31" s="508"/>
      <c r="J31" s="505"/>
      <c r="K31" s="507"/>
      <c r="L31" s="402" t="str">
        <f>mergeValue(A31) &amp;"."&amp; mergeValue(B31)&amp;"."&amp; mergeValue(C31)&amp;"."&amp; mergeValue(D31)</f>
        <v>1.2.1.1</v>
      </c>
      <c r="M31" s="420"/>
      <c r="N31" s="451"/>
      <c r="O31" s="710"/>
      <c r="P31" s="711"/>
      <c r="Q31" s="711"/>
      <c r="R31" s="711"/>
      <c r="S31" s="711"/>
      <c r="T31" s="711"/>
      <c r="U31" s="711"/>
      <c r="V31" s="711"/>
      <c r="W31" s="711"/>
      <c r="X31" s="711"/>
      <c r="Y31" s="711"/>
      <c r="Z31" s="711"/>
      <c r="AA31" s="711"/>
      <c r="AB31" s="711"/>
      <c r="AC31" s="711"/>
      <c r="AD31" s="711"/>
      <c r="AE31" s="711"/>
      <c r="AF31" s="711"/>
      <c r="AG31" s="711"/>
      <c r="AH31" s="711"/>
      <c r="AI31" s="711"/>
      <c r="AJ31" s="711"/>
      <c r="AK31" s="711"/>
      <c r="AL31" s="711"/>
      <c r="AM31" s="711"/>
      <c r="AN31" s="711"/>
      <c r="AO31" s="711"/>
      <c r="AP31" s="711"/>
      <c r="AQ31" s="711"/>
      <c r="AR31" s="711"/>
      <c r="AS31" s="71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c r="BP31" s="711"/>
      <c r="BQ31" s="711"/>
      <c r="BR31" s="711"/>
      <c r="BS31" s="711"/>
      <c r="BT31" s="711"/>
      <c r="BU31" s="711"/>
      <c r="BV31" s="711"/>
      <c r="BW31" s="711"/>
      <c r="BX31" s="711"/>
      <c r="BY31" s="711"/>
      <c r="BZ31" s="711"/>
      <c r="CA31" s="711"/>
      <c r="CB31" s="711"/>
      <c r="CC31" s="711"/>
      <c r="CD31" s="711"/>
      <c r="CE31" s="711"/>
      <c r="CF31" s="711"/>
      <c r="CG31" s="712"/>
      <c r="CH31" s="446"/>
      <c r="CJ31" s="182"/>
      <c r="CK31" s="182" t="str">
        <f t="shared" si="0"/>
        <v/>
      </c>
      <c r="CL31" s="182"/>
      <c r="CM31" s="182"/>
      <c r="CN31" s="182"/>
      <c r="CT31" s="173"/>
      <c r="CU31" s="173"/>
    </row>
    <row r="32" spans="1:99" ht="78.75">
      <c r="A32" s="673"/>
      <c r="B32" s="673"/>
      <c r="C32" s="673"/>
      <c r="D32" s="673"/>
      <c r="E32" s="673">
        <v>1</v>
      </c>
      <c r="F32" s="284"/>
      <c r="G32" s="284"/>
      <c r="H32" s="173">
        <v>1</v>
      </c>
      <c r="I32" s="673">
        <v>1</v>
      </c>
      <c r="J32" s="284"/>
      <c r="K32" s="511"/>
      <c r="L32" s="402" t="str">
        <f>mergeValue(A32) &amp;"."&amp; mergeValue(B32)&amp;"."&amp; mergeValue(C32)&amp;"."&amp; mergeValue(D32)&amp;"."&amp; mergeValue(E32)</f>
        <v>1.2.1.1.1</v>
      </c>
      <c r="M32" s="422" t="s">
        <v>8</v>
      </c>
      <c r="N32" s="451"/>
      <c r="O32" s="676" t="s">
        <v>3</v>
      </c>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c r="AT32" s="677"/>
      <c r="AU32" s="677"/>
      <c r="AV32" s="677"/>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7"/>
      <c r="BZ32" s="677"/>
      <c r="CA32" s="677"/>
      <c r="CB32" s="677"/>
      <c r="CC32" s="677"/>
      <c r="CD32" s="677"/>
      <c r="CE32" s="677"/>
      <c r="CF32" s="677"/>
      <c r="CG32" s="678"/>
      <c r="CH32" s="446" t="s">
        <v>717</v>
      </c>
      <c r="CJ32" s="182"/>
      <c r="CK32" s="182" t="str">
        <f t="shared" si="0"/>
        <v>Схема подключения теплопотребляющей установки к коллектору источника тепловой энергии</v>
      </c>
      <c r="CL32" s="182"/>
      <c r="CM32" s="182"/>
      <c r="CN32" s="182"/>
      <c r="CT32" s="173"/>
      <c r="CU32" s="173"/>
    </row>
    <row r="33" spans="1:99" ht="33.75">
      <c r="A33" s="673"/>
      <c r="B33" s="673"/>
      <c r="C33" s="673"/>
      <c r="D33" s="673"/>
      <c r="E33" s="673"/>
      <c r="F33" s="673">
        <v>1</v>
      </c>
      <c r="G33" s="173"/>
      <c r="H33" s="173"/>
      <c r="I33" s="673"/>
      <c r="J33" s="673">
        <v>1</v>
      </c>
      <c r="K33" s="512"/>
      <c r="L33" s="402" t="str">
        <f>mergeValue(A33) &amp;"."&amp; mergeValue(B33)&amp;"."&amp; mergeValue(C33)&amp;"."&amp; mergeValue(D33)&amp;"."&amp; mergeValue(E33)&amp;"."&amp; mergeValue(F33)</f>
        <v>1.2.1.1.1.1</v>
      </c>
      <c r="M33" s="423" t="s">
        <v>9</v>
      </c>
      <c r="N33" s="451"/>
      <c r="O33" s="676" t="s">
        <v>757</v>
      </c>
      <c r="P33" s="6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7"/>
      <c r="AP33" s="677"/>
      <c r="AQ33" s="677"/>
      <c r="AR33" s="677"/>
      <c r="AS33" s="677"/>
      <c r="AT33" s="677"/>
      <c r="AU33" s="677"/>
      <c r="AV33" s="677"/>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7"/>
      <c r="BZ33" s="677"/>
      <c r="CA33" s="677"/>
      <c r="CB33" s="677"/>
      <c r="CC33" s="677"/>
      <c r="CD33" s="677"/>
      <c r="CE33" s="677"/>
      <c r="CF33" s="677"/>
      <c r="CG33" s="678"/>
      <c r="CH33" s="446" t="s">
        <v>718</v>
      </c>
      <c r="CJ33" s="182"/>
      <c r="CK33" s="182" t="str">
        <f t="shared" si="0"/>
        <v>Группа потребителей</v>
      </c>
      <c r="CL33" s="182"/>
      <c r="CM33" s="182"/>
      <c r="CN33" s="182"/>
      <c r="CT33" s="173"/>
      <c r="CU33" s="173"/>
    </row>
    <row r="34" spans="1:99" ht="122.1" customHeight="1">
      <c r="A34" s="673"/>
      <c r="B34" s="673"/>
      <c r="C34" s="673"/>
      <c r="D34" s="673"/>
      <c r="E34" s="673"/>
      <c r="F34" s="673"/>
      <c r="G34" s="173">
        <v>1</v>
      </c>
      <c r="H34" s="173"/>
      <c r="I34" s="673"/>
      <c r="J34" s="673"/>
      <c r="K34" s="512">
        <v>1</v>
      </c>
      <c r="L34" s="402" t="str">
        <f>mergeValue(A34) &amp;"."&amp; mergeValue(B34)&amp;"."&amp; mergeValue(C34)&amp;"."&amp; mergeValue(D34)&amp;"."&amp; mergeValue(E34)&amp;"."&amp; mergeValue(F34)&amp;"."&amp; mergeValue(G34)</f>
        <v>1.2.1.1.1.1.1</v>
      </c>
      <c r="M34" s="528" t="s">
        <v>603</v>
      </c>
      <c r="N34" s="451"/>
      <c r="O34" s="482">
        <v>4183</v>
      </c>
      <c r="P34" s="428"/>
      <c r="Q34" s="539"/>
      <c r="R34" s="680" t="s">
        <v>1449</v>
      </c>
      <c r="S34" s="681" t="s">
        <v>83</v>
      </c>
      <c r="T34" s="680" t="s">
        <v>1765</v>
      </c>
      <c r="U34" s="681" t="s">
        <v>83</v>
      </c>
      <c r="V34" s="482">
        <v>23078.47</v>
      </c>
      <c r="W34" s="428"/>
      <c r="X34" s="539"/>
      <c r="Y34" s="680" t="s">
        <v>1766</v>
      </c>
      <c r="Z34" s="681" t="s">
        <v>83</v>
      </c>
      <c r="AA34" s="680" t="s">
        <v>1767</v>
      </c>
      <c r="AB34" s="681" t="s">
        <v>83</v>
      </c>
      <c r="AC34" s="482">
        <v>12503.2</v>
      </c>
      <c r="AD34" s="428"/>
      <c r="AE34" s="539"/>
      <c r="AF34" s="680" t="s">
        <v>1768</v>
      </c>
      <c r="AG34" s="681" t="s">
        <v>83</v>
      </c>
      <c r="AH34" s="680" t="s">
        <v>1769</v>
      </c>
      <c r="AI34" s="681" t="s">
        <v>83</v>
      </c>
      <c r="AJ34" s="482">
        <v>12963.86</v>
      </c>
      <c r="AK34" s="428"/>
      <c r="AL34" s="539"/>
      <c r="AM34" s="680" t="s">
        <v>1770</v>
      </c>
      <c r="AN34" s="681" t="s">
        <v>83</v>
      </c>
      <c r="AO34" s="680" t="s">
        <v>1771</v>
      </c>
      <c r="AP34" s="681" t="s">
        <v>83</v>
      </c>
      <c r="AQ34" s="482">
        <v>12963.86</v>
      </c>
      <c r="AR34" s="428"/>
      <c r="AS34" s="539"/>
      <c r="AT34" s="680" t="s">
        <v>1772</v>
      </c>
      <c r="AU34" s="681" t="s">
        <v>83</v>
      </c>
      <c r="AV34" s="680" t="s">
        <v>1773</v>
      </c>
      <c r="AW34" s="681" t="s">
        <v>83</v>
      </c>
      <c r="AX34" s="482">
        <v>13744.25</v>
      </c>
      <c r="AY34" s="428"/>
      <c r="AZ34" s="539"/>
      <c r="BA34" s="680" t="s">
        <v>1774</v>
      </c>
      <c r="BB34" s="681" t="s">
        <v>83</v>
      </c>
      <c r="BC34" s="680" t="s">
        <v>1775</v>
      </c>
      <c r="BD34" s="681" t="s">
        <v>83</v>
      </c>
      <c r="BE34" s="482">
        <v>13744.25</v>
      </c>
      <c r="BF34" s="428"/>
      <c r="BG34" s="539"/>
      <c r="BH34" s="680" t="s">
        <v>1776</v>
      </c>
      <c r="BI34" s="681" t="s">
        <v>83</v>
      </c>
      <c r="BJ34" s="680" t="s">
        <v>1777</v>
      </c>
      <c r="BK34" s="681" t="s">
        <v>83</v>
      </c>
      <c r="BL34" s="482">
        <v>13977.43</v>
      </c>
      <c r="BM34" s="428"/>
      <c r="BN34" s="539"/>
      <c r="BO34" s="680" t="s">
        <v>1778</v>
      </c>
      <c r="BP34" s="681" t="s">
        <v>83</v>
      </c>
      <c r="BQ34" s="680" t="s">
        <v>1779</v>
      </c>
      <c r="BR34" s="681" t="s">
        <v>83</v>
      </c>
      <c r="BS34" s="482">
        <v>13977.43</v>
      </c>
      <c r="BT34" s="428"/>
      <c r="BU34" s="539"/>
      <c r="BV34" s="680" t="s">
        <v>1780</v>
      </c>
      <c r="BW34" s="681" t="s">
        <v>83</v>
      </c>
      <c r="BX34" s="680" t="s">
        <v>1781</v>
      </c>
      <c r="BY34" s="681" t="s">
        <v>83</v>
      </c>
      <c r="BZ34" s="482">
        <v>15000.17</v>
      </c>
      <c r="CA34" s="428"/>
      <c r="CB34" s="539"/>
      <c r="CC34" s="680" t="s">
        <v>1782</v>
      </c>
      <c r="CD34" s="681" t="s">
        <v>83</v>
      </c>
      <c r="CE34" s="680" t="s">
        <v>1450</v>
      </c>
      <c r="CF34" s="681" t="s">
        <v>84</v>
      </c>
      <c r="CG34" s="428"/>
      <c r="CH34" s="691" t="s">
        <v>719</v>
      </c>
      <c r="CI34" s="173" t="str">
        <f>strCheckDate(O35:CG35)</f>
        <v/>
      </c>
      <c r="CJ34" s="182"/>
      <c r="CK34" s="182" t="str">
        <f t="shared" si="0"/>
        <v>вода</v>
      </c>
      <c r="CL34" s="182"/>
      <c r="CM34" s="182"/>
      <c r="CN34" s="182"/>
      <c r="CT34" s="173"/>
      <c r="CU34" s="173"/>
    </row>
    <row r="35" spans="1:99" ht="11.25" hidden="1" customHeight="1">
      <c r="A35" s="673"/>
      <c r="B35" s="673"/>
      <c r="C35" s="673"/>
      <c r="D35" s="673"/>
      <c r="E35" s="673"/>
      <c r="F35" s="673"/>
      <c r="G35" s="173"/>
      <c r="H35" s="173"/>
      <c r="I35" s="673"/>
      <c r="J35" s="673"/>
      <c r="K35" s="512"/>
      <c r="L35" s="244"/>
      <c r="M35" s="451"/>
      <c r="N35" s="451"/>
      <c r="O35" s="428"/>
      <c r="P35" s="428"/>
      <c r="Q35" s="438" t="str">
        <f>R34 &amp; "-" &amp; T34</f>
        <v>01.01.2024-30.06.2024</v>
      </c>
      <c r="R35" s="680"/>
      <c r="S35" s="681"/>
      <c r="T35" s="680"/>
      <c r="U35" s="681"/>
      <c r="V35" s="428"/>
      <c r="W35" s="428"/>
      <c r="X35" s="438" t="str">
        <f>Y34 &amp; "-" &amp; AA34</f>
        <v>01.07.2024-31.12.2024</v>
      </c>
      <c r="Y35" s="680"/>
      <c r="Z35" s="681"/>
      <c r="AA35" s="680"/>
      <c r="AB35" s="681"/>
      <c r="AC35" s="428"/>
      <c r="AD35" s="428"/>
      <c r="AE35" s="438" t="str">
        <f>AF34 &amp; "-" &amp; AH34</f>
        <v>01.01.2025-30.06.2025</v>
      </c>
      <c r="AF35" s="680"/>
      <c r="AG35" s="681"/>
      <c r="AH35" s="680"/>
      <c r="AI35" s="681"/>
      <c r="AJ35" s="428"/>
      <c r="AK35" s="428"/>
      <c r="AL35" s="438" t="str">
        <f>AM34 &amp; "-" &amp; AO34</f>
        <v>01.07.2025-31.12.2025</v>
      </c>
      <c r="AM35" s="680"/>
      <c r="AN35" s="681"/>
      <c r="AO35" s="680"/>
      <c r="AP35" s="681"/>
      <c r="AQ35" s="428"/>
      <c r="AR35" s="428"/>
      <c r="AS35" s="438" t="str">
        <f>AT34 &amp; "-" &amp; AV34</f>
        <v>01.01.2026-30.06.2026</v>
      </c>
      <c r="AT35" s="680"/>
      <c r="AU35" s="681"/>
      <c r="AV35" s="680"/>
      <c r="AW35" s="681"/>
      <c r="AX35" s="428"/>
      <c r="AY35" s="428"/>
      <c r="AZ35" s="438" t="str">
        <f>BA34 &amp; "-" &amp; BC34</f>
        <v>01.07.2026-31.12.2026</v>
      </c>
      <c r="BA35" s="680"/>
      <c r="BB35" s="681"/>
      <c r="BC35" s="680"/>
      <c r="BD35" s="681"/>
      <c r="BE35" s="428"/>
      <c r="BF35" s="428"/>
      <c r="BG35" s="438" t="str">
        <f>BH34 &amp; "-" &amp; BJ34</f>
        <v>01.01.2027-30.06.2027</v>
      </c>
      <c r="BH35" s="680"/>
      <c r="BI35" s="681"/>
      <c r="BJ35" s="680"/>
      <c r="BK35" s="681"/>
      <c r="BL35" s="428"/>
      <c r="BM35" s="428"/>
      <c r="BN35" s="438" t="str">
        <f>BO34 &amp; "-" &amp; BQ34</f>
        <v>01.07.2027-31.12.2027</v>
      </c>
      <c r="BO35" s="680"/>
      <c r="BP35" s="681"/>
      <c r="BQ35" s="680"/>
      <c r="BR35" s="681"/>
      <c r="BS35" s="428"/>
      <c r="BT35" s="428"/>
      <c r="BU35" s="438" t="str">
        <f>BV34 &amp; "-" &amp; BX34</f>
        <v>01.01.2028-30.06.2028</v>
      </c>
      <c r="BV35" s="680"/>
      <c r="BW35" s="681"/>
      <c r="BX35" s="680"/>
      <c r="BY35" s="681"/>
      <c r="BZ35" s="428"/>
      <c r="CA35" s="428"/>
      <c r="CB35" s="438" t="str">
        <f>CC34 &amp; "-" &amp; CE34</f>
        <v>01.07.2028-31.12.2028</v>
      </c>
      <c r="CC35" s="680"/>
      <c r="CD35" s="681"/>
      <c r="CE35" s="680"/>
      <c r="CF35" s="681"/>
      <c r="CG35" s="428"/>
      <c r="CH35" s="692"/>
      <c r="CJ35" s="182"/>
      <c r="CK35" s="182" t="str">
        <f t="shared" si="0"/>
        <v/>
      </c>
      <c r="CL35" s="182"/>
      <c r="CM35" s="182"/>
      <c r="CN35" s="182"/>
      <c r="CT35" s="173"/>
      <c r="CU35" s="173"/>
    </row>
    <row r="36" spans="1:99" ht="15" customHeight="1">
      <c r="A36" s="673"/>
      <c r="B36" s="673"/>
      <c r="C36" s="673"/>
      <c r="D36" s="673"/>
      <c r="E36" s="673"/>
      <c r="F36" s="673"/>
      <c r="G36" s="284"/>
      <c r="H36" s="173"/>
      <c r="I36" s="673"/>
      <c r="J36" s="673"/>
      <c r="K36" s="511"/>
      <c r="L36" s="416"/>
      <c r="M36" s="425" t="s">
        <v>24</v>
      </c>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426"/>
      <c r="CH36" s="693"/>
      <c r="CJ36" s="182"/>
      <c r="CK36" s="182" t="str">
        <f t="shared" si="0"/>
        <v>Добавить вид теплоносителя (параметры теплоносителя)</v>
      </c>
      <c r="CL36" s="182"/>
      <c r="CM36" s="182"/>
      <c r="CN36" s="182"/>
      <c r="CT36" s="173"/>
      <c r="CU36" s="173"/>
    </row>
    <row r="37" spans="1:99" ht="15" customHeight="1">
      <c r="A37" s="673"/>
      <c r="B37" s="673"/>
      <c r="C37" s="673"/>
      <c r="D37" s="673"/>
      <c r="E37" s="673"/>
      <c r="F37" s="284"/>
      <c r="G37" s="284"/>
      <c r="H37" s="173"/>
      <c r="I37" s="673"/>
      <c r="J37" s="284"/>
      <c r="K37" s="511"/>
      <c r="L37" s="416"/>
      <c r="M37" s="424" t="s">
        <v>10</v>
      </c>
      <c r="N37" s="141"/>
      <c r="O37" s="141"/>
      <c r="P37" s="141"/>
      <c r="Q37" s="141"/>
      <c r="R37" s="141"/>
      <c r="S37" s="141"/>
      <c r="T37" s="141"/>
      <c r="U37" s="429"/>
      <c r="V37" s="141"/>
      <c r="W37" s="141"/>
      <c r="X37" s="141"/>
      <c r="Y37" s="141"/>
      <c r="Z37" s="141"/>
      <c r="AA37" s="141"/>
      <c r="AB37" s="429"/>
      <c r="AC37" s="141"/>
      <c r="AD37" s="141"/>
      <c r="AE37" s="141"/>
      <c r="AF37" s="141"/>
      <c r="AG37" s="141"/>
      <c r="AH37" s="141"/>
      <c r="AI37" s="429"/>
      <c r="AJ37" s="141"/>
      <c r="AK37" s="141"/>
      <c r="AL37" s="141"/>
      <c r="AM37" s="141"/>
      <c r="AN37" s="141"/>
      <c r="AO37" s="141"/>
      <c r="AP37" s="429"/>
      <c r="AQ37" s="141"/>
      <c r="AR37" s="141"/>
      <c r="AS37" s="141"/>
      <c r="AT37" s="141"/>
      <c r="AU37" s="141"/>
      <c r="AV37" s="141"/>
      <c r="AW37" s="429"/>
      <c r="AX37" s="141"/>
      <c r="AY37" s="141"/>
      <c r="AZ37" s="141"/>
      <c r="BA37" s="141"/>
      <c r="BB37" s="141"/>
      <c r="BC37" s="141"/>
      <c r="BD37" s="429"/>
      <c r="BE37" s="141"/>
      <c r="BF37" s="141"/>
      <c r="BG37" s="141"/>
      <c r="BH37" s="141"/>
      <c r="BI37" s="141"/>
      <c r="BJ37" s="141"/>
      <c r="BK37" s="429"/>
      <c r="BL37" s="141"/>
      <c r="BM37" s="141"/>
      <c r="BN37" s="141"/>
      <c r="BO37" s="141"/>
      <c r="BP37" s="141"/>
      <c r="BQ37" s="141"/>
      <c r="BR37" s="429"/>
      <c r="BS37" s="141"/>
      <c r="BT37" s="141"/>
      <c r="BU37" s="141"/>
      <c r="BV37" s="141"/>
      <c r="BW37" s="141"/>
      <c r="BX37" s="141"/>
      <c r="BY37" s="429"/>
      <c r="BZ37" s="141"/>
      <c r="CA37" s="141"/>
      <c r="CB37" s="141"/>
      <c r="CC37" s="141"/>
      <c r="CD37" s="141"/>
      <c r="CE37" s="141"/>
      <c r="CF37" s="429"/>
      <c r="CG37" s="141"/>
      <c r="CH37" s="468"/>
      <c r="CJ37" s="182"/>
      <c r="CK37" s="182" t="str">
        <f t="shared" si="0"/>
        <v>Добавить группу потребителей</v>
      </c>
      <c r="CL37" s="182"/>
      <c r="CM37" s="182"/>
      <c r="CN37" s="182"/>
      <c r="CT37" s="173"/>
      <c r="CU37" s="173"/>
    </row>
    <row r="38" spans="1:99" ht="15" customHeight="1">
      <c r="A38" s="673"/>
      <c r="B38" s="673"/>
      <c r="C38" s="673"/>
      <c r="D38" s="673"/>
      <c r="E38" s="510" t="s">
        <v>252</v>
      </c>
      <c r="F38" s="284"/>
      <c r="G38" s="284"/>
      <c r="H38" s="284"/>
      <c r="I38" s="506"/>
      <c r="J38" s="73"/>
      <c r="K38" s="509"/>
      <c r="L38" s="416"/>
      <c r="M38" s="421" t="s">
        <v>11</v>
      </c>
      <c r="N38" s="141"/>
      <c r="O38" s="141"/>
      <c r="P38" s="141"/>
      <c r="Q38" s="141"/>
      <c r="R38" s="141"/>
      <c r="S38" s="141"/>
      <c r="T38" s="141"/>
      <c r="U38" s="429"/>
      <c r="V38" s="141"/>
      <c r="W38" s="141"/>
      <c r="X38" s="141"/>
      <c r="Y38" s="141"/>
      <c r="Z38" s="141"/>
      <c r="AA38" s="141"/>
      <c r="AB38" s="429"/>
      <c r="AC38" s="141"/>
      <c r="AD38" s="141"/>
      <c r="AE38" s="141"/>
      <c r="AF38" s="141"/>
      <c r="AG38" s="141"/>
      <c r="AH38" s="141"/>
      <c r="AI38" s="429"/>
      <c r="AJ38" s="141"/>
      <c r="AK38" s="141"/>
      <c r="AL38" s="141"/>
      <c r="AM38" s="141"/>
      <c r="AN38" s="141"/>
      <c r="AO38" s="141"/>
      <c r="AP38" s="429"/>
      <c r="AQ38" s="141"/>
      <c r="AR38" s="141"/>
      <c r="AS38" s="141"/>
      <c r="AT38" s="141"/>
      <c r="AU38" s="141"/>
      <c r="AV38" s="141"/>
      <c r="AW38" s="429"/>
      <c r="AX38" s="141"/>
      <c r="AY38" s="141"/>
      <c r="AZ38" s="141"/>
      <c r="BA38" s="141"/>
      <c r="BB38" s="141"/>
      <c r="BC38" s="141"/>
      <c r="BD38" s="429"/>
      <c r="BE38" s="141"/>
      <c r="BF38" s="141"/>
      <c r="BG38" s="141"/>
      <c r="BH38" s="141"/>
      <c r="BI38" s="141"/>
      <c r="BJ38" s="141"/>
      <c r="BK38" s="429"/>
      <c r="BL38" s="141"/>
      <c r="BM38" s="141"/>
      <c r="BN38" s="141"/>
      <c r="BO38" s="141"/>
      <c r="BP38" s="141"/>
      <c r="BQ38" s="141"/>
      <c r="BR38" s="429"/>
      <c r="BS38" s="141"/>
      <c r="BT38" s="141"/>
      <c r="BU38" s="141"/>
      <c r="BV38" s="141"/>
      <c r="BW38" s="141"/>
      <c r="BX38" s="141"/>
      <c r="BY38" s="429"/>
      <c r="BZ38" s="141"/>
      <c r="CA38" s="141"/>
      <c r="CB38" s="141"/>
      <c r="CC38" s="141"/>
      <c r="CD38" s="141"/>
      <c r="CE38" s="141"/>
      <c r="CF38" s="429"/>
      <c r="CG38" s="141"/>
      <c r="CH38" s="468"/>
      <c r="CJ38" s="182"/>
      <c r="CK38" s="182" t="str">
        <f t="shared" si="0"/>
        <v>Добавить схему подключения</v>
      </c>
      <c r="CL38" s="182"/>
      <c r="CM38" s="182"/>
      <c r="CN38" s="182"/>
      <c r="CT38" s="173"/>
      <c r="CU38" s="173"/>
    </row>
    <row r="39" spans="1:99" ht="22.5">
      <c r="A39" s="673"/>
      <c r="B39" s="673">
        <v>3</v>
      </c>
      <c r="E39" s="284"/>
      <c r="F39" s="284"/>
      <c r="G39" s="284"/>
      <c r="H39" s="284"/>
      <c r="I39" s="151"/>
      <c r="J39" s="505"/>
      <c r="K39" s="507"/>
      <c r="L39" s="402" t="str">
        <f>mergeValue(A39) &amp;"."&amp; mergeValue(B39)</f>
        <v>1.3</v>
      </c>
      <c r="M39" s="418" t="s">
        <v>15</v>
      </c>
      <c r="N39" s="451"/>
      <c r="O39" s="710" t="str">
        <f>IF('Перечень тарифов'!N27="","","" &amp; 'Перечень тарифов'!N27 &amp; "")</f>
        <v>Курский муниципальный район, Ворошневский сельсовет (38620424);</v>
      </c>
      <c r="P39" s="711"/>
      <c r="Q39" s="711"/>
      <c r="R39" s="711"/>
      <c r="S39" s="711"/>
      <c r="T39" s="711"/>
      <c r="U39" s="711"/>
      <c r="V39" s="711"/>
      <c r="W39" s="711"/>
      <c r="X39" s="711"/>
      <c r="Y39" s="711"/>
      <c r="Z39" s="711"/>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1"/>
      <c r="BL39" s="711"/>
      <c r="BM39" s="711"/>
      <c r="BN39" s="711"/>
      <c r="BO39" s="711"/>
      <c r="BP39" s="711"/>
      <c r="BQ39" s="711"/>
      <c r="BR39" s="711"/>
      <c r="BS39" s="711"/>
      <c r="BT39" s="711"/>
      <c r="BU39" s="711"/>
      <c r="BV39" s="711"/>
      <c r="BW39" s="711"/>
      <c r="BX39" s="711"/>
      <c r="BY39" s="711"/>
      <c r="BZ39" s="711"/>
      <c r="CA39" s="711"/>
      <c r="CB39" s="711"/>
      <c r="CC39" s="711"/>
      <c r="CD39" s="711"/>
      <c r="CE39" s="711"/>
      <c r="CF39" s="711"/>
      <c r="CG39" s="712"/>
      <c r="CH39" s="446" t="s">
        <v>459</v>
      </c>
      <c r="CJ39" s="182"/>
      <c r="CK39" s="182" t="str">
        <f t="shared" si="0"/>
        <v>Территория действия тарифа</v>
      </c>
      <c r="CL39" s="182"/>
      <c r="CM39" s="182"/>
      <c r="CN39" s="182"/>
      <c r="CT39" s="173"/>
      <c r="CU39" s="173"/>
    </row>
    <row r="40" spans="1:99" hidden="1">
      <c r="A40" s="673"/>
      <c r="B40" s="673"/>
      <c r="C40" s="673">
        <v>1</v>
      </c>
      <c r="E40" s="284"/>
      <c r="F40" s="284"/>
      <c r="G40" s="284"/>
      <c r="H40" s="284"/>
      <c r="I40" s="508"/>
      <c r="J40" s="505"/>
      <c r="K40" s="507"/>
      <c r="L40" s="402" t="str">
        <f>mergeValue(A40) &amp;"."&amp; mergeValue(B40)&amp;"."&amp; mergeValue(C40)</f>
        <v>1.3.1</v>
      </c>
      <c r="M40" s="419"/>
      <c r="N40" s="451"/>
      <c r="O40" s="710"/>
      <c r="P40" s="711"/>
      <c r="Q40" s="711"/>
      <c r="R40" s="711"/>
      <c r="S40" s="711"/>
      <c r="T40" s="711"/>
      <c r="U40" s="711"/>
      <c r="V40" s="711"/>
      <c r="W40" s="711"/>
      <c r="X40" s="711"/>
      <c r="Y40" s="711"/>
      <c r="Z40" s="711"/>
      <c r="AA40" s="711"/>
      <c r="AB40" s="711"/>
      <c r="AC40" s="711"/>
      <c r="AD40" s="711"/>
      <c r="AE40" s="711"/>
      <c r="AF40" s="711"/>
      <c r="AG40" s="711"/>
      <c r="AH40" s="711"/>
      <c r="AI40" s="711"/>
      <c r="AJ40" s="711"/>
      <c r="AK40" s="711"/>
      <c r="AL40" s="711"/>
      <c r="AM40" s="711"/>
      <c r="AN40" s="711"/>
      <c r="AO40" s="711"/>
      <c r="AP40" s="711"/>
      <c r="AQ40" s="711"/>
      <c r="AR40" s="711"/>
      <c r="AS40" s="711"/>
      <c r="AT40" s="711"/>
      <c r="AU40" s="711"/>
      <c r="AV40" s="711"/>
      <c r="AW40" s="711"/>
      <c r="AX40" s="711"/>
      <c r="AY40" s="711"/>
      <c r="AZ40" s="711"/>
      <c r="BA40" s="711"/>
      <c r="BB40" s="711"/>
      <c r="BC40" s="711"/>
      <c r="BD40" s="711"/>
      <c r="BE40" s="711"/>
      <c r="BF40" s="711"/>
      <c r="BG40" s="711"/>
      <c r="BH40" s="711"/>
      <c r="BI40" s="711"/>
      <c r="BJ40" s="711"/>
      <c r="BK40" s="711"/>
      <c r="BL40" s="711"/>
      <c r="BM40" s="711"/>
      <c r="BN40" s="711"/>
      <c r="BO40" s="711"/>
      <c r="BP40" s="711"/>
      <c r="BQ40" s="711"/>
      <c r="BR40" s="711"/>
      <c r="BS40" s="711"/>
      <c r="BT40" s="711"/>
      <c r="BU40" s="711"/>
      <c r="BV40" s="711"/>
      <c r="BW40" s="711"/>
      <c r="BX40" s="711"/>
      <c r="BY40" s="711"/>
      <c r="BZ40" s="711"/>
      <c r="CA40" s="711"/>
      <c r="CB40" s="711"/>
      <c r="CC40" s="711"/>
      <c r="CD40" s="711"/>
      <c r="CE40" s="711"/>
      <c r="CF40" s="711"/>
      <c r="CG40" s="712"/>
      <c r="CH40" s="446"/>
      <c r="CJ40" s="182"/>
      <c r="CK40" s="182" t="str">
        <f t="shared" si="0"/>
        <v/>
      </c>
      <c r="CL40" s="182"/>
      <c r="CM40" s="182"/>
      <c r="CN40" s="182"/>
      <c r="CT40" s="173"/>
      <c r="CU40" s="173"/>
    </row>
    <row r="41" spans="1:99" hidden="1">
      <c r="A41" s="673"/>
      <c r="B41" s="673"/>
      <c r="C41" s="673"/>
      <c r="D41" s="673">
        <v>1</v>
      </c>
      <c r="E41" s="284"/>
      <c r="F41" s="284"/>
      <c r="G41" s="284"/>
      <c r="H41" s="284"/>
      <c r="I41" s="508"/>
      <c r="J41" s="505"/>
      <c r="K41" s="507"/>
      <c r="L41" s="402" t="str">
        <f>mergeValue(A41) &amp;"."&amp; mergeValue(B41)&amp;"."&amp; mergeValue(C41)&amp;"."&amp; mergeValue(D41)</f>
        <v>1.3.1.1</v>
      </c>
      <c r="M41" s="420"/>
      <c r="N41" s="451"/>
      <c r="O41" s="710"/>
      <c r="P41" s="711"/>
      <c r="Q41" s="711"/>
      <c r="R41" s="711"/>
      <c r="S41" s="711"/>
      <c r="T41" s="711"/>
      <c r="U41" s="711"/>
      <c r="V41" s="711"/>
      <c r="W41" s="711"/>
      <c r="X41" s="711"/>
      <c r="Y41" s="711"/>
      <c r="Z41" s="711"/>
      <c r="AA41" s="711"/>
      <c r="AB41" s="711"/>
      <c r="AC41" s="711"/>
      <c r="AD41" s="711"/>
      <c r="AE41" s="711"/>
      <c r="AF41" s="711"/>
      <c r="AG41" s="711"/>
      <c r="AH41" s="711"/>
      <c r="AI41" s="711"/>
      <c r="AJ41" s="711"/>
      <c r="AK41" s="711"/>
      <c r="AL41" s="711"/>
      <c r="AM41" s="711"/>
      <c r="AN41" s="711"/>
      <c r="AO41" s="711"/>
      <c r="AP41" s="711"/>
      <c r="AQ41" s="711"/>
      <c r="AR41" s="711"/>
      <c r="AS41" s="711"/>
      <c r="AT41" s="711"/>
      <c r="AU41" s="711"/>
      <c r="AV41" s="711"/>
      <c r="AW41" s="711"/>
      <c r="AX41" s="711"/>
      <c r="AY41" s="711"/>
      <c r="AZ41" s="711"/>
      <c r="BA41" s="711"/>
      <c r="BB41" s="711"/>
      <c r="BC41" s="711"/>
      <c r="BD41" s="711"/>
      <c r="BE41" s="711"/>
      <c r="BF41" s="711"/>
      <c r="BG41" s="711"/>
      <c r="BH41" s="711"/>
      <c r="BI41" s="711"/>
      <c r="BJ41" s="711"/>
      <c r="BK41" s="711"/>
      <c r="BL41" s="711"/>
      <c r="BM41" s="711"/>
      <c r="BN41" s="711"/>
      <c r="BO41" s="711"/>
      <c r="BP41" s="711"/>
      <c r="BQ41" s="711"/>
      <c r="BR41" s="711"/>
      <c r="BS41" s="711"/>
      <c r="BT41" s="711"/>
      <c r="BU41" s="711"/>
      <c r="BV41" s="711"/>
      <c r="BW41" s="711"/>
      <c r="BX41" s="711"/>
      <c r="BY41" s="711"/>
      <c r="BZ41" s="711"/>
      <c r="CA41" s="711"/>
      <c r="CB41" s="711"/>
      <c r="CC41" s="711"/>
      <c r="CD41" s="711"/>
      <c r="CE41" s="711"/>
      <c r="CF41" s="711"/>
      <c r="CG41" s="712"/>
      <c r="CH41" s="446"/>
      <c r="CJ41" s="182"/>
      <c r="CK41" s="182" t="str">
        <f t="shared" si="0"/>
        <v/>
      </c>
      <c r="CL41" s="182"/>
      <c r="CM41" s="182"/>
      <c r="CN41" s="182"/>
      <c r="CT41" s="173"/>
      <c r="CU41" s="173"/>
    </row>
    <row r="42" spans="1:99" ht="78.75">
      <c r="A42" s="673"/>
      <c r="B42" s="673"/>
      <c r="C42" s="673"/>
      <c r="D42" s="673"/>
      <c r="E42" s="673">
        <v>1</v>
      </c>
      <c r="F42" s="284"/>
      <c r="G42" s="284"/>
      <c r="H42" s="173">
        <v>1</v>
      </c>
      <c r="I42" s="673">
        <v>1</v>
      </c>
      <c r="J42" s="284"/>
      <c r="K42" s="511"/>
      <c r="L42" s="402" t="str">
        <f>mergeValue(A42) &amp;"."&amp; mergeValue(B42)&amp;"."&amp; mergeValue(C42)&amp;"."&amp; mergeValue(D42)&amp;"."&amp; mergeValue(E42)</f>
        <v>1.3.1.1.1</v>
      </c>
      <c r="M42" s="422" t="s">
        <v>8</v>
      </c>
      <c r="N42" s="451"/>
      <c r="O42" s="676" t="s">
        <v>3</v>
      </c>
      <c r="P42" s="677"/>
      <c r="Q42" s="677"/>
      <c r="R42" s="677"/>
      <c r="S42" s="677"/>
      <c r="T42" s="677"/>
      <c r="U42" s="677"/>
      <c r="V42" s="677"/>
      <c r="W42" s="677"/>
      <c r="X42" s="677"/>
      <c r="Y42" s="677"/>
      <c r="Z42" s="677"/>
      <c r="AA42" s="677"/>
      <c r="AB42" s="677"/>
      <c r="AC42" s="677"/>
      <c r="AD42" s="677"/>
      <c r="AE42" s="677"/>
      <c r="AF42" s="677"/>
      <c r="AG42" s="677"/>
      <c r="AH42" s="677"/>
      <c r="AI42" s="677"/>
      <c r="AJ42" s="677"/>
      <c r="AK42" s="677"/>
      <c r="AL42" s="677"/>
      <c r="AM42" s="677"/>
      <c r="AN42" s="677"/>
      <c r="AO42" s="677"/>
      <c r="AP42" s="677"/>
      <c r="AQ42" s="677"/>
      <c r="AR42" s="677"/>
      <c r="AS42" s="677"/>
      <c r="AT42" s="677"/>
      <c r="AU42" s="677"/>
      <c r="AV42" s="677"/>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7"/>
      <c r="BZ42" s="677"/>
      <c r="CA42" s="677"/>
      <c r="CB42" s="677"/>
      <c r="CC42" s="677"/>
      <c r="CD42" s="677"/>
      <c r="CE42" s="677"/>
      <c r="CF42" s="677"/>
      <c r="CG42" s="678"/>
      <c r="CH42" s="446" t="s">
        <v>717</v>
      </c>
      <c r="CJ42" s="182"/>
      <c r="CK42" s="182" t="str">
        <f t="shared" si="0"/>
        <v>Схема подключения теплопотребляющей установки к коллектору источника тепловой энергии</v>
      </c>
      <c r="CL42" s="182"/>
      <c r="CM42" s="182"/>
      <c r="CN42" s="182"/>
      <c r="CT42" s="173"/>
      <c r="CU42" s="173"/>
    </row>
    <row r="43" spans="1:99" ht="33.75">
      <c r="A43" s="673"/>
      <c r="B43" s="673"/>
      <c r="C43" s="673"/>
      <c r="D43" s="673"/>
      <c r="E43" s="673"/>
      <c r="F43" s="673">
        <v>1</v>
      </c>
      <c r="G43" s="173"/>
      <c r="H43" s="173"/>
      <c r="I43" s="673"/>
      <c r="J43" s="673">
        <v>1</v>
      </c>
      <c r="K43" s="512"/>
      <c r="L43" s="402" t="str">
        <f>mergeValue(A43) &amp;"."&amp; mergeValue(B43)&amp;"."&amp; mergeValue(C43)&amp;"."&amp; mergeValue(D43)&amp;"."&amp; mergeValue(E43)&amp;"."&amp; mergeValue(F43)</f>
        <v>1.3.1.1.1.1</v>
      </c>
      <c r="M43" s="423" t="s">
        <v>9</v>
      </c>
      <c r="N43" s="451"/>
      <c r="O43" s="676" t="s">
        <v>757</v>
      </c>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7"/>
      <c r="AO43" s="677"/>
      <c r="AP43" s="677"/>
      <c r="AQ43" s="677"/>
      <c r="AR43" s="677"/>
      <c r="AS43" s="677"/>
      <c r="AT43" s="677"/>
      <c r="AU43" s="677"/>
      <c r="AV43" s="677"/>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7"/>
      <c r="BZ43" s="677"/>
      <c r="CA43" s="677"/>
      <c r="CB43" s="677"/>
      <c r="CC43" s="677"/>
      <c r="CD43" s="677"/>
      <c r="CE43" s="677"/>
      <c r="CF43" s="677"/>
      <c r="CG43" s="678"/>
      <c r="CH43" s="446" t="s">
        <v>718</v>
      </c>
      <c r="CJ43" s="182"/>
      <c r="CK43" s="182" t="str">
        <f t="shared" si="0"/>
        <v>Группа потребителей</v>
      </c>
      <c r="CL43" s="182"/>
      <c r="CM43" s="182"/>
      <c r="CN43" s="182"/>
      <c r="CT43" s="173"/>
      <c r="CU43" s="173"/>
    </row>
    <row r="44" spans="1:99" ht="122.1" customHeight="1">
      <c r="A44" s="673"/>
      <c r="B44" s="673"/>
      <c r="C44" s="673"/>
      <c r="D44" s="673"/>
      <c r="E44" s="673"/>
      <c r="F44" s="673"/>
      <c r="G44" s="173">
        <v>1</v>
      </c>
      <c r="H44" s="173"/>
      <c r="I44" s="673"/>
      <c r="J44" s="673"/>
      <c r="K44" s="512">
        <v>1</v>
      </c>
      <c r="L44" s="402" t="str">
        <f>mergeValue(A44) &amp;"."&amp; mergeValue(B44)&amp;"."&amp; mergeValue(C44)&amp;"."&amp; mergeValue(D44)&amp;"."&amp; mergeValue(E44)&amp;"."&amp; mergeValue(F44)&amp;"."&amp; mergeValue(G44)</f>
        <v>1.3.1.1.1.1.1</v>
      </c>
      <c r="M44" s="528" t="s">
        <v>603</v>
      </c>
      <c r="N44" s="451"/>
      <c r="O44" s="482">
        <v>4183</v>
      </c>
      <c r="P44" s="428"/>
      <c r="Q44" s="539"/>
      <c r="R44" s="680" t="s">
        <v>1449</v>
      </c>
      <c r="S44" s="681" t="s">
        <v>83</v>
      </c>
      <c r="T44" s="680" t="s">
        <v>1765</v>
      </c>
      <c r="U44" s="681" t="s">
        <v>83</v>
      </c>
      <c r="V44" s="482">
        <v>12034.34</v>
      </c>
      <c r="W44" s="428"/>
      <c r="X44" s="539"/>
      <c r="Y44" s="680" t="s">
        <v>1766</v>
      </c>
      <c r="Z44" s="681" t="s">
        <v>83</v>
      </c>
      <c r="AA44" s="680" t="s">
        <v>1767</v>
      </c>
      <c r="AB44" s="681" t="s">
        <v>83</v>
      </c>
      <c r="AC44" s="482">
        <v>7627.69</v>
      </c>
      <c r="AD44" s="428"/>
      <c r="AE44" s="539"/>
      <c r="AF44" s="680" t="s">
        <v>1768</v>
      </c>
      <c r="AG44" s="681" t="s">
        <v>83</v>
      </c>
      <c r="AH44" s="680" t="s">
        <v>1769</v>
      </c>
      <c r="AI44" s="681" t="s">
        <v>83</v>
      </c>
      <c r="AJ44" s="482">
        <v>8153.01</v>
      </c>
      <c r="AK44" s="428"/>
      <c r="AL44" s="539"/>
      <c r="AM44" s="680" t="s">
        <v>1770</v>
      </c>
      <c r="AN44" s="681" t="s">
        <v>83</v>
      </c>
      <c r="AO44" s="680" t="s">
        <v>1771</v>
      </c>
      <c r="AP44" s="681" t="s">
        <v>83</v>
      </c>
      <c r="AQ44" s="482">
        <v>8153.01</v>
      </c>
      <c r="AR44" s="428"/>
      <c r="AS44" s="539"/>
      <c r="AT44" s="680" t="s">
        <v>1772</v>
      </c>
      <c r="AU44" s="681" t="s">
        <v>83</v>
      </c>
      <c r="AV44" s="680" t="s">
        <v>1773</v>
      </c>
      <c r="AW44" s="681" t="s">
        <v>83</v>
      </c>
      <c r="AX44" s="482">
        <v>8309.69</v>
      </c>
      <c r="AY44" s="428"/>
      <c r="AZ44" s="539"/>
      <c r="BA44" s="680" t="s">
        <v>1774</v>
      </c>
      <c r="BB44" s="681" t="s">
        <v>83</v>
      </c>
      <c r="BC44" s="680" t="s">
        <v>1775</v>
      </c>
      <c r="BD44" s="681" t="s">
        <v>83</v>
      </c>
      <c r="BE44" s="482">
        <v>8309.69</v>
      </c>
      <c r="BF44" s="428"/>
      <c r="BG44" s="539"/>
      <c r="BH44" s="680" t="s">
        <v>1776</v>
      </c>
      <c r="BI44" s="681" t="s">
        <v>83</v>
      </c>
      <c r="BJ44" s="680" t="s">
        <v>1777</v>
      </c>
      <c r="BK44" s="681" t="s">
        <v>83</v>
      </c>
      <c r="BL44" s="482">
        <v>9017.25</v>
      </c>
      <c r="BM44" s="428"/>
      <c r="BN44" s="539"/>
      <c r="BO44" s="680" t="s">
        <v>1778</v>
      </c>
      <c r="BP44" s="681" t="s">
        <v>83</v>
      </c>
      <c r="BQ44" s="680" t="s">
        <v>1779</v>
      </c>
      <c r="BR44" s="681" t="s">
        <v>83</v>
      </c>
      <c r="BS44" s="482">
        <v>9017.25</v>
      </c>
      <c r="BT44" s="428"/>
      <c r="BU44" s="539"/>
      <c r="BV44" s="680" t="s">
        <v>1780</v>
      </c>
      <c r="BW44" s="681" t="s">
        <v>83</v>
      </c>
      <c r="BX44" s="680" t="s">
        <v>1781</v>
      </c>
      <c r="BY44" s="681" t="s">
        <v>83</v>
      </c>
      <c r="BZ44" s="482">
        <v>9020.26</v>
      </c>
      <c r="CA44" s="428"/>
      <c r="CB44" s="539"/>
      <c r="CC44" s="680" t="s">
        <v>1782</v>
      </c>
      <c r="CD44" s="681" t="s">
        <v>83</v>
      </c>
      <c r="CE44" s="680" t="s">
        <v>1450</v>
      </c>
      <c r="CF44" s="681" t="s">
        <v>84</v>
      </c>
      <c r="CG44" s="428"/>
      <c r="CH44" s="691" t="s">
        <v>719</v>
      </c>
      <c r="CI44" s="173" t="str">
        <f>strCheckDate(O45:CG45)</f>
        <v/>
      </c>
      <c r="CJ44" s="182"/>
      <c r="CK44" s="182" t="str">
        <f t="shared" si="0"/>
        <v>вода</v>
      </c>
      <c r="CL44" s="182"/>
      <c r="CM44" s="182"/>
      <c r="CN44" s="182"/>
      <c r="CT44" s="173"/>
      <c r="CU44" s="173"/>
    </row>
    <row r="45" spans="1:99" ht="11.25" hidden="1" customHeight="1">
      <c r="A45" s="673"/>
      <c r="B45" s="673"/>
      <c r="C45" s="673"/>
      <c r="D45" s="673"/>
      <c r="E45" s="673"/>
      <c r="F45" s="673"/>
      <c r="G45" s="173"/>
      <c r="H45" s="173"/>
      <c r="I45" s="673"/>
      <c r="J45" s="673"/>
      <c r="K45" s="512"/>
      <c r="L45" s="244"/>
      <c r="M45" s="451"/>
      <c r="N45" s="451"/>
      <c r="O45" s="428"/>
      <c r="P45" s="428"/>
      <c r="Q45" s="438" t="str">
        <f>R44 &amp; "-" &amp; T44</f>
        <v>01.01.2024-30.06.2024</v>
      </c>
      <c r="R45" s="680"/>
      <c r="S45" s="681"/>
      <c r="T45" s="680"/>
      <c r="U45" s="681"/>
      <c r="V45" s="428"/>
      <c r="W45" s="428"/>
      <c r="X45" s="438" t="str">
        <f>Y44 &amp; "-" &amp; AA44</f>
        <v>01.07.2024-31.12.2024</v>
      </c>
      <c r="Y45" s="680"/>
      <c r="Z45" s="681"/>
      <c r="AA45" s="680"/>
      <c r="AB45" s="681"/>
      <c r="AC45" s="428"/>
      <c r="AD45" s="428"/>
      <c r="AE45" s="438" t="str">
        <f>AF44 &amp; "-" &amp; AH44</f>
        <v>01.01.2025-30.06.2025</v>
      </c>
      <c r="AF45" s="680"/>
      <c r="AG45" s="681"/>
      <c r="AH45" s="680"/>
      <c r="AI45" s="681"/>
      <c r="AJ45" s="428"/>
      <c r="AK45" s="428"/>
      <c r="AL45" s="438" t="str">
        <f>AM44 &amp; "-" &amp; AO44</f>
        <v>01.07.2025-31.12.2025</v>
      </c>
      <c r="AM45" s="680"/>
      <c r="AN45" s="681"/>
      <c r="AO45" s="680"/>
      <c r="AP45" s="681"/>
      <c r="AQ45" s="428"/>
      <c r="AR45" s="428"/>
      <c r="AS45" s="438" t="str">
        <f>AT44 &amp; "-" &amp; AV44</f>
        <v>01.01.2026-30.06.2026</v>
      </c>
      <c r="AT45" s="680"/>
      <c r="AU45" s="681"/>
      <c r="AV45" s="680"/>
      <c r="AW45" s="681"/>
      <c r="AX45" s="428"/>
      <c r="AY45" s="428"/>
      <c r="AZ45" s="438" t="str">
        <f>BA44 &amp; "-" &amp; BC44</f>
        <v>01.07.2026-31.12.2026</v>
      </c>
      <c r="BA45" s="680"/>
      <c r="BB45" s="681"/>
      <c r="BC45" s="680"/>
      <c r="BD45" s="681"/>
      <c r="BE45" s="428"/>
      <c r="BF45" s="428"/>
      <c r="BG45" s="438" t="str">
        <f>BH44 &amp; "-" &amp; BJ44</f>
        <v>01.01.2027-30.06.2027</v>
      </c>
      <c r="BH45" s="680"/>
      <c r="BI45" s="681"/>
      <c r="BJ45" s="680"/>
      <c r="BK45" s="681"/>
      <c r="BL45" s="428"/>
      <c r="BM45" s="428"/>
      <c r="BN45" s="438" t="str">
        <f>BO44 &amp; "-" &amp; BQ44</f>
        <v>01.07.2027-31.12.2027</v>
      </c>
      <c r="BO45" s="680"/>
      <c r="BP45" s="681"/>
      <c r="BQ45" s="680"/>
      <c r="BR45" s="681"/>
      <c r="BS45" s="428"/>
      <c r="BT45" s="428"/>
      <c r="BU45" s="438" t="str">
        <f>BV44 &amp; "-" &amp; BX44</f>
        <v>01.01.2028-30.06.2028</v>
      </c>
      <c r="BV45" s="680"/>
      <c r="BW45" s="681"/>
      <c r="BX45" s="680"/>
      <c r="BY45" s="681"/>
      <c r="BZ45" s="428"/>
      <c r="CA45" s="428"/>
      <c r="CB45" s="438" t="str">
        <f>CC44 &amp; "-" &amp; CE44</f>
        <v>01.07.2028-31.12.2028</v>
      </c>
      <c r="CC45" s="680"/>
      <c r="CD45" s="681"/>
      <c r="CE45" s="680"/>
      <c r="CF45" s="681"/>
      <c r="CG45" s="428"/>
      <c r="CH45" s="692"/>
      <c r="CJ45" s="182"/>
      <c r="CK45" s="182" t="str">
        <f t="shared" si="0"/>
        <v/>
      </c>
      <c r="CL45" s="182"/>
      <c r="CM45" s="182"/>
      <c r="CN45" s="182"/>
      <c r="CT45" s="173"/>
      <c r="CU45" s="173"/>
    </row>
    <row r="46" spans="1:99" ht="15" customHeight="1">
      <c r="A46" s="673"/>
      <c r="B46" s="673"/>
      <c r="C46" s="673"/>
      <c r="D46" s="673"/>
      <c r="E46" s="673"/>
      <c r="F46" s="673"/>
      <c r="G46" s="284"/>
      <c r="H46" s="173"/>
      <c r="I46" s="673"/>
      <c r="J46" s="673"/>
      <c r="K46" s="511"/>
      <c r="L46" s="416"/>
      <c r="M46" s="425" t="s">
        <v>24</v>
      </c>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426"/>
      <c r="CH46" s="693"/>
      <c r="CJ46" s="182"/>
      <c r="CK46" s="182" t="str">
        <f t="shared" si="0"/>
        <v>Добавить вид теплоносителя (параметры теплоносителя)</v>
      </c>
      <c r="CL46" s="182"/>
      <c r="CM46" s="182"/>
      <c r="CN46" s="182"/>
      <c r="CT46" s="173"/>
      <c r="CU46" s="173"/>
    </row>
    <row r="47" spans="1:99" ht="15" customHeight="1">
      <c r="A47" s="673"/>
      <c r="B47" s="673"/>
      <c r="C47" s="673"/>
      <c r="D47" s="673"/>
      <c r="E47" s="673"/>
      <c r="F47" s="284"/>
      <c r="G47" s="284"/>
      <c r="H47" s="173"/>
      <c r="I47" s="673"/>
      <c r="J47" s="284"/>
      <c r="K47" s="511"/>
      <c r="L47" s="416"/>
      <c r="M47" s="424" t="s">
        <v>10</v>
      </c>
      <c r="N47" s="141"/>
      <c r="O47" s="141"/>
      <c r="P47" s="141"/>
      <c r="Q47" s="141"/>
      <c r="R47" s="141"/>
      <c r="S47" s="141"/>
      <c r="T47" s="141"/>
      <c r="U47" s="429"/>
      <c r="V47" s="141"/>
      <c r="W47" s="141"/>
      <c r="X47" s="141"/>
      <c r="Y47" s="141"/>
      <c r="Z47" s="141"/>
      <c r="AA47" s="141"/>
      <c r="AB47" s="429"/>
      <c r="AC47" s="141"/>
      <c r="AD47" s="141"/>
      <c r="AE47" s="141"/>
      <c r="AF47" s="141"/>
      <c r="AG47" s="141"/>
      <c r="AH47" s="141"/>
      <c r="AI47" s="429"/>
      <c r="AJ47" s="141"/>
      <c r="AK47" s="141"/>
      <c r="AL47" s="141"/>
      <c r="AM47" s="141"/>
      <c r="AN47" s="141"/>
      <c r="AO47" s="141"/>
      <c r="AP47" s="429"/>
      <c r="AQ47" s="141"/>
      <c r="AR47" s="141"/>
      <c r="AS47" s="141"/>
      <c r="AT47" s="141"/>
      <c r="AU47" s="141"/>
      <c r="AV47" s="141"/>
      <c r="AW47" s="429"/>
      <c r="AX47" s="141"/>
      <c r="AY47" s="141"/>
      <c r="AZ47" s="141"/>
      <c r="BA47" s="141"/>
      <c r="BB47" s="141"/>
      <c r="BC47" s="141"/>
      <c r="BD47" s="429"/>
      <c r="BE47" s="141"/>
      <c r="BF47" s="141"/>
      <c r="BG47" s="141"/>
      <c r="BH47" s="141"/>
      <c r="BI47" s="141"/>
      <c r="BJ47" s="141"/>
      <c r="BK47" s="429"/>
      <c r="BL47" s="141"/>
      <c r="BM47" s="141"/>
      <c r="BN47" s="141"/>
      <c r="BO47" s="141"/>
      <c r="BP47" s="141"/>
      <c r="BQ47" s="141"/>
      <c r="BR47" s="429"/>
      <c r="BS47" s="141"/>
      <c r="BT47" s="141"/>
      <c r="BU47" s="141"/>
      <c r="BV47" s="141"/>
      <c r="BW47" s="141"/>
      <c r="BX47" s="141"/>
      <c r="BY47" s="429"/>
      <c r="BZ47" s="141"/>
      <c r="CA47" s="141"/>
      <c r="CB47" s="141"/>
      <c r="CC47" s="141"/>
      <c r="CD47" s="141"/>
      <c r="CE47" s="141"/>
      <c r="CF47" s="429"/>
      <c r="CG47" s="141"/>
      <c r="CH47" s="468"/>
      <c r="CJ47" s="182"/>
      <c r="CK47" s="182" t="str">
        <f t="shared" si="0"/>
        <v>Добавить группу потребителей</v>
      </c>
      <c r="CL47" s="182"/>
      <c r="CM47" s="182"/>
      <c r="CN47" s="182"/>
      <c r="CT47" s="173"/>
      <c r="CU47" s="173"/>
    </row>
    <row r="48" spans="1:99" ht="15" customHeight="1">
      <c r="A48" s="673"/>
      <c r="B48" s="673"/>
      <c r="C48" s="673"/>
      <c r="D48" s="673"/>
      <c r="E48" s="510" t="s">
        <v>252</v>
      </c>
      <c r="F48" s="284"/>
      <c r="G48" s="284"/>
      <c r="H48" s="284"/>
      <c r="I48" s="506"/>
      <c r="J48" s="73"/>
      <c r="K48" s="509"/>
      <c r="L48" s="416"/>
      <c r="M48" s="421" t="s">
        <v>11</v>
      </c>
      <c r="N48" s="141"/>
      <c r="O48" s="141"/>
      <c r="P48" s="141"/>
      <c r="Q48" s="141"/>
      <c r="R48" s="141"/>
      <c r="S48" s="141"/>
      <c r="T48" s="141"/>
      <c r="U48" s="429"/>
      <c r="V48" s="141"/>
      <c r="W48" s="141"/>
      <c r="X48" s="141"/>
      <c r="Y48" s="141"/>
      <c r="Z48" s="141"/>
      <c r="AA48" s="141"/>
      <c r="AB48" s="429"/>
      <c r="AC48" s="141"/>
      <c r="AD48" s="141"/>
      <c r="AE48" s="141"/>
      <c r="AF48" s="141"/>
      <c r="AG48" s="141"/>
      <c r="AH48" s="141"/>
      <c r="AI48" s="429"/>
      <c r="AJ48" s="141"/>
      <c r="AK48" s="141"/>
      <c r="AL48" s="141"/>
      <c r="AM48" s="141"/>
      <c r="AN48" s="141"/>
      <c r="AO48" s="141"/>
      <c r="AP48" s="429"/>
      <c r="AQ48" s="141"/>
      <c r="AR48" s="141"/>
      <c r="AS48" s="141"/>
      <c r="AT48" s="141"/>
      <c r="AU48" s="141"/>
      <c r="AV48" s="141"/>
      <c r="AW48" s="429"/>
      <c r="AX48" s="141"/>
      <c r="AY48" s="141"/>
      <c r="AZ48" s="141"/>
      <c r="BA48" s="141"/>
      <c r="BB48" s="141"/>
      <c r="BC48" s="141"/>
      <c r="BD48" s="429"/>
      <c r="BE48" s="141"/>
      <c r="BF48" s="141"/>
      <c r="BG48" s="141"/>
      <c r="BH48" s="141"/>
      <c r="BI48" s="141"/>
      <c r="BJ48" s="141"/>
      <c r="BK48" s="429"/>
      <c r="BL48" s="141"/>
      <c r="BM48" s="141"/>
      <c r="BN48" s="141"/>
      <c r="BO48" s="141"/>
      <c r="BP48" s="141"/>
      <c r="BQ48" s="141"/>
      <c r="BR48" s="429"/>
      <c r="BS48" s="141"/>
      <c r="BT48" s="141"/>
      <c r="BU48" s="141"/>
      <c r="BV48" s="141"/>
      <c r="BW48" s="141"/>
      <c r="BX48" s="141"/>
      <c r="BY48" s="429"/>
      <c r="BZ48" s="141"/>
      <c r="CA48" s="141"/>
      <c r="CB48" s="141"/>
      <c r="CC48" s="141"/>
      <c r="CD48" s="141"/>
      <c r="CE48" s="141"/>
      <c r="CF48" s="429"/>
      <c r="CG48" s="141"/>
      <c r="CH48" s="468"/>
      <c r="CJ48" s="182"/>
      <c r="CK48" s="182" t="str">
        <f t="shared" si="0"/>
        <v>Добавить схему подключения</v>
      </c>
      <c r="CL48" s="182"/>
      <c r="CM48" s="182"/>
      <c r="CN48" s="182"/>
      <c r="CT48" s="173"/>
      <c r="CU48" s="173"/>
    </row>
    <row r="49" spans="1:97" ht="11.25">
      <c r="A49" s="31"/>
      <c r="B49" s="31"/>
      <c r="C49" s="31"/>
      <c r="D49" s="31"/>
      <c r="E49" s="31"/>
      <c r="F49" s="31"/>
      <c r="G49" s="31"/>
      <c r="H49" s="31"/>
      <c r="I49" s="31"/>
      <c r="J49" s="31"/>
      <c r="K49" s="31"/>
      <c r="CI49" s="31"/>
      <c r="CJ49" s="31"/>
      <c r="CK49" s="31"/>
      <c r="CL49" s="31"/>
      <c r="CM49" s="31"/>
      <c r="CN49" s="31"/>
      <c r="CO49" s="31"/>
      <c r="CP49" s="31"/>
      <c r="CQ49" s="31"/>
      <c r="CR49" s="31"/>
      <c r="CS49" s="31"/>
    </row>
    <row r="50" spans="1:97" ht="90" customHeight="1">
      <c r="L50" s="1">
        <v>1</v>
      </c>
      <c r="M50" s="667" t="s">
        <v>720</v>
      </c>
      <c r="N50" s="667"/>
      <c r="O50" s="667"/>
      <c r="P50" s="667"/>
      <c r="Q50" s="667"/>
      <c r="R50" s="667"/>
      <c r="S50" s="667"/>
      <c r="T50" s="667"/>
      <c r="U50" s="667"/>
      <c r="V50" s="667"/>
      <c r="W50" s="667"/>
      <c r="X50" s="667"/>
      <c r="Y50" s="667"/>
      <c r="Z50" s="667"/>
      <c r="AA50" s="667"/>
      <c r="AB50" s="667"/>
      <c r="AC50" s="667"/>
      <c r="AD50" s="667"/>
      <c r="AE50" s="667"/>
      <c r="AF50" s="667"/>
      <c r="AG50" s="667"/>
      <c r="AH50" s="667"/>
      <c r="AI50" s="667"/>
      <c r="AJ50" s="667"/>
      <c r="AK50" s="667"/>
      <c r="AL50" s="667"/>
      <c r="AM50" s="667"/>
      <c r="AN50" s="667"/>
      <c r="AO50" s="667"/>
      <c r="AP50" s="667"/>
      <c r="AQ50" s="667"/>
      <c r="AR50" s="667"/>
      <c r="AS50" s="667"/>
      <c r="AT50" s="667"/>
      <c r="AU50" s="667"/>
      <c r="AV50" s="667"/>
      <c r="AW50" s="667"/>
      <c r="AX50" s="667"/>
      <c r="AY50" s="667"/>
      <c r="AZ50" s="667"/>
      <c r="BA50" s="667"/>
      <c r="BB50" s="667"/>
      <c r="BC50" s="667"/>
      <c r="BD50" s="667"/>
      <c r="BE50" s="667"/>
      <c r="BF50" s="667"/>
      <c r="BG50" s="667"/>
      <c r="BH50" s="667"/>
      <c r="BI50" s="667"/>
      <c r="BJ50" s="667"/>
      <c r="BK50" s="667"/>
      <c r="BL50" s="667"/>
      <c r="BM50" s="667"/>
      <c r="BN50" s="667"/>
      <c r="BO50" s="667"/>
      <c r="BP50" s="667"/>
      <c r="BQ50" s="667"/>
      <c r="BR50" s="667"/>
      <c r="BS50" s="667"/>
      <c r="BT50" s="667"/>
      <c r="BU50" s="667"/>
      <c r="BV50" s="667"/>
      <c r="BW50" s="667"/>
      <c r="BX50" s="667"/>
      <c r="BY50" s="667"/>
      <c r="BZ50" s="667"/>
      <c r="CA50" s="667"/>
      <c r="CB50" s="667"/>
      <c r="CC50" s="667"/>
      <c r="CD50" s="667"/>
      <c r="CE50" s="667"/>
      <c r="CF50" s="667"/>
      <c r="CG50" s="667"/>
      <c r="CH50" s="667"/>
    </row>
  </sheetData>
  <sheetProtection algorithmName="SHA-512" hashValue="Yy+1fSyrPicy/1PRAgyJyNSXnpXZJaFX67oIwgXUnbsCMftzTuuHYehRT5whQaizoQykBgIMN6Jr3pJa6jjcrQ==" saltValue="b/lMdmbsgrvrfa5S+ZsLPQ==" spinCount="100000" sheet="1" objects="1" scenarios="1" formatColumns="0" formatRows="0"/>
  <dataConsolidate leftLabels="1" link="1"/>
  <mergeCells count="253">
    <mergeCell ref="CC44:CC45"/>
    <mergeCell ref="CD44:CD45"/>
    <mergeCell ref="CE44:CE45"/>
    <mergeCell ref="CF44:CF45"/>
    <mergeCell ref="CC24:CC25"/>
    <mergeCell ref="CD24:CD25"/>
    <mergeCell ref="CE24:CE25"/>
    <mergeCell ref="CF24:CF25"/>
    <mergeCell ref="CC34:CC35"/>
    <mergeCell ref="CD34:CD35"/>
    <mergeCell ref="CE34:CE35"/>
    <mergeCell ref="CF34:CF35"/>
    <mergeCell ref="BO34:BO35"/>
    <mergeCell ref="BP34:BP35"/>
    <mergeCell ref="BQ34:BQ35"/>
    <mergeCell ref="BR34:BR35"/>
    <mergeCell ref="BV44:BV45"/>
    <mergeCell ref="BW44:BW45"/>
    <mergeCell ref="BX44:BX45"/>
    <mergeCell ref="BY44:BY45"/>
    <mergeCell ref="BZ12:CF12"/>
    <mergeCell ref="BZ14:CE14"/>
    <mergeCell ref="CF14:CF16"/>
    <mergeCell ref="BZ15:BZ16"/>
    <mergeCell ref="CA15:CB15"/>
    <mergeCell ref="CC15:CE15"/>
    <mergeCell ref="CD16:CE16"/>
    <mergeCell ref="CD17:CE17"/>
    <mergeCell ref="BV24:BV25"/>
    <mergeCell ref="BW24:BW25"/>
    <mergeCell ref="BX24:BX25"/>
    <mergeCell ref="BY24:BY25"/>
    <mergeCell ref="BV34:BV35"/>
    <mergeCell ref="BW34:BW35"/>
    <mergeCell ref="BX34:BX35"/>
    <mergeCell ref="BY34:BY35"/>
    <mergeCell ref="BS12:BY12"/>
    <mergeCell ref="BS14:BX14"/>
    <mergeCell ref="BY14:BY16"/>
    <mergeCell ref="BS15:BS16"/>
    <mergeCell ref="BT15:BU15"/>
    <mergeCell ref="BV15:BX15"/>
    <mergeCell ref="BW16:BX16"/>
    <mergeCell ref="BW17:BX17"/>
    <mergeCell ref="BO24:BO25"/>
    <mergeCell ref="BP24:BP25"/>
    <mergeCell ref="BQ24:BQ25"/>
    <mergeCell ref="BR24:BR25"/>
    <mergeCell ref="BH44:BH45"/>
    <mergeCell ref="BI44:BI45"/>
    <mergeCell ref="BJ44:BJ45"/>
    <mergeCell ref="BK44:BK45"/>
    <mergeCell ref="BL12:BR12"/>
    <mergeCell ref="BL14:BQ14"/>
    <mergeCell ref="BR14:BR16"/>
    <mergeCell ref="BL15:BL16"/>
    <mergeCell ref="BM15:BN15"/>
    <mergeCell ref="BO15:BQ15"/>
    <mergeCell ref="BP16:BQ16"/>
    <mergeCell ref="BP17:BQ17"/>
    <mergeCell ref="BH24:BH25"/>
    <mergeCell ref="BI24:BI25"/>
    <mergeCell ref="BJ24:BJ25"/>
    <mergeCell ref="BK24:BK25"/>
    <mergeCell ref="BH34:BH35"/>
    <mergeCell ref="BI34:BI35"/>
    <mergeCell ref="BJ34:BJ35"/>
    <mergeCell ref="BK34:BK35"/>
    <mergeCell ref="BO44:BO45"/>
    <mergeCell ref="BP44:BP45"/>
    <mergeCell ref="BQ44:BQ45"/>
    <mergeCell ref="BR44:BR45"/>
    <mergeCell ref="AT34:AT35"/>
    <mergeCell ref="AU34:AU35"/>
    <mergeCell ref="AV34:AV35"/>
    <mergeCell ref="AW34:AW35"/>
    <mergeCell ref="BA44:BA45"/>
    <mergeCell ref="BB44:BB45"/>
    <mergeCell ref="BC44:BC45"/>
    <mergeCell ref="BD44:BD45"/>
    <mergeCell ref="BE12:BK12"/>
    <mergeCell ref="BE14:BJ14"/>
    <mergeCell ref="BK14:BK16"/>
    <mergeCell ref="BE15:BE16"/>
    <mergeCell ref="BF15:BG15"/>
    <mergeCell ref="BH15:BJ15"/>
    <mergeCell ref="BI16:BJ16"/>
    <mergeCell ref="BI17:BJ17"/>
    <mergeCell ref="BA24:BA25"/>
    <mergeCell ref="BB24:BB25"/>
    <mergeCell ref="BC24:BC25"/>
    <mergeCell ref="BD24:BD25"/>
    <mergeCell ref="BA34:BA35"/>
    <mergeCell ref="BB34:BB35"/>
    <mergeCell ref="BC34:BC35"/>
    <mergeCell ref="BD34:BD35"/>
    <mergeCell ref="AX15:AX16"/>
    <mergeCell ref="AY15:AZ15"/>
    <mergeCell ref="BA15:BC15"/>
    <mergeCell ref="BB16:BC16"/>
    <mergeCell ref="BB17:BC17"/>
    <mergeCell ref="AT24:AT25"/>
    <mergeCell ref="AU24:AU25"/>
    <mergeCell ref="AV24:AV25"/>
    <mergeCell ref="AW24:AW25"/>
    <mergeCell ref="AM44:AM45"/>
    <mergeCell ref="AN44:AN45"/>
    <mergeCell ref="AO44:AO45"/>
    <mergeCell ref="AP44:AP45"/>
    <mergeCell ref="AQ12:AW12"/>
    <mergeCell ref="AQ14:AV14"/>
    <mergeCell ref="AW14:AW16"/>
    <mergeCell ref="AQ15:AQ16"/>
    <mergeCell ref="AR15:AS15"/>
    <mergeCell ref="AT15:AV15"/>
    <mergeCell ref="AU16:AV16"/>
    <mergeCell ref="AU17:AV17"/>
    <mergeCell ref="AM24:AM25"/>
    <mergeCell ref="AN24:AN25"/>
    <mergeCell ref="AO24:AO25"/>
    <mergeCell ref="AP24:AP25"/>
    <mergeCell ref="AM34:AM35"/>
    <mergeCell ref="AN34:AN35"/>
    <mergeCell ref="AO34:AO35"/>
    <mergeCell ref="AP34:AP35"/>
    <mergeCell ref="AT44:AT45"/>
    <mergeCell ref="AU44:AU45"/>
    <mergeCell ref="AV44:AV45"/>
    <mergeCell ref="AW44:AW45"/>
    <mergeCell ref="AN17:AO17"/>
    <mergeCell ref="AF24:AF25"/>
    <mergeCell ref="AG24:AG25"/>
    <mergeCell ref="AH24:AH25"/>
    <mergeCell ref="AI24:AI25"/>
    <mergeCell ref="AF34:AF35"/>
    <mergeCell ref="AG34:AG35"/>
    <mergeCell ref="AH34:AH35"/>
    <mergeCell ref="AI34:AI35"/>
    <mergeCell ref="AA24:AA25"/>
    <mergeCell ref="AB24:AB25"/>
    <mergeCell ref="Y34:Y35"/>
    <mergeCell ref="Z34:Z35"/>
    <mergeCell ref="AA34:AA35"/>
    <mergeCell ref="AB34:AB35"/>
    <mergeCell ref="AF44:AF45"/>
    <mergeCell ref="AG44:AG45"/>
    <mergeCell ref="AH44:AH45"/>
    <mergeCell ref="AB44:AB45"/>
    <mergeCell ref="AC12:AI12"/>
    <mergeCell ref="AC14:AH14"/>
    <mergeCell ref="AI14:AI16"/>
    <mergeCell ref="AC15:AC16"/>
    <mergeCell ref="AD15:AE15"/>
    <mergeCell ref="AF15:AH15"/>
    <mergeCell ref="AG16:AH16"/>
    <mergeCell ref="AG17:AH17"/>
    <mergeCell ref="AI44:AI45"/>
    <mergeCell ref="CH44:CH46"/>
    <mergeCell ref="V12:AB12"/>
    <mergeCell ref="V14:AA14"/>
    <mergeCell ref="AB14:AB16"/>
    <mergeCell ref="V15:V16"/>
    <mergeCell ref="W15:X15"/>
    <mergeCell ref="Y15:AA15"/>
    <mergeCell ref="Z16:AA16"/>
    <mergeCell ref="Z17:AA17"/>
    <mergeCell ref="Y24:Y25"/>
    <mergeCell ref="Z24:Z25"/>
    <mergeCell ref="CH34:CH36"/>
    <mergeCell ref="O33:CG33"/>
    <mergeCell ref="R34:R35"/>
    <mergeCell ref="S34:S35"/>
    <mergeCell ref="T34:T35"/>
    <mergeCell ref="U34:U35"/>
    <mergeCell ref="CH24:CH26"/>
    <mergeCell ref="S17:T17"/>
    <mergeCell ref="O12:U12"/>
    <mergeCell ref="L13:CG13"/>
    <mergeCell ref="CH13:CH16"/>
    <mergeCell ref="L14:L16"/>
    <mergeCell ref="Y44:Y45"/>
    <mergeCell ref="M50:CH50"/>
    <mergeCell ref="O21:CG21"/>
    <mergeCell ref="E22:E27"/>
    <mergeCell ref="I22:I27"/>
    <mergeCell ref="O22:CG22"/>
    <mergeCell ref="F23:F26"/>
    <mergeCell ref="J23:J26"/>
    <mergeCell ref="O23:CG23"/>
    <mergeCell ref="R24:R25"/>
    <mergeCell ref="S24:S25"/>
    <mergeCell ref="T24:T25"/>
    <mergeCell ref="O29:CG29"/>
    <mergeCell ref="O30:CG30"/>
    <mergeCell ref="O31:CG31"/>
    <mergeCell ref="E32:E37"/>
    <mergeCell ref="O39:CG39"/>
    <mergeCell ref="O40:CG40"/>
    <mergeCell ref="O41:CG41"/>
    <mergeCell ref="E42:E47"/>
    <mergeCell ref="I42:I47"/>
    <mergeCell ref="O42:CG42"/>
    <mergeCell ref="F43:F46"/>
    <mergeCell ref="J43:J46"/>
    <mergeCell ref="O43:CG43"/>
    <mergeCell ref="A18:A48"/>
    <mergeCell ref="O18:CG18"/>
    <mergeCell ref="B19:B28"/>
    <mergeCell ref="O19:CG19"/>
    <mergeCell ref="C20:C28"/>
    <mergeCell ref="O20:CG20"/>
    <mergeCell ref="D21:D28"/>
    <mergeCell ref="U24:U25"/>
    <mergeCell ref="B29:B38"/>
    <mergeCell ref="C30:C38"/>
    <mergeCell ref="D31:D38"/>
    <mergeCell ref="I32:I37"/>
    <mergeCell ref="O32:CG32"/>
    <mergeCell ref="F33:F36"/>
    <mergeCell ref="J33:J36"/>
    <mergeCell ref="B39:B48"/>
    <mergeCell ref="C40:C48"/>
    <mergeCell ref="D41:D48"/>
    <mergeCell ref="R44:R45"/>
    <mergeCell ref="S44:S45"/>
    <mergeCell ref="T44:T45"/>
    <mergeCell ref="U44:U45"/>
    <mergeCell ref="Z44:Z45"/>
    <mergeCell ref="AA44:AA45"/>
    <mergeCell ref="L5:T5"/>
    <mergeCell ref="O7:T7"/>
    <mergeCell ref="O8:T8"/>
    <mergeCell ref="O9:T9"/>
    <mergeCell ref="O10:T10"/>
    <mergeCell ref="M14:M16"/>
    <mergeCell ref="O14:T14"/>
    <mergeCell ref="U14:U16"/>
    <mergeCell ref="CG14:CG16"/>
    <mergeCell ref="O15:O16"/>
    <mergeCell ref="P15:Q15"/>
    <mergeCell ref="R15:T15"/>
    <mergeCell ref="S16:T16"/>
    <mergeCell ref="L11:M11"/>
    <mergeCell ref="AJ12:AP12"/>
    <mergeCell ref="AJ14:AO14"/>
    <mergeCell ref="AP14:AP16"/>
    <mergeCell ref="AJ15:AJ16"/>
    <mergeCell ref="AK15:AL15"/>
    <mergeCell ref="AM15:AO15"/>
    <mergeCell ref="AN16:AO16"/>
    <mergeCell ref="AX12:BD12"/>
    <mergeCell ref="AX14:BC14"/>
    <mergeCell ref="BD14:BD16"/>
  </mergeCells>
  <dataValidations count="11">
    <dataValidation allowBlank="1" sqref="WYE983082:WYP983088 LS65578:MD65584 VO65578:VZ65584 AFK65578:AFV65584 APG65578:APR65584 AZC65578:AZN65584 BIY65578:BJJ65584 BSU65578:BTF65584 CCQ65578:CDB65584 CMM65578:CMX65584 CWI65578:CWT65584 DGE65578:DGP65584 DQA65578:DQL65584 DZW65578:EAH65584 EJS65578:EKD65584 ETO65578:ETZ65584 FDK65578:FDV65584 FNG65578:FNR65584 FXC65578:FXN65584 GGY65578:GHJ65584 GQU65578:GRF65584 HAQ65578:HBB65584 HKM65578:HKX65584 HUI65578:HUT65584 IEE65578:IEP65584 IOA65578:IOL65584 IXW65578:IYH65584 JHS65578:JID65584 JRO65578:JRZ65584 KBK65578:KBV65584 KLG65578:KLR65584 KVC65578:KVN65584 LEY65578:LFJ65584 LOU65578:LPF65584 LYQ65578:LZB65584 MIM65578:MIX65584 MSI65578:MST65584 NCE65578:NCP65584 NMA65578:NML65584 NVW65578:NWH65584 OFS65578:OGD65584 OPO65578:OPZ65584 OZK65578:OZV65584 PJG65578:PJR65584 PTC65578:PTN65584 QCY65578:QDJ65584 QMU65578:QNF65584 QWQ65578:QXB65584 RGM65578:RGX65584 RQI65578:RQT65584 SAE65578:SAP65584 SKA65578:SKL65584 STW65578:SUH65584 TDS65578:TED65584 TNO65578:TNZ65584 TXK65578:TXV65584 UHG65578:UHR65584 URC65578:URN65584 VAY65578:VBJ65584 VKU65578:VLF65584 VUQ65578:VVB65584 WEM65578:WEX65584 WOI65578:WOT65584 WYE65578:WYP65584 LS131114:MD131120 VO131114:VZ131120 AFK131114:AFV131120 APG131114:APR131120 AZC131114:AZN131120 BIY131114:BJJ131120 BSU131114:BTF131120 CCQ131114:CDB131120 CMM131114:CMX131120 CWI131114:CWT131120 DGE131114:DGP131120 DQA131114:DQL131120 DZW131114:EAH131120 EJS131114:EKD131120 ETO131114:ETZ131120 FDK131114:FDV131120 FNG131114:FNR131120 FXC131114:FXN131120 GGY131114:GHJ131120 GQU131114:GRF131120 HAQ131114:HBB131120 HKM131114:HKX131120 HUI131114:HUT131120 IEE131114:IEP131120 IOA131114:IOL131120 IXW131114:IYH131120 JHS131114:JID131120 JRO131114:JRZ131120 KBK131114:KBV131120 KLG131114:KLR131120 KVC131114:KVN131120 LEY131114:LFJ131120 LOU131114:LPF131120 LYQ131114:LZB131120 MIM131114:MIX131120 MSI131114:MST131120 NCE131114:NCP131120 NMA131114:NML131120 NVW131114:NWH131120 OFS131114:OGD131120 OPO131114:OPZ131120 OZK131114:OZV131120 PJG131114:PJR131120 PTC131114:PTN131120 QCY131114:QDJ131120 QMU131114:QNF131120 QWQ131114:QXB131120 RGM131114:RGX131120 RQI131114:RQT131120 SAE131114:SAP131120 SKA131114:SKL131120 STW131114:SUH131120 TDS131114:TED131120 TNO131114:TNZ131120 TXK131114:TXV131120 UHG131114:UHR131120 URC131114:URN131120 VAY131114:VBJ131120 VKU131114:VLF131120 VUQ131114:VVB131120 WEM131114:WEX131120 WOI131114:WOT131120 WYE131114:WYP131120 LS196650:MD196656 VO196650:VZ196656 AFK196650:AFV196656 APG196650:APR196656 AZC196650:AZN196656 BIY196650:BJJ196656 BSU196650:BTF196656 CCQ196650:CDB196656 CMM196650:CMX196656 CWI196650:CWT196656 DGE196650:DGP196656 DQA196650:DQL196656 DZW196650:EAH196656 EJS196650:EKD196656 ETO196650:ETZ196656 FDK196650:FDV196656 FNG196650:FNR196656 FXC196650:FXN196656 GGY196650:GHJ196656 GQU196650:GRF196656 HAQ196650:HBB196656 HKM196650:HKX196656 HUI196650:HUT196656 IEE196650:IEP196656 IOA196650:IOL196656 IXW196650:IYH196656 JHS196650:JID196656 JRO196650:JRZ196656 KBK196650:KBV196656 KLG196650:KLR196656 KVC196650:KVN196656 LEY196650:LFJ196656 LOU196650:LPF196656 LYQ196650:LZB196656 MIM196650:MIX196656 MSI196650:MST196656 NCE196650:NCP196656 NMA196650:NML196656 NVW196650:NWH196656 OFS196650:OGD196656 OPO196650:OPZ196656 OZK196650:OZV196656 PJG196650:PJR196656 PTC196650:PTN196656 QCY196650:QDJ196656 QMU196650:QNF196656 QWQ196650:QXB196656 RGM196650:RGX196656 RQI196650:RQT196656 SAE196650:SAP196656 SKA196650:SKL196656 STW196650:SUH196656 TDS196650:TED196656 TNO196650:TNZ196656 TXK196650:TXV196656 UHG196650:UHR196656 URC196650:URN196656 VAY196650:VBJ196656 VKU196650:VLF196656 VUQ196650:VVB196656 WEM196650:WEX196656 WOI196650:WOT196656 WYE196650:WYP196656 LS262186:MD262192 VO262186:VZ262192 AFK262186:AFV262192 APG262186:APR262192 AZC262186:AZN262192 BIY262186:BJJ262192 BSU262186:BTF262192 CCQ262186:CDB262192 CMM262186:CMX262192 CWI262186:CWT262192 DGE262186:DGP262192 DQA262186:DQL262192 DZW262186:EAH262192 EJS262186:EKD262192 ETO262186:ETZ262192 FDK262186:FDV262192 FNG262186:FNR262192 FXC262186:FXN262192 GGY262186:GHJ262192 GQU262186:GRF262192 HAQ262186:HBB262192 HKM262186:HKX262192 HUI262186:HUT262192 IEE262186:IEP262192 IOA262186:IOL262192 IXW262186:IYH262192 JHS262186:JID262192 JRO262186:JRZ262192 KBK262186:KBV262192 KLG262186:KLR262192 KVC262186:KVN262192 LEY262186:LFJ262192 LOU262186:LPF262192 LYQ262186:LZB262192 MIM262186:MIX262192 MSI262186:MST262192 NCE262186:NCP262192 NMA262186:NML262192 NVW262186:NWH262192 OFS262186:OGD262192 OPO262186:OPZ262192 OZK262186:OZV262192 PJG262186:PJR262192 PTC262186:PTN262192 QCY262186:QDJ262192 QMU262186:QNF262192 QWQ262186:QXB262192 RGM262186:RGX262192 RQI262186:RQT262192 SAE262186:SAP262192 SKA262186:SKL262192 STW262186:SUH262192 TDS262186:TED262192 TNO262186:TNZ262192 TXK262186:TXV262192 UHG262186:UHR262192 URC262186:URN262192 VAY262186:VBJ262192 VKU262186:VLF262192 VUQ262186:VVB262192 WEM262186:WEX262192 WOI262186:WOT262192 WYE262186:WYP262192 LS327722:MD327728 VO327722:VZ327728 AFK327722:AFV327728 APG327722:APR327728 AZC327722:AZN327728 BIY327722:BJJ327728 BSU327722:BTF327728 CCQ327722:CDB327728 CMM327722:CMX327728 CWI327722:CWT327728 DGE327722:DGP327728 DQA327722:DQL327728 DZW327722:EAH327728 EJS327722:EKD327728 ETO327722:ETZ327728 FDK327722:FDV327728 FNG327722:FNR327728 FXC327722:FXN327728 GGY327722:GHJ327728 GQU327722:GRF327728 HAQ327722:HBB327728 HKM327722:HKX327728 HUI327722:HUT327728 IEE327722:IEP327728 IOA327722:IOL327728 IXW327722:IYH327728 JHS327722:JID327728 JRO327722:JRZ327728 KBK327722:KBV327728 KLG327722:KLR327728 KVC327722:KVN327728 LEY327722:LFJ327728 LOU327722:LPF327728 LYQ327722:LZB327728 MIM327722:MIX327728 MSI327722:MST327728 NCE327722:NCP327728 NMA327722:NML327728 NVW327722:NWH327728 OFS327722:OGD327728 OPO327722:OPZ327728 OZK327722:OZV327728 PJG327722:PJR327728 PTC327722:PTN327728 QCY327722:QDJ327728 QMU327722:QNF327728 QWQ327722:QXB327728 RGM327722:RGX327728 RQI327722:RQT327728 SAE327722:SAP327728 SKA327722:SKL327728 STW327722:SUH327728 TDS327722:TED327728 TNO327722:TNZ327728 TXK327722:TXV327728 UHG327722:UHR327728 URC327722:URN327728 VAY327722:VBJ327728 VKU327722:VLF327728 VUQ327722:VVB327728 WEM327722:WEX327728 WOI327722:WOT327728 WYE327722:WYP327728 LS393258:MD393264 VO393258:VZ393264 AFK393258:AFV393264 APG393258:APR393264 AZC393258:AZN393264 BIY393258:BJJ393264 BSU393258:BTF393264 CCQ393258:CDB393264 CMM393258:CMX393264 CWI393258:CWT393264 DGE393258:DGP393264 DQA393258:DQL393264 DZW393258:EAH393264 EJS393258:EKD393264 ETO393258:ETZ393264 FDK393258:FDV393264 FNG393258:FNR393264 FXC393258:FXN393264 GGY393258:GHJ393264 GQU393258:GRF393264 HAQ393258:HBB393264 HKM393258:HKX393264 HUI393258:HUT393264 IEE393258:IEP393264 IOA393258:IOL393264 IXW393258:IYH393264 JHS393258:JID393264 JRO393258:JRZ393264 KBK393258:KBV393264 KLG393258:KLR393264 KVC393258:KVN393264 LEY393258:LFJ393264 LOU393258:LPF393264 LYQ393258:LZB393264 MIM393258:MIX393264 MSI393258:MST393264 NCE393258:NCP393264 NMA393258:NML393264 NVW393258:NWH393264 OFS393258:OGD393264 OPO393258:OPZ393264 OZK393258:OZV393264 PJG393258:PJR393264 PTC393258:PTN393264 QCY393258:QDJ393264 QMU393258:QNF393264 QWQ393258:QXB393264 RGM393258:RGX393264 RQI393258:RQT393264 SAE393258:SAP393264 SKA393258:SKL393264 STW393258:SUH393264 TDS393258:TED393264 TNO393258:TNZ393264 TXK393258:TXV393264 UHG393258:UHR393264 URC393258:URN393264 VAY393258:VBJ393264 VKU393258:VLF393264 VUQ393258:VVB393264 WEM393258:WEX393264 WOI393258:WOT393264 WYE393258:WYP393264 LS458794:MD458800 VO458794:VZ458800 AFK458794:AFV458800 APG458794:APR458800 AZC458794:AZN458800 BIY458794:BJJ458800 BSU458794:BTF458800 CCQ458794:CDB458800 CMM458794:CMX458800 CWI458794:CWT458800 DGE458794:DGP458800 DQA458794:DQL458800 DZW458794:EAH458800 EJS458794:EKD458800 ETO458794:ETZ458800 FDK458794:FDV458800 FNG458794:FNR458800 FXC458794:FXN458800 GGY458794:GHJ458800 GQU458794:GRF458800 HAQ458794:HBB458800 HKM458794:HKX458800 HUI458794:HUT458800 IEE458794:IEP458800 IOA458794:IOL458800 IXW458794:IYH458800 JHS458794:JID458800 JRO458794:JRZ458800 KBK458794:KBV458800 KLG458794:KLR458800 KVC458794:KVN458800 LEY458794:LFJ458800 LOU458794:LPF458800 LYQ458794:LZB458800 MIM458794:MIX458800 MSI458794:MST458800 NCE458794:NCP458800 NMA458794:NML458800 NVW458794:NWH458800 OFS458794:OGD458800 OPO458794:OPZ458800 OZK458794:OZV458800 PJG458794:PJR458800 PTC458794:PTN458800 QCY458794:QDJ458800 QMU458794:QNF458800 QWQ458794:QXB458800 RGM458794:RGX458800 RQI458794:RQT458800 SAE458794:SAP458800 SKA458794:SKL458800 STW458794:SUH458800 TDS458794:TED458800 TNO458794:TNZ458800 TXK458794:TXV458800 UHG458794:UHR458800 URC458794:URN458800 VAY458794:VBJ458800 VKU458794:VLF458800 VUQ458794:VVB458800 WEM458794:WEX458800 WOI458794:WOT458800 WYE458794:WYP458800 LS524330:MD524336 VO524330:VZ524336 AFK524330:AFV524336 APG524330:APR524336 AZC524330:AZN524336 BIY524330:BJJ524336 BSU524330:BTF524336 CCQ524330:CDB524336 CMM524330:CMX524336 CWI524330:CWT524336 DGE524330:DGP524336 DQA524330:DQL524336 DZW524330:EAH524336 EJS524330:EKD524336 ETO524330:ETZ524336 FDK524330:FDV524336 FNG524330:FNR524336 FXC524330:FXN524336 GGY524330:GHJ524336 GQU524330:GRF524336 HAQ524330:HBB524336 HKM524330:HKX524336 HUI524330:HUT524336 IEE524330:IEP524336 IOA524330:IOL524336 IXW524330:IYH524336 JHS524330:JID524336 JRO524330:JRZ524336 KBK524330:KBV524336 KLG524330:KLR524336 KVC524330:KVN524336 LEY524330:LFJ524336 LOU524330:LPF524336 LYQ524330:LZB524336 MIM524330:MIX524336 MSI524330:MST524336 NCE524330:NCP524336 NMA524330:NML524336 NVW524330:NWH524336 OFS524330:OGD524336 OPO524330:OPZ524336 OZK524330:OZV524336 PJG524330:PJR524336 PTC524330:PTN524336 QCY524330:QDJ524336 QMU524330:QNF524336 QWQ524330:QXB524336 RGM524330:RGX524336 RQI524330:RQT524336 SAE524330:SAP524336 SKA524330:SKL524336 STW524330:SUH524336 TDS524330:TED524336 TNO524330:TNZ524336 TXK524330:TXV524336 UHG524330:UHR524336 URC524330:URN524336 VAY524330:VBJ524336 VKU524330:VLF524336 VUQ524330:VVB524336 WEM524330:WEX524336 WOI524330:WOT524336 WYE524330:WYP524336 LS589866:MD589872 VO589866:VZ589872 AFK589866:AFV589872 APG589866:APR589872 AZC589866:AZN589872 BIY589866:BJJ589872 BSU589866:BTF589872 CCQ589866:CDB589872 CMM589866:CMX589872 CWI589866:CWT589872 DGE589866:DGP589872 DQA589866:DQL589872 DZW589866:EAH589872 EJS589866:EKD589872 ETO589866:ETZ589872 FDK589866:FDV589872 FNG589866:FNR589872 FXC589866:FXN589872 GGY589866:GHJ589872 GQU589866:GRF589872 HAQ589866:HBB589872 HKM589866:HKX589872 HUI589866:HUT589872 IEE589866:IEP589872 IOA589866:IOL589872 IXW589866:IYH589872 JHS589866:JID589872 JRO589866:JRZ589872 KBK589866:KBV589872 KLG589866:KLR589872 KVC589866:KVN589872 LEY589866:LFJ589872 LOU589866:LPF589872 LYQ589866:LZB589872 MIM589866:MIX589872 MSI589866:MST589872 NCE589866:NCP589872 NMA589866:NML589872 NVW589866:NWH589872 OFS589866:OGD589872 OPO589866:OPZ589872 OZK589866:OZV589872 PJG589866:PJR589872 PTC589866:PTN589872 QCY589866:QDJ589872 QMU589866:QNF589872 QWQ589866:QXB589872 RGM589866:RGX589872 RQI589866:RQT589872 SAE589866:SAP589872 SKA589866:SKL589872 STW589866:SUH589872 TDS589866:TED589872 TNO589866:TNZ589872 TXK589866:TXV589872 UHG589866:UHR589872 URC589866:URN589872 VAY589866:VBJ589872 VKU589866:VLF589872 VUQ589866:VVB589872 WEM589866:WEX589872 WOI589866:WOT589872 WYE589866:WYP589872 LS655402:MD655408 VO655402:VZ655408 AFK655402:AFV655408 APG655402:APR655408 AZC655402:AZN655408 BIY655402:BJJ655408 BSU655402:BTF655408 CCQ655402:CDB655408 CMM655402:CMX655408 CWI655402:CWT655408 DGE655402:DGP655408 DQA655402:DQL655408 DZW655402:EAH655408 EJS655402:EKD655408 ETO655402:ETZ655408 FDK655402:FDV655408 FNG655402:FNR655408 FXC655402:FXN655408 GGY655402:GHJ655408 GQU655402:GRF655408 HAQ655402:HBB655408 HKM655402:HKX655408 HUI655402:HUT655408 IEE655402:IEP655408 IOA655402:IOL655408 IXW655402:IYH655408 JHS655402:JID655408 JRO655402:JRZ655408 KBK655402:KBV655408 KLG655402:KLR655408 KVC655402:KVN655408 LEY655402:LFJ655408 LOU655402:LPF655408 LYQ655402:LZB655408 MIM655402:MIX655408 MSI655402:MST655408 NCE655402:NCP655408 NMA655402:NML655408 NVW655402:NWH655408 OFS655402:OGD655408 OPO655402:OPZ655408 OZK655402:OZV655408 PJG655402:PJR655408 PTC655402:PTN655408 QCY655402:QDJ655408 QMU655402:QNF655408 QWQ655402:QXB655408 RGM655402:RGX655408 RQI655402:RQT655408 SAE655402:SAP655408 SKA655402:SKL655408 STW655402:SUH655408 TDS655402:TED655408 TNO655402:TNZ655408 TXK655402:TXV655408 UHG655402:UHR655408 URC655402:URN655408 VAY655402:VBJ655408 VKU655402:VLF655408 VUQ655402:VVB655408 WEM655402:WEX655408 WOI655402:WOT655408 WYE655402:WYP655408 LS720938:MD720944 VO720938:VZ720944 AFK720938:AFV720944 APG720938:APR720944 AZC720938:AZN720944 BIY720938:BJJ720944 BSU720938:BTF720944 CCQ720938:CDB720944 CMM720938:CMX720944 CWI720938:CWT720944 DGE720938:DGP720944 DQA720938:DQL720944 DZW720938:EAH720944 EJS720938:EKD720944 ETO720938:ETZ720944 FDK720938:FDV720944 FNG720938:FNR720944 FXC720938:FXN720944 GGY720938:GHJ720944 GQU720938:GRF720944 HAQ720938:HBB720944 HKM720938:HKX720944 HUI720938:HUT720944 IEE720938:IEP720944 IOA720938:IOL720944 IXW720938:IYH720944 JHS720938:JID720944 JRO720938:JRZ720944 KBK720938:KBV720944 KLG720938:KLR720944 KVC720938:KVN720944 LEY720938:LFJ720944 LOU720938:LPF720944 LYQ720938:LZB720944 MIM720938:MIX720944 MSI720938:MST720944 NCE720938:NCP720944 NMA720938:NML720944 NVW720938:NWH720944 OFS720938:OGD720944 OPO720938:OPZ720944 OZK720938:OZV720944 PJG720938:PJR720944 PTC720938:PTN720944 QCY720938:QDJ720944 QMU720938:QNF720944 QWQ720938:QXB720944 RGM720938:RGX720944 RQI720938:RQT720944 SAE720938:SAP720944 SKA720938:SKL720944 STW720938:SUH720944 TDS720938:TED720944 TNO720938:TNZ720944 TXK720938:TXV720944 UHG720938:UHR720944 URC720938:URN720944 VAY720938:VBJ720944 VKU720938:VLF720944 VUQ720938:VVB720944 WEM720938:WEX720944 WOI720938:WOT720944 WYE720938:WYP720944 LS786474:MD786480 VO786474:VZ786480 AFK786474:AFV786480 APG786474:APR786480 AZC786474:AZN786480 BIY786474:BJJ786480 BSU786474:BTF786480 CCQ786474:CDB786480 CMM786474:CMX786480 CWI786474:CWT786480 DGE786474:DGP786480 DQA786474:DQL786480 DZW786474:EAH786480 EJS786474:EKD786480 ETO786474:ETZ786480 FDK786474:FDV786480 FNG786474:FNR786480 FXC786474:FXN786480 GGY786474:GHJ786480 GQU786474:GRF786480 HAQ786474:HBB786480 HKM786474:HKX786480 HUI786474:HUT786480 IEE786474:IEP786480 IOA786474:IOL786480 IXW786474:IYH786480 JHS786474:JID786480 JRO786474:JRZ786480 KBK786474:KBV786480 KLG786474:KLR786480 KVC786474:KVN786480 LEY786474:LFJ786480 LOU786474:LPF786480 LYQ786474:LZB786480 MIM786474:MIX786480 MSI786474:MST786480 NCE786474:NCP786480 NMA786474:NML786480 NVW786474:NWH786480 OFS786474:OGD786480 OPO786474:OPZ786480 OZK786474:OZV786480 PJG786474:PJR786480 PTC786474:PTN786480 QCY786474:QDJ786480 QMU786474:QNF786480 QWQ786474:QXB786480 RGM786474:RGX786480 RQI786474:RQT786480 SAE786474:SAP786480 SKA786474:SKL786480 STW786474:SUH786480 TDS786474:TED786480 TNO786474:TNZ786480 TXK786474:TXV786480 UHG786474:UHR786480 URC786474:URN786480 VAY786474:VBJ786480 VKU786474:VLF786480 VUQ786474:VVB786480 WEM786474:WEX786480 WOI786474:WOT786480 WYE786474:WYP786480 LS852010:MD852016 VO852010:VZ852016 AFK852010:AFV852016 APG852010:APR852016 AZC852010:AZN852016 BIY852010:BJJ852016 BSU852010:BTF852016 CCQ852010:CDB852016 CMM852010:CMX852016 CWI852010:CWT852016 DGE852010:DGP852016 DQA852010:DQL852016 DZW852010:EAH852016 EJS852010:EKD852016 ETO852010:ETZ852016 FDK852010:FDV852016 FNG852010:FNR852016 FXC852010:FXN852016 GGY852010:GHJ852016 GQU852010:GRF852016 HAQ852010:HBB852016 HKM852010:HKX852016 HUI852010:HUT852016 IEE852010:IEP852016 IOA852010:IOL852016 IXW852010:IYH852016 JHS852010:JID852016 JRO852010:JRZ852016 KBK852010:KBV852016 KLG852010:KLR852016 KVC852010:KVN852016 LEY852010:LFJ852016 LOU852010:LPF852016 LYQ852010:LZB852016 MIM852010:MIX852016 MSI852010:MST852016 NCE852010:NCP852016 NMA852010:NML852016 NVW852010:NWH852016 OFS852010:OGD852016 OPO852010:OPZ852016 OZK852010:OZV852016 PJG852010:PJR852016 PTC852010:PTN852016 QCY852010:QDJ852016 QMU852010:QNF852016 QWQ852010:QXB852016 RGM852010:RGX852016 RQI852010:RQT852016 SAE852010:SAP852016 SKA852010:SKL852016 STW852010:SUH852016 TDS852010:TED852016 TNO852010:TNZ852016 TXK852010:TXV852016 UHG852010:UHR852016 URC852010:URN852016 VAY852010:VBJ852016 VKU852010:VLF852016 VUQ852010:VVB852016 WEM852010:WEX852016 WOI852010:WOT852016 WYE852010:WYP852016 LS917546:MD917552 VO917546:VZ917552 AFK917546:AFV917552 APG917546:APR917552 AZC917546:AZN917552 BIY917546:BJJ917552 BSU917546:BTF917552 CCQ917546:CDB917552 CMM917546:CMX917552 CWI917546:CWT917552 DGE917546:DGP917552 DQA917546:DQL917552 DZW917546:EAH917552 EJS917546:EKD917552 ETO917546:ETZ917552 FDK917546:FDV917552 FNG917546:FNR917552 FXC917546:FXN917552 GGY917546:GHJ917552 GQU917546:GRF917552 HAQ917546:HBB917552 HKM917546:HKX917552 HUI917546:HUT917552 IEE917546:IEP917552 IOA917546:IOL917552 IXW917546:IYH917552 JHS917546:JID917552 JRO917546:JRZ917552 KBK917546:KBV917552 KLG917546:KLR917552 KVC917546:KVN917552 LEY917546:LFJ917552 LOU917546:LPF917552 LYQ917546:LZB917552 MIM917546:MIX917552 MSI917546:MST917552 NCE917546:NCP917552 NMA917546:NML917552 NVW917546:NWH917552 OFS917546:OGD917552 OPO917546:OPZ917552 OZK917546:OZV917552 PJG917546:PJR917552 PTC917546:PTN917552 QCY917546:QDJ917552 QMU917546:QNF917552 QWQ917546:QXB917552 RGM917546:RGX917552 RQI917546:RQT917552 SAE917546:SAP917552 SKA917546:SKL917552 STW917546:SUH917552 TDS917546:TED917552 TNO917546:TNZ917552 TXK917546:TXV917552 UHG917546:UHR917552 URC917546:URN917552 VAY917546:VBJ917552 VKU917546:VLF917552 VUQ917546:VVB917552 WEM917546:WEX917552 WOI917546:WOT917552 WYE917546:WYP917552 LS983082:MD983088 VO983082:VZ983088 AFK983082:AFV983088 APG983082:APR983088 AZC983082:AZN983088 BIY983082:BJJ983088 BSU983082:BTF983088 CCQ983082:CDB983088 CMM983082:CMX983088 CWI983082:CWT983088 DGE983082:DGP983088 DQA983082:DQL983088 DZW983082:EAH983088 EJS983082:EKD983088 ETO983082:ETZ983088 FDK983082:FDV983088 FNG983082:FNR983088 FXC983082:FXN983088 GGY983082:GHJ983088 GQU983082:GRF983088 HAQ983082:HBB983088 HKM983082:HKX983088 HUI983082:HUT983088 IEE983082:IEP983088 IOA983082:IOL983088 IXW983082:IYH983088 JHS983082:JID983088 JRO983082:JRZ983088 KBK983082:KBV983088 KLG983082:KLR983088 KVC983082:KVN983088 LEY983082:LFJ983088 LOU983082:LPF983088 LYQ983082:LZB983088 MIM983082:MIX983088 MSI983082:MST983088 NCE983082:NCP983088 NMA983082:NML983088 NVW983082:NWH983088 OFS983082:OGD983088 OPO983082:OPZ983088 OZK983082:OZV983088 PJG983082:PJR983088 PTC983082:PTN983088 QCY983082:QDJ983088 QMU983082:QNF983088 QWQ983082:QXB983088 RGM983082:RGX983088 RQI983082:RQT983088 SAE983082:SAP983088 SKA983082:SKL983088 STW983082:SUH983088 TDS983082:TED983088 TNO983082:TNZ983088 TXK983082:TXV983088 UHG983082:UHR983088 URC983082:URN983088 VAY983082:VBJ983088 VKU983082:VLF983088 VUQ983082:VVB983088 WEM983082:WEX983088 WOI983082:WOT983088 VO46:VZ48 CG47:CH48 CG27:CH28 LS46:MD48 WYE46:WYP48 WOI46:WOT48 WEM46:WEX48 VUQ46:VVB48 VKU46:VLF48 VAY46:VBJ48 URC46:URN48 UHG46:UHR48 TXK46:TXV48 TNO46:TNZ48 TDS46:TED48 STW46:SUH48 SKA46:SKL48 SAE46:SAP48 RQI46:RQT48 RGM46:RGX48 QWQ46:QXB48 QMU46:QNF48 QCY46:QDJ48 PTC46:PTN48 PJG46:PJR48 OZK46:OZV48 OPO46:OPZ48 OFS46:OGD48 NVW46:NWH48 NMA46:NML48 NCE46:NCP48 MSI46:MST48 MIM46:MIX48 LYQ46:LZB48 LOU46:LPF48 LEY46:LFJ48 KVC46:KVN48 KLG46:KLR48 KBK46:KBV48 JRO46:JRZ48 JHS46:JID48 IXW46:IYH48 IOA46:IOL48 IEE46:IEP48 HUI46:HUT48 HKM46:HKX48 HAQ46:HBB48 GQU46:GRF48 GGY46:GHJ48 FXC46:FXN48 FNG46:FNR48 FDK46:FDV48 ETO46:ETZ48 EJS46:EKD48 DZW46:EAH48 DQA46:DQL48 DGE46:DGP48 CWI46:CWT48 CMM46:CMX48 CCQ46:CDB48 BSU46:BTF48 BIY46:BJJ48 AZC46:AZN48 APG46:APR48 CG36 APG26:APR28 AZC26:AZN28 BIY26:BJJ28 BSU26:BTF28 CCQ26:CDB28 CMM26:CMX28 CWI26:CWT28 DGE26:DGP28 DQA26:DQL28 DZW26:EAH28 EJS26:EKD28 ETO26:ETZ28 FDK26:FDV28 FNG26:FNR28 FXC26:FXN28 GGY26:GHJ28 GQU26:GRF28 HAQ26:HBB28 HKM26:HKX28 HUI26:HUT28 IEE26:IEP28 IOA26:IOL28 IXW26:IYH28 JHS26:JID28 JRO26:JRZ28 KBK26:KBV28 KLG26:KLR28 KVC26:KVN28 LEY26:LFJ28 LOU26:LPF28 LYQ26:LZB28 MIM26:MIX28 MSI26:MST28 NCE26:NCP28 NMA26:NML28 NVW26:NWH28 OFS26:OGD28 OPO26:OPZ28 OZK26:OZV28 PJG26:PJR28 PTC26:PTN28 QCY26:QDJ28 QMU26:QNF28 QWQ26:QXB28 RGM26:RGX28 RQI26:RQT28 SAE26:SAP28 SKA26:SKL28 STW26:SUH28 TDS26:TED28 TNO26:TNZ28 TXK26:TXV28 UHG26:UHR28 URC26:URN28 VAY26:VBJ28 VKU26:VLF28 VUQ26:VVB28 WEM26:WEX28 WOI26:WOT28 WYE26:WYP28 LS26:MD28 VO26:VZ28 AFK26:AFV28 CG37:CH38 CG46 APG36:APR38 AZC36:AZN38 BIY36:BJJ38 BSU36:BTF38 CCQ36:CDB38 CMM36:CMX38 CWI36:CWT38 DGE36:DGP38 DQA36:DQL38 DZW36:EAH38 EJS36:EKD38 ETO36:ETZ38 FDK36:FDV38 FNG36:FNR38 FXC36:FXN38 GGY36:GHJ38 GQU36:GRF38 HAQ36:HBB38 HKM36:HKX38 HUI36:HUT38 IEE36:IEP38 IOA36:IOL38 IXW36:IYH38 JHS36:JID38 JRO36:JRZ38 KBK36:KBV38 KLG36:KLR38 KVC36:KVN38 LEY36:LFJ38 LOU36:LPF38 LYQ36:LZB38 MIM36:MIX38 MSI36:MST38 NCE36:NCP38 NMA36:NML38 NVW36:NWH38 OFS36:OGD38 OPO36:OPZ38 OZK36:OZV38 PJG36:PJR38 PTC36:PTN38 QCY36:QDJ38 QMU36:QNF38 QWQ36:QXB38 RGM36:RGX38 RQI36:RQT38 SAE36:SAP38 SKA36:SKL38 STW36:SUH38 TDS36:TED38 TNO36:TNZ38 TXK36:TXV38 UHG36:UHR38 URC36:URN38 VAY36:VBJ38 VKU36:VLF38 VUQ36:VVB38 WEM36:WEX38 WOI36:WOT38 WYE36:WYP38 LS36:MD38 VO36:VZ38 AFK36:AFV38 AFK46:AFV48 L36:CF38 CG26 L46:CF48 L65578:CH65584 L983082:CH983088 L917546:CH917552 L852010:CH852016 L786474:CH786480 L720938:CH720944 L655402:CH655408 L589866:CH589872 L524330:CH524336 L458794:CH458800 L393258:CH393264 L327722:CH327728 L262186:CH262192 L196650:CH196656 L131114:CH131120 L26:CF28" xr:uid="{00000000-0002-0000-0B00-000000000000}"/>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77 LX65577 VT65577 AFP65577 APL65577 AZH65577 BJD65577 BSZ65577 CCV65577 CMR65577 CWN65577 DGJ65577 DQF65577 EAB65577 EJX65577 ETT65577 FDP65577 FNL65577 FXH65577 GHD65577 GQZ65577 HAV65577 HKR65577 HUN65577 IEJ65577 IOF65577 IYB65577 JHX65577 JRT65577 KBP65577 KLL65577 KVH65577 LFD65577 LOZ65577 LYV65577 MIR65577 MSN65577 NCJ65577 NMF65577 NWB65577 OFX65577 OPT65577 OZP65577 PJL65577 PTH65577 QDD65577 QMZ65577 QWV65577 RGR65577 RQN65577 SAJ65577 SKF65577 SUB65577 TDX65577 TNT65577 TXP65577 UHL65577 URH65577 VBD65577 VKZ65577 VUV65577 WER65577 WON65577 WYJ65577 Q131113 LX131113 VT131113 AFP131113 APL131113 AZH131113 BJD131113 BSZ131113 CCV131113 CMR131113 CWN131113 DGJ131113 DQF131113 EAB131113 EJX131113 ETT131113 FDP131113 FNL131113 FXH131113 GHD131113 GQZ131113 HAV131113 HKR131113 HUN131113 IEJ131113 IOF131113 IYB131113 JHX131113 JRT131113 KBP131113 KLL131113 KVH131113 LFD131113 LOZ131113 LYV131113 MIR131113 MSN131113 NCJ131113 NMF131113 NWB131113 OFX131113 OPT131113 OZP131113 PJL131113 PTH131113 QDD131113 QMZ131113 QWV131113 RGR131113 RQN131113 SAJ131113 SKF131113 SUB131113 TDX131113 TNT131113 TXP131113 UHL131113 URH131113 VBD131113 VKZ131113 VUV131113 WER131113 WON131113 WYJ131113 Q196649 LX196649 VT196649 AFP196649 APL196649 AZH196649 BJD196649 BSZ196649 CCV196649 CMR196649 CWN196649 DGJ196649 DQF196649 EAB196649 EJX196649 ETT196649 FDP196649 FNL196649 FXH196649 GHD196649 GQZ196649 HAV196649 HKR196649 HUN196649 IEJ196649 IOF196649 IYB196649 JHX196649 JRT196649 KBP196649 KLL196649 KVH196649 LFD196649 LOZ196649 LYV196649 MIR196649 MSN196649 NCJ196649 NMF196649 NWB196649 OFX196649 OPT196649 OZP196649 PJL196649 PTH196649 QDD196649 QMZ196649 QWV196649 RGR196649 RQN196649 SAJ196649 SKF196649 SUB196649 TDX196649 TNT196649 TXP196649 UHL196649 URH196649 VBD196649 VKZ196649 VUV196649 WER196649 WON196649 WYJ196649 Q262185 LX262185 VT262185 AFP262185 APL262185 AZH262185 BJD262185 BSZ262185 CCV262185 CMR262185 CWN262185 DGJ262185 DQF262185 EAB262185 EJX262185 ETT262185 FDP262185 FNL262185 FXH262185 GHD262185 GQZ262185 HAV262185 HKR262185 HUN262185 IEJ262185 IOF262185 IYB262185 JHX262185 JRT262185 KBP262185 KLL262185 KVH262185 LFD262185 LOZ262185 LYV262185 MIR262185 MSN262185 NCJ262185 NMF262185 NWB262185 OFX262185 OPT262185 OZP262185 PJL262185 PTH262185 QDD262185 QMZ262185 QWV262185 RGR262185 RQN262185 SAJ262185 SKF262185 SUB262185 TDX262185 TNT262185 TXP262185 UHL262185 URH262185 VBD262185 VKZ262185 VUV262185 WER262185 WON262185 WYJ262185 Q327721 LX327721 VT327721 AFP327721 APL327721 AZH327721 BJD327721 BSZ327721 CCV327721 CMR327721 CWN327721 DGJ327721 DQF327721 EAB327721 EJX327721 ETT327721 FDP327721 FNL327721 FXH327721 GHD327721 GQZ327721 HAV327721 HKR327721 HUN327721 IEJ327721 IOF327721 IYB327721 JHX327721 JRT327721 KBP327721 KLL327721 KVH327721 LFD327721 LOZ327721 LYV327721 MIR327721 MSN327721 NCJ327721 NMF327721 NWB327721 OFX327721 OPT327721 OZP327721 PJL327721 PTH327721 QDD327721 QMZ327721 QWV327721 RGR327721 RQN327721 SAJ327721 SKF327721 SUB327721 TDX327721 TNT327721 TXP327721 UHL327721 URH327721 VBD327721 VKZ327721 VUV327721 WER327721 WON327721 WYJ327721 Q393257 LX393257 VT393257 AFP393257 APL393257 AZH393257 BJD393257 BSZ393257 CCV393257 CMR393257 CWN393257 DGJ393257 DQF393257 EAB393257 EJX393257 ETT393257 FDP393257 FNL393257 FXH393257 GHD393257 GQZ393257 HAV393257 HKR393257 HUN393257 IEJ393257 IOF393257 IYB393257 JHX393257 JRT393257 KBP393257 KLL393257 KVH393257 LFD393257 LOZ393257 LYV393257 MIR393257 MSN393257 NCJ393257 NMF393257 NWB393257 OFX393257 OPT393257 OZP393257 PJL393257 PTH393257 QDD393257 QMZ393257 QWV393257 RGR393257 RQN393257 SAJ393257 SKF393257 SUB393257 TDX393257 TNT393257 TXP393257 UHL393257 URH393257 VBD393257 VKZ393257 VUV393257 WER393257 WON393257 WYJ393257 Q458793 LX458793 VT458793 AFP458793 APL458793 AZH458793 BJD458793 BSZ458793 CCV458793 CMR458793 CWN458793 DGJ458793 DQF458793 EAB458793 EJX458793 ETT458793 FDP458793 FNL458793 FXH458793 GHD458793 GQZ458793 HAV458793 HKR458793 HUN458793 IEJ458793 IOF458793 IYB458793 JHX458793 JRT458793 KBP458793 KLL458793 KVH458793 LFD458793 LOZ458793 LYV458793 MIR458793 MSN458793 NCJ458793 NMF458793 NWB458793 OFX458793 OPT458793 OZP458793 PJL458793 PTH458793 QDD458793 QMZ458793 QWV458793 RGR458793 RQN458793 SAJ458793 SKF458793 SUB458793 TDX458793 TNT458793 TXP458793 UHL458793 URH458793 VBD458793 VKZ458793 VUV458793 WER458793 WON458793 WYJ458793 Q524329 LX524329 VT524329 AFP524329 APL524329 AZH524329 BJD524329 BSZ524329 CCV524329 CMR524329 CWN524329 DGJ524329 DQF524329 EAB524329 EJX524329 ETT524329 FDP524329 FNL524329 FXH524329 GHD524329 GQZ524329 HAV524329 HKR524329 HUN524329 IEJ524329 IOF524329 IYB524329 JHX524329 JRT524329 KBP524329 KLL524329 KVH524329 LFD524329 LOZ524329 LYV524329 MIR524329 MSN524329 NCJ524329 NMF524329 NWB524329 OFX524329 OPT524329 OZP524329 PJL524329 PTH524329 QDD524329 QMZ524329 QWV524329 RGR524329 RQN524329 SAJ524329 SKF524329 SUB524329 TDX524329 TNT524329 TXP524329 UHL524329 URH524329 VBD524329 VKZ524329 VUV524329 WER524329 WON524329 WYJ524329 Q589865 LX589865 VT589865 AFP589865 APL589865 AZH589865 BJD589865 BSZ589865 CCV589865 CMR589865 CWN589865 DGJ589865 DQF589865 EAB589865 EJX589865 ETT589865 FDP589865 FNL589865 FXH589865 GHD589865 GQZ589865 HAV589865 HKR589865 HUN589865 IEJ589865 IOF589865 IYB589865 JHX589865 JRT589865 KBP589865 KLL589865 KVH589865 LFD589865 LOZ589865 LYV589865 MIR589865 MSN589865 NCJ589865 NMF589865 NWB589865 OFX589865 OPT589865 OZP589865 PJL589865 PTH589865 QDD589865 QMZ589865 QWV589865 RGR589865 RQN589865 SAJ589865 SKF589865 SUB589865 TDX589865 TNT589865 TXP589865 UHL589865 URH589865 VBD589865 VKZ589865 VUV589865 WER589865 WON589865 WYJ589865 Q655401 LX655401 VT655401 AFP655401 APL655401 AZH655401 BJD655401 BSZ655401 CCV655401 CMR655401 CWN655401 DGJ655401 DQF655401 EAB655401 EJX655401 ETT655401 FDP655401 FNL655401 FXH655401 GHD655401 GQZ655401 HAV655401 HKR655401 HUN655401 IEJ655401 IOF655401 IYB655401 JHX655401 JRT655401 KBP655401 KLL655401 KVH655401 LFD655401 LOZ655401 LYV655401 MIR655401 MSN655401 NCJ655401 NMF655401 NWB655401 OFX655401 OPT655401 OZP655401 PJL655401 PTH655401 QDD655401 QMZ655401 QWV655401 RGR655401 RQN655401 SAJ655401 SKF655401 SUB655401 TDX655401 TNT655401 TXP655401 UHL655401 URH655401 VBD655401 VKZ655401 VUV655401 WER655401 WON655401 WYJ655401 Q720937 LX720937 VT720937 AFP720937 APL720937 AZH720937 BJD720937 BSZ720937 CCV720937 CMR720937 CWN720937 DGJ720937 DQF720937 EAB720937 EJX720937 ETT720937 FDP720937 FNL720937 FXH720937 GHD720937 GQZ720937 HAV720937 HKR720937 HUN720937 IEJ720937 IOF720937 IYB720937 JHX720937 JRT720937 KBP720937 KLL720937 KVH720937 LFD720937 LOZ720937 LYV720937 MIR720937 MSN720937 NCJ720937 NMF720937 NWB720937 OFX720937 OPT720937 OZP720937 PJL720937 PTH720937 QDD720937 QMZ720937 QWV720937 RGR720937 RQN720937 SAJ720937 SKF720937 SUB720937 TDX720937 TNT720937 TXP720937 UHL720937 URH720937 VBD720937 VKZ720937 VUV720937 WER720937 WON720937 WYJ720937 Q786473 LX786473 VT786473 AFP786473 APL786473 AZH786473 BJD786473 BSZ786473 CCV786473 CMR786473 CWN786473 DGJ786473 DQF786473 EAB786473 EJX786473 ETT786473 FDP786473 FNL786473 FXH786473 GHD786473 GQZ786473 HAV786473 HKR786473 HUN786473 IEJ786473 IOF786473 IYB786473 JHX786473 JRT786473 KBP786473 KLL786473 KVH786473 LFD786473 LOZ786473 LYV786473 MIR786473 MSN786473 NCJ786473 NMF786473 NWB786473 OFX786473 OPT786473 OZP786473 PJL786473 PTH786473 QDD786473 QMZ786473 QWV786473 RGR786473 RQN786473 SAJ786473 SKF786473 SUB786473 TDX786473 TNT786473 TXP786473 UHL786473 URH786473 VBD786473 VKZ786473 VUV786473 WER786473 WON786473 WYJ786473 Q852009 LX852009 VT852009 AFP852009 APL852009 AZH852009 BJD852009 BSZ852009 CCV852009 CMR852009 CWN852009 DGJ852009 DQF852009 EAB852009 EJX852009 ETT852009 FDP852009 FNL852009 FXH852009 GHD852009 GQZ852009 HAV852009 HKR852009 HUN852009 IEJ852009 IOF852009 IYB852009 JHX852009 JRT852009 KBP852009 KLL852009 KVH852009 LFD852009 LOZ852009 LYV852009 MIR852009 MSN852009 NCJ852009 NMF852009 NWB852009 OFX852009 OPT852009 OZP852009 PJL852009 PTH852009 QDD852009 QMZ852009 QWV852009 RGR852009 RQN852009 SAJ852009 SKF852009 SUB852009 TDX852009 TNT852009 TXP852009 UHL852009 URH852009 VBD852009 VKZ852009 VUV852009 WER852009 WON852009 WYJ852009 Q917545 LX917545 VT917545 AFP917545 APL917545 AZH917545 BJD917545 BSZ917545 CCV917545 CMR917545 CWN917545 DGJ917545 DQF917545 EAB917545 EJX917545 ETT917545 FDP917545 FNL917545 FXH917545 GHD917545 GQZ917545 HAV917545 HKR917545 HUN917545 IEJ917545 IOF917545 IYB917545 JHX917545 JRT917545 KBP917545 KLL917545 KVH917545 LFD917545 LOZ917545 LYV917545 MIR917545 MSN917545 NCJ917545 NMF917545 NWB917545 OFX917545 OPT917545 OZP917545 PJL917545 PTH917545 QDD917545 QMZ917545 QWV917545 RGR917545 RQN917545 SAJ917545 SKF917545 SUB917545 TDX917545 TNT917545 TXP917545 UHL917545 URH917545 VBD917545 VKZ917545 VUV917545 WER917545 WON917545 WYJ917545 Q983081 LX983081 VT983081 AFP983081 APL983081 AZH983081 BJD983081 BSZ983081 CCV983081 CMR983081 CWN983081 DGJ983081 DQF983081 EAB983081 EJX983081 ETT983081 FDP983081 FNL983081 FXH983081 GHD983081 GQZ983081 HAV983081 HKR983081 HUN983081 IEJ983081 IOF983081 IYB983081 JHX983081 JRT983081 KBP983081 KLL983081 KVH983081 LFD983081 LOZ983081 LYV983081 MIR983081 MSN983081 NCJ983081 NMF983081 NWB983081 OFX983081 OPT983081 OZP983081 PJL983081 PTH983081 QDD983081 QMZ983081 QWV983081 RGR983081 RQN983081 SAJ983081 SKF983081 SUB983081 TDX983081 TNT983081 TXP983081 UHL983081 URH983081 VBD983081 VKZ983081 VUV983081 WER983081 WON983081 WYJ983081 Q35 LX35 VT35 AFP35 APL35 AZH35 BJD35 BSZ35 CCV35 CMR35 CWN35 DGJ35 DQF35 EAB35 EJX35 ETT35 FDP35 FNL35 FXH35 GHD35 GQZ35 HAV35 HKR35 HUN35 IEJ35 IOF35 IYB35 JHX35 JRT35 KBP35 KLL35 KVH35 LFD35 LOZ35 LYV35 MIR35 MSN35 NCJ35 NMF35 NWB35 OFX35 OPT35 OZP35 PJL35 PTH35 QDD35 QMZ35 QWV35 RGR35 RQN35 SAJ35 SKF35 SUB35 TDX35 TNT35 TXP35 UHL35 URH35 VBD35 VKZ35 VUV35 WER35 WON35 WYJ35 Q45 LX45 VT45 AFP45 APL45 AZH45 BJD45 BSZ45 CCV45 CMR45 CWN45 DGJ45 DQF45 EAB45 EJX45 ETT45 FDP45 FNL45 FXH45 GHD45 GQZ45 HAV45 HKR45 HUN45 IEJ45 IOF45 IYB45 JHX45 JRT45 KBP45 KLL45 KVH45 LFD45 LOZ45 LYV45 MIR45 MSN45 NCJ45 NMF45 NWB45 OFX45 OPT45 OZP45 PJL45 PTH45 QDD45 QMZ45 QWV45 RGR45 RQN45 SAJ45 SKF45 SUB45 TDX45 TNT45 TXP45 UHL45 URH45 VBD45 VKZ45 VUV45 WER45 WON45 WYJ45 X35 X65577 X131113 X196649 X262185 X327721 X393257 X458793 X524329 X589865 X655401 X720937 X786473 X852009 X917545 X983081 X25 X45 AE35 AE65577 AE131113 AE196649 AE262185 AE327721 AE393257 AE458793 AE524329 AE589865 AE655401 AE720937 AE786473 AE852009 AE917545 AE983081 AE25 AE45 AL35 AL65577 AL131113 AL196649 AL262185 AL327721 AL393257 AL458793 AL524329 AL589865 AL655401 AL720937 AL786473 AL852009 AL917545 AL983081 AL25 AL45 AS35 AS65577 AS131113 AS196649 AS262185 AS327721 AS393257 AS458793 AS524329 AS589865 AS655401 AS720937 AS786473 AS852009 AS917545 AS983081 AS25 AS45 AZ35 AZ65577 AZ131113 AZ196649 AZ262185 AZ327721 AZ393257 AZ458793 AZ524329 AZ589865 AZ655401 AZ720937 AZ786473 AZ852009 AZ917545 AZ983081 AZ25 AZ45 BG35 BG65577 BG131113 BG196649 BG262185 BG327721 BG393257 BG458793 BG524329 BG589865 BG655401 BG720937 BG786473 BG852009 BG917545 BG983081 BG25 BG45 BN35 BN65577 BN131113 BN196649 BN262185 BN327721 BN393257 BN458793 BN524329 BN589865 BN655401 BN720937 BN786473 BN852009 BN917545 BN983081 BN25 BN45 BU35 BU65577 BU131113 BU196649 BU262185 BU327721 BU393257 BU458793 BU524329 BU589865 BU655401 BU720937 BU786473 BU852009 BU917545 BU983081 BU25 BU45 CB35 CB65577 CB131113 CB196649 CB262185 CB327721 CB393257 CB458793 CB524329 CB589865 CB655401 CB720937 CB786473 CB852009 CB917545 CB983081 CB25 CB45" xr:uid="{00000000-0002-0000-0B00-000001000000}"/>
    <dataValidation allowBlank="1" showInputMessage="1" showErrorMessage="1" prompt="Для выбора выполните двойной щелчок левой клавиши мыши по соответствующей ячейке." sqref="S65576 LZ65576 VV65576 AFR65576 APN65576 AZJ65576 BJF65576 BTB65576 CCX65576 CMT65576 CWP65576 DGL65576 DQH65576 EAD65576 EJZ65576 ETV65576 FDR65576 FNN65576 FXJ65576 GHF65576 GRB65576 HAX65576 HKT65576 HUP65576 IEL65576 IOH65576 IYD65576 JHZ65576 JRV65576 KBR65576 KLN65576 KVJ65576 LFF65576 LPB65576 LYX65576 MIT65576 MSP65576 NCL65576 NMH65576 NWD65576 OFZ65576 OPV65576 OZR65576 PJN65576 PTJ65576 QDF65576 QNB65576 QWX65576 RGT65576 RQP65576 SAL65576 SKH65576 SUD65576 TDZ65576 TNV65576 TXR65576 UHN65576 URJ65576 VBF65576 VLB65576 VUX65576 WET65576 WOP65576 WYL65576 S131112 LZ131112 VV131112 AFR131112 APN131112 AZJ131112 BJF131112 BTB131112 CCX131112 CMT131112 CWP131112 DGL131112 DQH131112 EAD131112 EJZ131112 ETV131112 FDR131112 FNN131112 FXJ131112 GHF131112 GRB131112 HAX131112 HKT131112 HUP131112 IEL131112 IOH131112 IYD131112 JHZ131112 JRV131112 KBR131112 KLN131112 KVJ131112 LFF131112 LPB131112 LYX131112 MIT131112 MSP131112 NCL131112 NMH131112 NWD131112 OFZ131112 OPV131112 OZR131112 PJN131112 PTJ131112 QDF131112 QNB131112 QWX131112 RGT131112 RQP131112 SAL131112 SKH131112 SUD131112 TDZ131112 TNV131112 TXR131112 UHN131112 URJ131112 VBF131112 VLB131112 VUX131112 WET131112 WOP131112 WYL131112 S196648 LZ196648 VV196648 AFR196648 APN196648 AZJ196648 BJF196648 BTB196648 CCX196648 CMT196648 CWP196648 DGL196648 DQH196648 EAD196648 EJZ196648 ETV196648 FDR196648 FNN196648 FXJ196648 GHF196648 GRB196648 HAX196648 HKT196648 HUP196648 IEL196648 IOH196648 IYD196648 JHZ196648 JRV196648 KBR196648 KLN196648 KVJ196648 LFF196648 LPB196648 LYX196648 MIT196648 MSP196648 NCL196648 NMH196648 NWD196648 OFZ196648 OPV196648 OZR196648 PJN196648 PTJ196648 QDF196648 QNB196648 QWX196648 RGT196648 RQP196648 SAL196648 SKH196648 SUD196648 TDZ196648 TNV196648 TXR196648 UHN196648 URJ196648 VBF196648 VLB196648 VUX196648 WET196648 WOP196648 WYL196648 S262184 LZ262184 VV262184 AFR262184 APN262184 AZJ262184 BJF262184 BTB262184 CCX262184 CMT262184 CWP262184 DGL262184 DQH262184 EAD262184 EJZ262184 ETV262184 FDR262184 FNN262184 FXJ262184 GHF262184 GRB262184 HAX262184 HKT262184 HUP262184 IEL262184 IOH262184 IYD262184 JHZ262184 JRV262184 KBR262184 KLN262184 KVJ262184 LFF262184 LPB262184 LYX262184 MIT262184 MSP262184 NCL262184 NMH262184 NWD262184 OFZ262184 OPV262184 OZR262184 PJN262184 PTJ262184 QDF262184 QNB262184 QWX262184 RGT262184 RQP262184 SAL262184 SKH262184 SUD262184 TDZ262184 TNV262184 TXR262184 UHN262184 URJ262184 VBF262184 VLB262184 VUX262184 WET262184 WOP262184 WYL262184 S327720 LZ327720 VV327720 AFR327720 APN327720 AZJ327720 BJF327720 BTB327720 CCX327720 CMT327720 CWP327720 DGL327720 DQH327720 EAD327720 EJZ327720 ETV327720 FDR327720 FNN327720 FXJ327720 GHF327720 GRB327720 HAX327720 HKT327720 HUP327720 IEL327720 IOH327720 IYD327720 JHZ327720 JRV327720 KBR327720 KLN327720 KVJ327720 LFF327720 LPB327720 LYX327720 MIT327720 MSP327720 NCL327720 NMH327720 NWD327720 OFZ327720 OPV327720 OZR327720 PJN327720 PTJ327720 QDF327720 QNB327720 QWX327720 RGT327720 RQP327720 SAL327720 SKH327720 SUD327720 TDZ327720 TNV327720 TXR327720 UHN327720 URJ327720 VBF327720 VLB327720 VUX327720 WET327720 WOP327720 WYL327720 S393256 LZ393256 VV393256 AFR393256 APN393256 AZJ393256 BJF393256 BTB393256 CCX393256 CMT393256 CWP393256 DGL393256 DQH393256 EAD393256 EJZ393256 ETV393256 FDR393256 FNN393256 FXJ393256 GHF393256 GRB393256 HAX393256 HKT393256 HUP393256 IEL393256 IOH393256 IYD393256 JHZ393256 JRV393256 KBR393256 KLN393256 KVJ393256 LFF393256 LPB393256 LYX393256 MIT393256 MSP393256 NCL393256 NMH393256 NWD393256 OFZ393256 OPV393256 OZR393256 PJN393256 PTJ393256 QDF393256 QNB393256 QWX393256 RGT393256 RQP393256 SAL393256 SKH393256 SUD393256 TDZ393256 TNV393256 TXR393256 UHN393256 URJ393256 VBF393256 VLB393256 VUX393256 WET393256 WOP393256 WYL393256 S458792 LZ458792 VV458792 AFR458792 APN458792 AZJ458792 BJF458792 BTB458792 CCX458792 CMT458792 CWP458792 DGL458792 DQH458792 EAD458792 EJZ458792 ETV458792 FDR458792 FNN458792 FXJ458792 GHF458792 GRB458792 HAX458792 HKT458792 HUP458792 IEL458792 IOH458792 IYD458792 JHZ458792 JRV458792 KBR458792 KLN458792 KVJ458792 LFF458792 LPB458792 LYX458792 MIT458792 MSP458792 NCL458792 NMH458792 NWD458792 OFZ458792 OPV458792 OZR458792 PJN458792 PTJ458792 QDF458792 QNB458792 QWX458792 RGT458792 RQP458792 SAL458792 SKH458792 SUD458792 TDZ458792 TNV458792 TXR458792 UHN458792 URJ458792 VBF458792 VLB458792 VUX458792 WET458792 WOP458792 WYL458792 S524328 LZ524328 VV524328 AFR524328 APN524328 AZJ524328 BJF524328 BTB524328 CCX524328 CMT524328 CWP524328 DGL524328 DQH524328 EAD524328 EJZ524328 ETV524328 FDR524328 FNN524328 FXJ524328 GHF524328 GRB524328 HAX524328 HKT524328 HUP524328 IEL524328 IOH524328 IYD524328 JHZ524328 JRV524328 KBR524328 KLN524328 KVJ524328 LFF524328 LPB524328 LYX524328 MIT524328 MSP524328 NCL524328 NMH524328 NWD524328 OFZ524328 OPV524328 OZR524328 PJN524328 PTJ524328 QDF524328 QNB524328 QWX524328 RGT524328 RQP524328 SAL524328 SKH524328 SUD524328 TDZ524328 TNV524328 TXR524328 UHN524328 URJ524328 VBF524328 VLB524328 VUX524328 WET524328 WOP524328 WYL524328 S589864 LZ589864 VV589864 AFR589864 APN589864 AZJ589864 BJF589864 BTB589864 CCX589864 CMT589864 CWP589864 DGL589864 DQH589864 EAD589864 EJZ589864 ETV589864 FDR589864 FNN589864 FXJ589864 GHF589864 GRB589864 HAX589864 HKT589864 HUP589864 IEL589864 IOH589864 IYD589864 JHZ589864 JRV589864 KBR589864 KLN589864 KVJ589864 LFF589864 LPB589864 LYX589864 MIT589864 MSP589864 NCL589864 NMH589864 NWD589864 OFZ589864 OPV589864 OZR589864 PJN589864 PTJ589864 QDF589864 QNB589864 QWX589864 RGT589864 RQP589864 SAL589864 SKH589864 SUD589864 TDZ589864 TNV589864 TXR589864 UHN589864 URJ589864 VBF589864 VLB589864 VUX589864 WET589864 WOP589864 WYL589864 S655400 LZ655400 VV655400 AFR655400 APN655400 AZJ655400 BJF655400 BTB655400 CCX655400 CMT655400 CWP655400 DGL655400 DQH655400 EAD655400 EJZ655400 ETV655400 FDR655400 FNN655400 FXJ655400 GHF655400 GRB655400 HAX655400 HKT655400 HUP655400 IEL655400 IOH655400 IYD655400 JHZ655400 JRV655400 KBR655400 KLN655400 KVJ655400 LFF655400 LPB655400 LYX655400 MIT655400 MSP655400 NCL655400 NMH655400 NWD655400 OFZ655400 OPV655400 OZR655400 PJN655400 PTJ655400 QDF655400 QNB655400 QWX655400 RGT655400 RQP655400 SAL655400 SKH655400 SUD655400 TDZ655400 TNV655400 TXR655400 UHN655400 URJ655400 VBF655400 VLB655400 VUX655400 WET655400 WOP655400 WYL655400 S720936 LZ720936 VV720936 AFR720936 APN720936 AZJ720936 BJF720936 BTB720936 CCX720936 CMT720936 CWP720936 DGL720936 DQH720936 EAD720936 EJZ720936 ETV720936 FDR720936 FNN720936 FXJ720936 GHF720936 GRB720936 HAX720936 HKT720936 HUP720936 IEL720936 IOH720936 IYD720936 JHZ720936 JRV720936 KBR720936 KLN720936 KVJ720936 LFF720936 LPB720936 LYX720936 MIT720936 MSP720936 NCL720936 NMH720936 NWD720936 OFZ720936 OPV720936 OZR720936 PJN720936 PTJ720936 QDF720936 QNB720936 QWX720936 RGT720936 RQP720936 SAL720936 SKH720936 SUD720936 TDZ720936 TNV720936 TXR720936 UHN720936 URJ720936 VBF720936 VLB720936 VUX720936 WET720936 WOP720936 WYL720936 S786472 LZ786472 VV786472 AFR786472 APN786472 AZJ786472 BJF786472 BTB786472 CCX786472 CMT786472 CWP786472 DGL786472 DQH786472 EAD786472 EJZ786472 ETV786472 FDR786472 FNN786472 FXJ786472 GHF786472 GRB786472 HAX786472 HKT786472 HUP786472 IEL786472 IOH786472 IYD786472 JHZ786472 JRV786472 KBR786472 KLN786472 KVJ786472 LFF786472 LPB786472 LYX786472 MIT786472 MSP786472 NCL786472 NMH786472 NWD786472 OFZ786472 OPV786472 OZR786472 PJN786472 PTJ786472 QDF786472 QNB786472 QWX786472 RGT786472 RQP786472 SAL786472 SKH786472 SUD786472 TDZ786472 TNV786472 TXR786472 UHN786472 URJ786472 VBF786472 VLB786472 VUX786472 WET786472 WOP786472 WYL786472 S852008 LZ852008 VV852008 AFR852008 APN852008 AZJ852008 BJF852008 BTB852008 CCX852008 CMT852008 CWP852008 DGL852008 DQH852008 EAD852008 EJZ852008 ETV852008 FDR852008 FNN852008 FXJ852008 GHF852008 GRB852008 HAX852008 HKT852008 HUP852008 IEL852008 IOH852008 IYD852008 JHZ852008 JRV852008 KBR852008 KLN852008 KVJ852008 LFF852008 LPB852008 LYX852008 MIT852008 MSP852008 NCL852008 NMH852008 NWD852008 OFZ852008 OPV852008 OZR852008 PJN852008 PTJ852008 QDF852008 QNB852008 QWX852008 RGT852008 RQP852008 SAL852008 SKH852008 SUD852008 TDZ852008 TNV852008 TXR852008 UHN852008 URJ852008 VBF852008 VLB852008 VUX852008 WET852008 WOP852008 WYL852008 S917544 LZ917544 VV917544 AFR917544 APN917544 AZJ917544 BJF917544 BTB917544 CCX917544 CMT917544 CWP917544 DGL917544 DQH917544 EAD917544 EJZ917544 ETV917544 FDR917544 FNN917544 FXJ917544 GHF917544 GRB917544 HAX917544 HKT917544 HUP917544 IEL917544 IOH917544 IYD917544 JHZ917544 JRV917544 KBR917544 KLN917544 KVJ917544 LFF917544 LPB917544 LYX917544 MIT917544 MSP917544 NCL917544 NMH917544 NWD917544 OFZ917544 OPV917544 OZR917544 PJN917544 PTJ917544 QDF917544 QNB917544 QWX917544 RGT917544 RQP917544 SAL917544 SKH917544 SUD917544 TDZ917544 TNV917544 TXR917544 UHN917544 URJ917544 VBF917544 VLB917544 VUX917544 WET917544 WOP917544 WYL917544 S983080 LZ983080 VV983080 AFR983080 APN983080 AZJ983080 BJF983080 BTB983080 CCX983080 CMT983080 CWP983080 DGL983080 DQH983080 EAD983080 EJZ983080 ETV983080 FDR983080 FNN983080 FXJ983080 GHF983080 GRB983080 HAX983080 HKT983080 HUP983080 IEL983080 IOH983080 IYD983080 JHZ983080 JRV983080 KBR983080 KLN983080 KVJ983080 LFF983080 LPB983080 LYX983080 MIT983080 MSP983080 NCL983080 NMH983080 NWD983080 OFZ983080 OPV983080 OZR983080 PJN983080 PTJ983080 QDF983080 QNB983080 QWX983080 RGT983080 RQP983080 SAL983080 SKH983080 SUD983080 TDZ983080 TNV983080 TXR983080 UHN983080 URJ983080 VBF983080 VLB983080 VUX983080 WET983080 WOP983080 WYL983080 U524328 U589864 MB65576 VX65576 AFT65576 APP65576 AZL65576 BJH65576 BTD65576 CCZ65576 CMV65576 CWR65576 DGN65576 DQJ65576 EAF65576 EKB65576 ETX65576 FDT65576 FNP65576 FXL65576 GHH65576 GRD65576 HAZ65576 HKV65576 HUR65576 IEN65576 IOJ65576 IYF65576 JIB65576 JRX65576 KBT65576 KLP65576 KVL65576 LFH65576 LPD65576 LYZ65576 MIV65576 MSR65576 NCN65576 NMJ65576 NWF65576 OGB65576 OPX65576 OZT65576 PJP65576 PTL65576 QDH65576 QND65576 QWZ65576 RGV65576 RQR65576 SAN65576 SKJ65576 SUF65576 TEB65576 TNX65576 TXT65576 UHP65576 URL65576 VBH65576 VLD65576 VUZ65576 WEV65576 WOR65576 WYN65576 U655400 MB131112 VX131112 AFT131112 APP131112 AZL131112 BJH131112 BTD131112 CCZ131112 CMV131112 CWR131112 DGN131112 DQJ131112 EAF131112 EKB131112 ETX131112 FDT131112 FNP131112 FXL131112 GHH131112 GRD131112 HAZ131112 HKV131112 HUR131112 IEN131112 IOJ131112 IYF131112 JIB131112 JRX131112 KBT131112 KLP131112 KVL131112 LFH131112 LPD131112 LYZ131112 MIV131112 MSR131112 NCN131112 NMJ131112 NWF131112 OGB131112 OPX131112 OZT131112 PJP131112 PTL131112 QDH131112 QND131112 QWZ131112 RGV131112 RQR131112 SAN131112 SKJ131112 SUF131112 TEB131112 TNX131112 TXT131112 UHP131112 URL131112 VBH131112 VLD131112 VUZ131112 WEV131112 WOR131112 WYN131112 U720936 MB196648 VX196648 AFT196648 APP196648 AZL196648 BJH196648 BTD196648 CCZ196648 CMV196648 CWR196648 DGN196648 DQJ196648 EAF196648 EKB196648 ETX196648 FDT196648 FNP196648 FXL196648 GHH196648 GRD196648 HAZ196648 HKV196648 HUR196648 IEN196648 IOJ196648 IYF196648 JIB196648 JRX196648 KBT196648 KLP196648 KVL196648 LFH196648 LPD196648 LYZ196648 MIV196648 MSR196648 NCN196648 NMJ196648 NWF196648 OGB196648 OPX196648 OZT196648 PJP196648 PTL196648 QDH196648 QND196648 QWZ196648 RGV196648 RQR196648 SAN196648 SKJ196648 SUF196648 TEB196648 TNX196648 TXT196648 UHP196648 URL196648 VBH196648 VLD196648 VUZ196648 WEV196648 WOR196648 WYN196648 U786472 MB262184 VX262184 AFT262184 APP262184 AZL262184 BJH262184 BTD262184 CCZ262184 CMV262184 CWR262184 DGN262184 DQJ262184 EAF262184 EKB262184 ETX262184 FDT262184 FNP262184 FXL262184 GHH262184 GRD262184 HAZ262184 HKV262184 HUR262184 IEN262184 IOJ262184 IYF262184 JIB262184 JRX262184 KBT262184 KLP262184 KVL262184 LFH262184 LPD262184 LYZ262184 MIV262184 MSR262184 NCN262184 NMJ262184 NWF262184 OGB262184 OPX262184 OZT262184 PJP262184 PTL262184 QDH262184 QND262184 QWZ262184 RGV262184 RQR262184 SAN262184 SKJ262184 SUF262184 TEB262184 TNX262184 TXT262184 UHP262184 URL262184 VBH262184 VLD262184 VUZ262184 WEV262184 WOR262184 WYN262184 U852008 MB327720 VX327720 AFT327720 APP327720 AZL327720 BJH327720 BTD327720 CCZ327720 CMV327720 CWR327720 DGN327720 DQJ327720 EAF327720 EKB327720 ETX327720 FDT327720 FNP327720 FXL327720 GHH327720 GRD327720 HAZ327720 HKV327720 HUR327720 IEN327720 IOJ327720 IYF327720 JIB327720 JRX327720 KBT327720 KLP327720 KVL327720 LFH327720 LPD327720 LYZ327720 MIV327720 MSR327720 NCN327720 NMJ327720 NWF327720 OGB327720 OPX327720 OZT327720 PJP327720 PTL327720 QDH327720 QND327720 QWZ327720 RGV327720 RQR327720 SAN327720 SKJ327720 SUF327720 TEB327720 TNX327720 TXT327720 UHP327720 URL327720 VBH327720 VLD327720 VUZ327720 WEV327720 WOR327720 WYN327720 U917544 MB393256 VX393256 AFT393256 APP393256 AZL393256 BJH393256 BTD393256 CCZ393256 CMV393256 CWR393256 DGN393256 DQJ393256 EAF393256 EKB393256 ETX393256 FDT393256 FNP393256 FXL393256 GHH393256 GRD393256 HAZ393256 HKV393256 HUR393256 IEN393256 IOJ393256 IYF393256 JIB393256 JRX393256 KBT393256 KLP393256 KVL393256 LFH393256 LPD393256 LYZ393256 MIV393256 MSR393256 NCN393256 NMJ393256 NWF393256 OGB393256 OPX393256 OZT393256 PJP393256 PTL393256 QDH393256 QND393256 QWZ393256 RGV393256 RQR393256 SAN393256 SKJ393256 SUF393256 TEB393256 TNX393256 TXT393256 UHP393256 URL393256 VBH393256 VLD393256 VUZ393256 WEV393256 WOR393256 WYN393256 U983080 MB458792 VX458792 AFT458792 APP458792 AZL458792 BJH458792 BTD458792 CCZ458792 CMV458792 CWR458792 DGN458792 DQJ458792 EAF458792 EKB458792 ETX458792 FDT458792 FNP458792 FXL458792 GHH458792 GRD458792 HAZ458792 HKV458792 HUR458792 IEN458792 IOJ458792 IYF458792 JIB458792 JRX458792 KBT458792 KLP458792 KVL458792 LFH458792 LPD458792 LYZ458792 MIV458792 MSR458792 NCN458792 NMJ458792 NWF458792 OGB458792 OPX458792 OZT458792 PJP458792 PTL458792 QDH458792 QND458792 QWZ458792 RGV458792 RQR458792 SAN458792 SKJ458792 SUF458792 TEB458792 TNX458792 TXT458792 UHP458792 URL458792 VBH458792 VLD458792 VUZ458792 WEV458792 WOR458792 WYN458792 U65576 MB524328 VX524328 AFT524328 APP524328 AZL524328 BJH524328 BTD524328 CCZ524328 CMV524328 CWR524328 DGN524328 DQJ524328 EAF524328 EKB524328 ETX524328 FDT524328 FNP524328 FXL524328 GHH524328 GRD524328 HAZ524328 HKV524328 HUR524328 IEN524328 IOJ524328 IYF524328 JIB524328 JRX524328 KBT524328 KLP524328 KVL524328 LFH524328 LPD524328 LYZ524328 MIV524328 MSR524328 NCN524328 NMJ524328 NWF524328 OGB524328 OPX524328 OZT524328 PJP524328 PTL524328 QDH524328 QND524328 QWZ524328 RGV524328 RQR524328 SAN524328 SKJ524328 SUF524328 TEB524328 TNX524328 TXT524328 UHP524328 URL524328 VBH524328 VLD524328 VUZ524328 WEV524328 WOR524328 WYN524328 U131112 MB589864 VX589864 AFT589864 APP589864 AZL589864 BJH589864 BTD589864 CCZ589864 CMV589864 CWR589864 DGN589864 DQJ589864 EAF589864 EKB589864 ETX589864 FDT589864 FNP589864 FXL589864 GHH589864 GRD589864 HAZ589864 HKV589864 HUR589864 IEN589864 IOJ589864 IYF589864 JIB589864 JRX589864 KBT589864 KLP589864 KVL589864 LFH589864 LPD589864 LYZ589864 MIV589864 MSR589864 NCN589864 NMJ589864 NWF589864 OGB589864 OPX589864 OZT589864 PJP589864 PTL589864 QDH589864 QND589864 QWZ589864 RGV589864 RQR589864 SAN589864 SKJ589864 SUF589864 TEB589864 TNX589864 TXT589864 UHP589864 URL589864 VBH589864 VLD589864 VUZ589864 WEV589864 WOR589864 WYN589864 U196648 MB655400 VX655400 AFT655400 APP655400 AZL655400 BJH655400 BTD655400 CCZ655400 CMV655400 CWR655400 DGN655400 DQJ655400 EAF655400 EKB655400 ETX655400 FDT655400 FNP655400 FXL655400 GHH655400 GRD655400 HAZ655400 HKV655400 HUR655400 IEN655400 IOJ655400 IYF655400 JIB655400 JRX655400 KBT655400 KLP655400 KVL655400 LFH655400 LPD655400 LYZ655400 MIV655400 MSR655400 NCN655400 NMJ655400 NWF655400 OGB655400 OPX655400 OZT655400 PJP655400 PTL655400 QDH655400 QND655400 QWZ655400 RGV655400 RQR655400 SAN655400 SKJ655400 SUF655400 TEB655400 TNX655400 TXT655400 UHP655400 URL655400 VBH655400 VLD655400 VUZ655400 WEV655400 WOR655400 WYN655400 U262184 MB720936 VX720936 AFT720936 APP720936 AZL720936 BJH720936 BTD720936 CCZ720936 CMV720936 CWR720936 DGN720936 DQJ720936 EAF720936 EKB720936 ETX720936 FDT720936 FNP720936 FXL720936 GHH720936 GRD720936 HAZ720936 HKV720936 HUR720936 IEN720936 IOJ720936 IYF720936 JIB720936 JRX720936 KBT720936 KLP720936 KVL720936 LFH720936 LPD720936 LYZ720936 MIV720936 MSR720936 NCN720936 NMJ720936 NWF720936 OGB720936 OPX720936 OZT720936 PJP720936 PTL720936 QDH720936 QND720936 QWZ720936 RGV720936 RQR720936 SAN720936 SKJ720936 SUF720936 TEB720936 TNX720936 TXT720936 UHP720936 URL720936 VBH720936 VLD720936 VUZ720936 WEV720936 WOR720936 WYN720936 WOR24 MB786472 VX786472 AFT786472 APP786472 AZL786472 BJH786472 BTD786472 CCZ786472 CMV786472 CWR786472 DGN786472 DQJ786472 EAF786472 EKB786472 ETX786472 FDT786472 FNP786472 FXL786472 GHH786472 GRD786472 HAZ786472 HKV786472 HUR786472 IEN786472 IOJ786472 IYF786472 JIB786472 JRX786472 KBT786472 KLP786472 KVL786472 LFH786472 LPD786472 LYZ786472 MIV786472 MSR786472 NCN786472 NMJ786472 NWF786472 OGB786472 OPX786472 OZT786472 PJP786472 PTL786472 QDH786472 QND786472 QWZ786472 RGV786472 RQR786472 SAN786472 SKJ786472 SUF786472 TEB786472 TNX786472 TXT786472 UHP786472 URL786472 VBH786472 VLD786472 VUZ786472 WEV786472 WOR786472 WYN786472 U24 MB852008 VX852008 AFT852008 APP852008 AZL852008 BJH852008 BTD852008 CCZ852008 CMV852008 CWR852008 DGN852008 DQJ852008 EAF852008 EKB852008 ETX852008 FDT852008 FNP852008 FXL852008 GHH852008 GRD852008 HAZ852008 HKV852008 HUR852008 IEN852008 IOJ852008 IYF852008 JIB852008 JRX852008 KBT852008 KLP852008 KVL852008 LFH852008 LPD852008 LYZ852008 MIV852008 MSR852008 NCN852008 NMJ852008 NWF852008 OGB852008 OPX852008 OZT852008 PJP852008 PTL852008 QDH852008 QND852008 QWZ852008 RGV852008 RQR852008 SAN852008 SKJ852008 SUF852008 TEB852008 TNX852008 TXT852008 UHP852008 URL852008 VBH852008 VLD852008 VUZ852008 WEV852008 WOR852008 WYN852008 MB917544 VX917544 AFT917544 APP917544 AZL917544 BJH917544 BTD917544 CCZ917544 CMV917544 CWR917544 DGN917544 DQJ917544 EAF917544 EKB917544 ETX917544 FDT917544 FNP917544 FXL917544 GHH917544 GRD917544 HAZ917544 HKV917544 HUR917544 IEN917544 IOJ917544 IYF917544 JIB917544 JRX917544 KBT917544 KLP917544 KVL917544 LFH917544 LPD917544 LYZ917544 MIV917544 MSR917544 NCN917544 NMJ917544 NWF917544 OGB917544 OPX917544 OZT917544 PJP917544 PTL917544 QDH917544 QND917544 QWZ917544 RGV917544 RQR917544 SAN917544 SKJ917544 SUF917544 TEB917544 TNX917544 TXT917544 UHP917544 URL917544 VBH917544 VLD917544 VUZ917544 WEV917544 WOR917544 WYN917544 WYN983080 MB983080 VX983080 AFT983080 APP983080 AZL983080 BJH983080 BTD983080 CCZ983080 CMV983080 CWR983080 DGN983080 DQJ983080 EAF983080 EKB983080 ETX983080 FDT983080 FNP983080 FXL983080 GHH983080 GRD983080 HAZ983080 HKV983080 HUR983080 IEN983080 IOJ983080 IYF983080 JIB983080 JRX983080 KBT983080 KLP983080 KVL983080 LFH983080 LPD983080 LYZ983080 MIV983080 MSR983080 NCN983080 NMJ983080 NWF983080 OGB983080 OPX983080 OZT983080 PJP983080 PTL983080 QDH983080 QND983080 QWZ983080 RGV983080 RQR983080 SAN983080 SKJ983080 SUF983080 TEB983080 TNX983080 TXT983080 UHP983080 URL983080 VBH983080 VLD983080 VUZ983080 WEV983080 WOR983080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20 S24 U393256 U34 WYN24 LZ34 S34 WYN34 WOR34 WEV34 VUZ34 VLD34 VBH34 URL34 UHP34 TXT34 TNX34 TEB34 SUF34 SKJ34 SAN34 RQR34 RGV34 QWZ34 QND34 QDH34 PTL34 PJP34 OZT34 OPX34 OGB34 NWF34 NMJ34 NCN34 MSR34 MIV34 LYZ34 LPD34 LFH34 KVL34 KLP34 KBT34 JRX34 JIB34 IYF34 IOJ34 IEN34 HUR34 HKV34 HAZ34 GRD34 GHH34 FXL34 FNP34 FDT34 ETX34 EKB34 EAF34 DQJ34 DGN34 CWR34 CMV34 CCZ34 BTD34 BJH34 AZL34 APP34 AFT34 VX34 VV34 MB34 WYL34 WOP34 WET34 VUX34 VLB34 VBF34 URJ34 UHN34 TXR34 TNV34 TDZ34 SUD34 SKH34 SAL34 RQP34 RGT34 QWX34 QNB34 QDF34 PTJ34 PJN34 OZR34 OPV34 OFZ34 NWD34 NMH34 NCL34 MSP34 MIT34 LYX34 LPB34 LFF34 KVJ34 KLN34 KBR34 JRV34 JHZ34 IYD34 IOH34 IEL34 HUP34 HKT34 HAX34 GRB34 GHF34 FXJ34 FNN34 FDR34 ETV34 EJZ34 EAD34 DQH34 DGL34 CWP34 CMT34 CCX34 BTB34 BJF34 AZJ34 APN34 AFR34 U44 LZ44 S44 WYN44 WOR44 WEV44 VUZ44 VLD44 VBH44 URL44 UHP44 TXT44 TNX44 TEB44 SUF44 SKJ44 SAN44 RQR44 RGV44 QWZ44 QND44 QDH44 PTL44 PJP44 OZT44 OPX44 OGB44 NWF44 NMJ44 NCN44 MSR44 MIV44 LYZ44 LPD44 LFH44 KVL44 KLP44 KBT44 JRX44 JIB44 IYF44 IOJ44 IEN44 HUR44 HKV44 HAZ44 GRD44 GHH44 FXL44 FNP44 FDT44 ETX44 EKB44 EAF44 DQJ44 DGN44 CWR44 CMV44 CCZ44 BTD44 BJH44 AZL44 APP44 AFT44 VX44 VV44 MB44 WYL44 WOP44 WET44 VUX44 VLB44 VBF44 URJ44 UHN44 TXR44 TNV44 TDZ44 SUD44 SKH44 SAL44 RQP44 RGT44 QWX44 QNB44 QDF44 PTJ44 PJN44 OZR44 OPV44 OFZ44 NWD44 NMH44 NCL44 MSP44 MIT44 LYX44 LPB44 LFF44 KVJ44 KLN44 KBR44 JRV44 JHZ44 IYD44 IOH44 IEL44 HUP44 HKT44 HAX44 GRB44 GHF44 FXJ44 FNN44 FDR44 ETV44 EJZ44 EAD44 DQH44 DGL44 CWP44 CMT44 CCX44 BTB44 BJF44 AZJ44 APN44 AFR44 U458792 Z65576 Z131112 Z196648 Z262184 Z327720 Z393256 Z458792 Z524328 Z589864 Z655400 Z720936 Z786472 Z852008 Z917544 Z983080 AB589864 AB655400 AB720936 AB786472 AB852008 AB917544 AB983080 AB65576 AB131112 AB196648 AB262184 AB34 AB327720 AB458792 AB393256 AB24 AB44 Z24 Z34 Z44 AB524328 AG65576 AG131112 AG196648 AG262184 AG327720 AG393256 AG458792 AG524328 AG589864 AG655400 AG720936 AG786472 AG852008 AG917544 AG983080 AI589864 AI655400 AI720936 AI786472 AI852008 AI917544 AI983080 AI65576 AI131112 AI196648 AI262184 AI34 AI327720 AI393256 AG34 AI24 AI458792 AI44 AG24 AG44 AI524328 AN65576 AN131112 AN196648 AN262184 AN327720 AN393256 AN458792 AN524328 AN589864 AN655400 AN720936 AN786472 AN852008 AN917544 AN983080 AP589864 AP655400 AP720936 AP786472 AP852008 AP917544 AP983080 AP65576 AP131112 AP196648 AP262184 AP34 AP327720 AP393256 AN34 AP24 AP458792 AP44 AN24 AN44 AP524328 AU65576 AU131112 AU196648 AU262184 AU327720 AU393256 AU458792 AU524328 AU589864 AU655400 AU720936 AU786472 AU852008 AU917544 AU983080 AW589864 AW655400 AW720936 AW786472 AW852008 AW917544 AW983080 AW65576 AW131112 AW196648 AW262184 AW34 AW327720 AW393256 AU34 AW24 AW458792 AW44 AU24 AU44 AW524328 BB65576 BB131112 BB196648 BB262184 BB327720 BB393256 BB458792 BB524328 BB589864 BB655400 BB720936 BB786472 BB852008 BB917544 BB983080 BD589864 BD655400 BD720936 BD786472 BD852008 BD917544 BD983080 BD65576 BD131112 BD196648 BD262184 BD34 BD327720 BD393256 BB34 BD24 BD458792 BD44 BB24 BB44 BD524328 BI65576 BI131112 BI196648 BI262184 BI327720 BI393256 BI458792 BI524328 BI589864 BI655400 BI720936 BI786472 BI852008 BI917544 BI983080 BK589864 BK655400 BK720936 BK786472 BK852008 BK917544 BK983080 BK65576 BK131112 BK196648 BK262184 BK34 BK327720 BK393256 BI34 BK24 BK458792 BK44 BI24 BI44 BK524328 BP65576 BP131112 BP196648 BP262184 BP327720 BP393256 BP458792 BP524328 BP589864 BP655400 BP720936 BP786472 BP852008 BP917544 BP983080 BR589864 BR655400 BR720936 BR786472 BR852008 BR917544 BR983080 BR65576 BR131112 BR196648 BR262184 BR34 BR327720 BR393256 BP34 BR24 BR458792 BR44 BP24 BP44 BR524328 BW65576 BW131112 BW196648 BW262184 BW327720 BW393256 BW458792 BW524328 BW589864 BW655400 BW720936 BW786472 BW852008 BW917544 BW983080 BY589864 BY655400 BY720936 BY786472 BY852008 BY917544 BY983080 BY65576 BY131112 BY196648 BY262184 BY34 BY327720 BY393256 BW34 BY24 BY458792 BY44 BW24 BW44 BY524328 CD65576 CD131112 CD196648 CD262184 CD327720 CD393256 CD458792 CD524328 CD589864 CD655400 CD720936 CD786472 CD852008 CD917544 CD983080 CF524328 CF589864 CF655400 CF720936 CF786472 CF852008 CF917544 CF983080 CF65576 CF131112 CF196648 CF262184 CF34 CF327720 CD34 CF393256 CF24 CF458792 CD24 CF44 CD4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76 LY65576 VU65576 AFQ65576 APM65576 AZI65576 BJE65576 BTA65576 CCW65576 CMS65576 CWO65576 DGK65576 DQG65576 EAC65576 EJY65576 ETU65576 FDQ65576 FNM65576 FXI65576 GHE65576 GRA65576 HAW65576 HKS65576 HUO65576 IEK65576 IOG65576 IYC65576 JHY65576 JRU65576 KBQ65576 KLM65576 KVI65576 LFE65576 LPA65576 LYW65576 MIS65576 MSO65576 NCK65576 NMG65576 NWC65576 OFY65576 OPU65576 OZQ65576 PJM65576 PTI65576 QDE65576 QNA65576 QWW65576 RGS65576 RQO65576 SAK65576 SKG65576 SUC65576 TDY65576 TNU65576 TXQ65576 UHM65576 URI65576 VBE65576 VLA65576 VUW65576 WES65576 WOO65576 WYK65576 R131112 LY131112 VU131112 AFQ131112 APM131112 AZI131112 BJE131112 BTA131112 CCW131112 CMS131112 CWO131112 DGK131112 DQG131112 EAC131112 EJY131112 ETU131112 FDQ131112 FNM131112 FXI131112 GHE131112 GRA131112 HAW131112 HKS131112 HUO131112 IEK131112 IOG131112 IYC131112 JHY131112 JRU131112 KBQ131112 KLM131112 KVI131112 LFE131112 LPA131112 LYW131112 MIS131112 MSO131112 NCK131112 NMG131112 NWC131112 OFY131112 OPU131112 OZQ131112 PJM131112 PTI131112 QDE131112 QNA131112 QWW131112 RGS131112 RQO131112 SAK131112 SKG131112 SUC131112 TDY131112 TNU131112 TXQ131112 UHM131112 URI131112 VBE131112 VLA131112 VUW131112 WES131112 WOO131112 WYK131112 R196648 LY196648 VU196648 AFQ196648 APM196648 AZI196648 BJE196648 BTA196648 CCW196648 CMS196648 CWO196648 DGK196648 DQG196648 EAC196648 EJY196648 ETU196648 FDQ196648 FNM196648 FXI196648 GHE196648 GRA196648 HAW196648 HKS196648 HUO196648 IEK196648 IOG196648 IYC196648 JHY196648 JRU196648 KBQ196648 KLM196648 KVI196648 LFE196648 LPA196648 LYW196648 MIS196648 MSO196648 NCK196648 NMG196648 NWC196648 OFY196648 OPU196648 OZQ196648 PJM196648 PTI196648 QDE196648 QNA196648 QWW196648 RGS196648 RQO196648 SAK196648 SKG196648 SUC196648 TDY196648 TNU196648 TXQ196648 UHM196648 URI196648 VBE196648 VLA196648 VUW196648 WES196648 WOO196648 WYK196648 R262184 LY262184 VU262184 AFQ262184 APM262184 AZI262184 BJE262184 BTA262184 CCW262184 CMS262184 CWO262184 DGK262184 DQG262184 EAC262184 EJY262184 ETU262184 FDQ262184 FNM262184 FXI262184 GHE262184 GRA262184 HAW262184 HKS262184 HUO262184 IEK262184 IOG262184 IYC262184 JHY262184 JRU262184 KBQ262184 KLM262184 KVI262184 LFE262184 LPA262184 LYW262184 MIS262184 MSO262184 NCK262184 NMG262184 NWC262184 OFY262184 OPU262184 OZQ262184 PJM262184 PTI262184 QDE262184 QNA262184 QWW262184 RGS262184 RQO262184 SAK262184 SKG262184 SUC262184 TDY262184 TNU262184 TXQ262184 UHM262184 URI262184 VBE262184 VLA262184 VUW262184 WES262184 WOO262184 WYK262184 R327720 LY327720 VU327720 AFQ327720 APM327720 AZI327720 BJE327720 BTA327720 CCW327720 CMS327720 CWO327720 DGK327720 DQG327720 EAC327720 EJY327720 ETU327720 FDQ327720 FNM327720 FXI327720 GHE327720 GRA327720 HAW327720 HKS327720 HUO327720 IEK327720 IOG327720 IYC327720 JHY327720 JRU327720 KBQ327720 KLM327720 KVI327720 LFE327720 LPA327720 LYW327720 MIS327720 MSO327720 NCK327720 NMG327720 NWC327720 OFY327720 OPU327720 OZQ327720 PJM327720 PTI327720 QDE327720 QNA327720 QWW327720 RGS327720 RQO327720 SAK327720 SKG327720 SUC327720 TDY327720 TNU327720 TXQ327720 UHM327720 URI327720 VBE327720 VLA327720 VUW327720 WES327720 WOO327720 WYK327720 R393256 LY393256 VU393256 AFQ393256 APM393256 AZI393256 BJE393256 BTA393256 CCW393256 CMS393256 CWO393256 DGK393256 DQG393256 EAC393256 EJY393256 ETU393256 FDQ393256 FNM393256 FXI393256 GHE393256 GRA393256 HAW393256 HKS393256 HUO393256 IEK393256 IOG393256 IYC393256 JHY393256 JRU393256 KBQ393256 KLM393256 KVI393256 LFE393256 LPA393256 LYW393256 MIS393256 MSO393256 NCK393256 NMG393256 NWC393256 OFY393256 OPU393256 OZQ393256 PJM393256 PTI393256 QDE393256 QNA393256 QWW393256 RGS393256 RQO393256 SAK393256 SKG393256 SUC393256 TDY393256 TNU393256 TXQ393256 UHM393256 URI393256 VBE393256 VLA393256 VUW393256 WES393256 WOO393256 WYK393256 R458792 LY458792 VU458792 AFQ458792 APM458792 AZI458792 BJE458792 BTA458792 CCW458792 CMS458792 CWO458792 DGK458792 DQG458792 EAC458792 EJY458792 ETU458792 FDQ458792 FNM458792 FXI458792 GHE458792 GRA458792 HAW458792 HKS458792 HUO458792 IEK458792 IOG458792 IYC458792 JHY458792 JRU458792 KBQ458792 KLM458792 KVI458792 LFE458792 LPA458792 LYW458792 MIS458792 MSO458792 NCK458792 NMG458792 NWC458792 OFY458792 OPU458792 OZQ458792 PJM458792 PTI458792 QDE458792 QNA458792 QWW458792 RGS458792 RQO458792 SAK458792 SKG458792 SUC458792 TDY458792 TNU458792 TXQ458792 UHM458792 URI458792 VBE458792 VLA458792 VUW458792 WES458792 WOO458792 WYK458792 R524328 LY524328 VU524328 AFQ524328 APM524328 AZI524328 BJE524328 BTA524328 CCW524328 CMS524328 CWO524328 DGK524328 DQG524328 EAC524328 EJY524328 ETU524328 FDQ524328 FNM524328 FXI524328 GHE524328 GRA524328 HAW524328 HKS524328 HUO524328 IEK524328 IOG524328 IYC524328 JHY524328 JRU524328 KBQ524328 KLM524328 KVI524328 LFE524328 LPA524328 LYW524328 MIS524328 MSO524328 NCK524328 NMG524328 NWC524328 OFY524328 OPU524328 OZQ524328 PJM524328 PTI524328 QDE524328 QNA524328 QWW524328 RGS524328 RQO524328 SAK524328 SKG524328 SUC524328 TDY524328 TNU524328 TXQ524328 UHM524328 URI524328 VBE524328 VLA524328 VUW524328 WES524328 WOO524328 WYK524328 R589864 LY589864 VU589864 AFQ589864 APM589864 AZI589864 BJE589864 BTA589864 CCW589864 CMS589864 CWO589864 DGK589864 DQG589864 EAC589864 EJY589864 ETU589864 FDQ589864 FNM589864 FXI589864 GHE589864 GRA589864 HAW589864 HKS589864 HUO589864 IEK589864 IOG589864 IYC589864 JHY589864 JRU589864 KBQ589864 KLM589864 KVI589864 LFE589864 LPA589864 LYW589864 MIS589864 MSO589864 NCK589864 NMG589864 NWC589864 OFY589864 OPU589864 OZQ589864 PJM589864 PTI589864 QDE589864 QNA589864 QWW589864 RGS589864 RQO589864 SAK589864 SKG589864 SUC589864 TDY589864 TNU589864 TXQ589864 UHM589864 URI589864 VBE589864 VLA589864 VUW589864 WES589864 WOO589864 WYK589864 R655400 LY655400 VU655400 AFQ655400 APM655400 AZI655400 BJE655400 BTA655400 CCW655400 CMS655400 CWO655400 DGK655400 DQG655400 EAC655400 EJY655400 ETU655400 FDQ655400 FNM655400 FXI655400 GHE655400 GRA655400 HAW655400 HKS655400 HUO655400 IEK655400 IOG655400 IYC655400 JHY655400 JRU655400 KBQ655400 KLM655400 KVI655400 LFE655400 LPA655400 LYW655400 MIS655400 MSO655400 NCK655400 NMG655400 NWC655400 OFY655400 OPU655400 OZQ655400 PJM655400 PTI655400 QDE655400 QNA655400 QWW655400 RGS655400 RQO655400 SAK655400 SKG655400 SUC655400 TDY655400 TNU655400 TXQ655400 UHM655400 URI655400 VBE655400 VLA655400 VUW655400 WES655400 WOO655400 WYK655400 R720936 LY720936 VU720936 AFQ720936 APM720936 AZI720936 BJE720936 BTA720936 CCW720936 CMS720936 CWO720936 DGK720936 DQG720936 EAC720936 EJY720936 ETU720936 FDQ720936 FNM720936 FXI720936 GHE720936 GRA720936 HAW720936 HKS720936 HUO720936 IEK720936 IOG720936 IYC720936 JHY720936 JRU720936 KBQ720936 KLM720936 KVI720936 LFE720936 LPA720936 LYW720936 MIS720936 MSO720936 NCK720936 NMG720936 NWC720936 OFY720936 OPU720936 OZQ720936 PJM720936 PTI720936 QDE720936 QNA720936 QWW720936 RGS720936 RQO720936 SAK720936 SKG720936 SUC720936 TDY720936 TNU720936 TXQ720936 UHM720936 URI720936 VBE720936 VLA720936 VUW720936 WES720936 WOO720936 WYK720936 R786472 LY786472 VU786472 AFQ786472 APM786472 AZI786472 BJE786472 BTA786472 CCW786472 CMS786472 CWO786472 DGK786472 DQG786472 EAC786472 EJY786472 ETU786472 FDQ786472 FNM786472 FXI786472 GHE786472 GRA786472 HAW786472 HKS786472 HUO786472 IEK786472 IOG786472 IYC786472 JHY786472 JRU786472 KBQ786472 KLM786472 KVI786472 LFE786472 LPA786472 LYW786472 MIS786472 MSO786472 NCK786472 NMG786472 NWC786472 OFY786472 OPU786472 OZQ786472 PJM786472 PTI786472 QDE786472 QNA786472 QWW786472 RGS786472 RQO786472 SAK786472 SKG786472 SUC786472 TDY786472 TNU786472 TXQ786472 UHM786472 URI786472 VBE786472 VLA786472 VUW786472 WES786472 WOO786472 WYK786472 R852008 LY852008 VU852008 AFQ852008 APM852008 AZI852008 BJE852008 BTA852008 CCW852008 CMS852008 CWO852008 DGK852008 DQG852008 EAC852008 EJY852008 ETU852008 FDQ852008 FNM852008 FXI852008 GHE852008 GRA852008 HAW852008 HKS852008 HUO852008 IEK852008 IOG852008 IYC852008 JHY852008 JRU852008 KBQ852008 KLM852008 KVI852008 LFE852008 LPA852008 LYW852008 MIS852008 MSO852008 NCK852008 NMG852008 NWC852008 OFY852008 OPU852008 OZQ852008 PJM852008 PTI852008 QDE852008 QNA852008 QWW852008 RGS852008 RQO852008 SAK852008 SKG852008 SUC852008 TDY852008 TNU852008 TXQ852008 UHM852008 URI852008 VBE852008 VLA852008 VUW852008 WES852008 WOO852008 WYK852008 R917544 LY917544 VU917544 AFQ917544 APM917544 AZI917544 BJE917544 BTA917544 CCW917544 CMS917544 CWO917544 DGK917544 DQG917544 EAC917544 EJY917544 ETU917544 FDQ917544 FNM917544 FXI917544 GHE917544 GRA917544 HAW917544 HKS917544 HUO917544 IEK917544 IOG917544 IYC917544 JHY917544 JRU917544 KBQ917544 KLM917544 KVI917544 LFE917544 LPA917544 LYW917544 MIS917544 MSO917544 NCK917544 NMG917544 NWC917544 OFY917544 OPU917544 OZQ917544 PJM917544 PTI917544 QDE917544 QNA917544 QWW917544 RGS917544 RQO917544 SAK917544 SKG917544 SUC917544 TDY917544 TNU917544 TXQ917544 UHM917544 URI917544 VBE917544 VLA917544 VUW917544 WES917544 WOO917544 WYK917544 R983080 LY983080 VU983080 AFQ983080 APM983080 AZI983080 BJE983080 BTA983080 CCW983080 CMS983080 CWO983080 DGK983080 DQG983080 EAC983080 EJY983080 ETU983080 FDQ983080 FNM983080 FXI983080 GHE983080 GRA983080 HAW983080 HKS983080 HUO983080 IEK983080 IOG983080 IYC983080 JHY983080 JRU983080 KBQ983080 KLM983080 KVI983080 LFE983080 LPA983080 LYW983080 MIS983080 MSO983080 NCK983080 NMG983080 NWC983080 OFY983080 OPU983080 OZQ983080 PJM983080 PTI983080 QDE983080 QNA983080 QWW983080 RGS983080 RQO983080 SAK983080 SKG983080 SUC983080 TDY983080 TNU983080 TXQ983080 UHM983080 URI983080 VBE983080 VLA983080 VUW983080 WES983080 WOO983080 WYK983080 WYM983080 T65576 MA65576 VW65576 AFS65576 APO65576 AZK65576 BJG65576 BTC65576 CCY65576 CMU65576 CWQ65576 DGM65576 DQI65576 EAE65576 EKA65576 ETW65576 FDS65576 FNO65576 FXK65576 GHG65576 GRC65576 HAY65576 HKU65576 HUQ65576 IEM65576 IOI65576 IYE65576 JIA65576 JRW65576 KBS65576 KLO65576 KVK65576 LFG65576 LPC65576 LYY65576 MIU65576 MSQ65576 NCM65576 NMI65576 NWE65576 OGA65576 OPW65576 OZS65576 PJO65576 PTK65576 QDG65576 QNC65576 QWY65576 RGU65576 RQQ65576 SAM65576 SKI65576 SUE65576 TEA65576 TNW65576 TXS65576 UHO65576 URK65576 VBG65576 VLC65576 VUY65576 WEU65576 WOQ65576 WYM65576 T131112 MA131112 VW131112 AFS131112 APO131112 AZK131112 BJG131112 BTC131112 CCY131112 CMU131112 CWQ131112 DGM131112 DQI131112 EAE131112 EKA131112 ETW131112 FDS131112 FNO131112 FXK131112 GHG131112 GRC131112 HAY131112 HKU131112 HUQ131112 IEM131112 IOI131112 IYE131112 JIA131112 JRW131112 KBS131112 KLO131112 KVK131112 LFG131112 LPC131112 LYY131112 MIU131112 MSQ131112 NCM131112 NMI131112 NWE131112 OGA131112 OPW131112 OZS131112 PJO131112 PTK131112 QDG131112 QNC131112 QWY131112 RGU131112 RQQ131112 SAM131112 SKI131112 SUE131112 TEA131112 TNW131112 TXS131112 UHO131112 URK131112 VBG131112 VLC131112 VUY131112 WEU131112 WOQ131112 WYM131112 T196648 MA196648 VW196648 AFS196648 APO196648 AZK196648 BJG196648 BTC196648 CCY196648 CMU196648 CWQ196648 DGM196648 DQI196648 EAE196648 EKA196648 ETW196648 FDS196648 FNO196648 FXK196648 GHG196648 GRC196648 HAY196648 HKU196648 HUQ196648 IEM196648 IOI196648 IYE196648 JIA196648 JRW196648 KBS196648 KLO196648 KVK196648 LFG196648 LPC196648 LYY196648 MIU196648 MSQ196648 NCM196648 NMI196648 NWE196648 OGA196648 OPW196648 OZS196648 PJO196648 PTK196648 QDG196648 QNC196648 QWY196648 RGU196648 RQQ196648 SAM196648 SKI196648 SUE196648 TEA196648 TNW196648 TXS196648 UHO196648 URK196648 VBG196648 VLC196648 VUY196648 WEU196648 WOQ196648 WYM196648 T262184 MA262184 VW262184 AFS262184 APO262184 AZK262184 BJG262184 BTC262184 CCY262184 CMU262184 CWQ262184 DGM262184 DQI262184 EAE262184 EKA262184 ETW262184 FDS262184 FNO262184 FXK262184 GHG262184 GRC262184 HAY262184 HKU262184 HUQ262184 IEM262184 IOI262184 IYE262184 JIA262184 JRW262184 KBS262184 KLO262184 KVK262184 LFG262184 LPC262184 LYY262184 MIU262184 MSQ262184 NCM262184 NMI262184 NWE262184 OGA262184 OPW262184 OZS262184 PJO262184 PTK262184 QDG262184 QNC262184 QWY262184 RGU262184 RQQ262184 SAM262184 SKI262184 SUE262184 TEA262184 TNW262184 TXS262184 UHO262184 URK262184 VBG262184 VLC262184 VUY262184 WEU262184 WOQ262184 WYM262184 T327720 MA327720 VW327720 AFS327720 APO327720 AZK327720 BJG327720 BTC327720 CCY327720 CMU327720 CWQ327720 DGM327720 DQI327720 EAE327720 EKA327720 ETW327720 FDS327720 FNO327720 FXK327720 GHG327720 GRC327720 HAY327720 HKU327720 HUQ327720 IEM327720 IOI327720 IYE327720 JIA327720 JRW327720 KBS327720 KLO327720 KVK327720 LFG327720 LPC327720 LYY327720 MIU327720 MSQ327720 NCM327720 NMI327720 NWE327720 OGA327720 OPW327720 OZS327720 PJO327720 PTK327720 QDG327720 QNC327720 QWY327720 RGU327720 RQQ327720 SAM327720 SKI327720 SUE327720 TEA327720 TNW327720 TXS327720 UHO327720 URK327720 VBG327720 VLC327720 VUY327720 WEU327720 WOQ327720 WYM327720 T393256 MA393256 VW393256 AFS393256 APO393256 AZK393256 BJG393256 BTC393256 CCY393256 CMU393256 CWQ393256 DGM393256 DQI393256 EAE393256 EKA393256 ETW393256 FDS393256 FNO393256 FXK393256 GHG393256 GRC393256 HAY393256 HKU393256 HUQ393256 IEM393256 IOI393256 IYE393256 JIA393256 JRW393256 KBS393256 KLO393256 KVK393256 LFG393256 LPC393256 LYY393256 MIU393256 MSQ393256 NCM393256 NMI393256 NWE393256 OGA393256 OPW393256 OZS393256 PJO393256 PTK393256 QDG393256 QNC393256 QWY393256 RGU393256 RQQ393256 SAM393256 SKI393256 SUE393256 TEA393256 TNW393256 TXS393256 UHO393256 URK393256 VBG393256 VLC393256 VUY393256 WEU393256 WOQ393256 WYM393256 T458792 MA458792 VW458792 AFS458792 APO458792 AZK458792 BJG458792 BTC458792 CCY458792 CMU458792 CWQ458792 DGM458792 DQI458792 EAE458792 EKA458792 ETW458792 FDS458792 FNO458792 FXK458792 GHG458792 GRC458792 HAY458792 HKU458792 HUQ458792 IEM458792 IOI458792 IYE458792 JIA458792 JRW458792 KBS458792 KLO458792 KVK458792 LFG458792 LPC458792 LYY458792 MIU458792 MSQ458792 NCM458792 NMI458792 NWE458792 OGA458792 OPW458792 OZS458792 PJO458792 PTK458792 QDG458792 QNC458792 QWY458792 RGU458792 RQQ458792 SAM458792 SKI458792 SUE458792 TEA458792 TNW458792 TXS458792 UHO458792 URK458792 VBG458792 VLC458792 VUY458792 WEU458792 WOQ458792 WYM458792 T524328 MA524328 VW524328 AFS524328 APO524328 AZK524328 BJG524328 BTC524328 CCY524328 CMU524328 CWQ524328 DGM524328 DQI524328 EAE524328 EKA524328 ETW524328 FDS524328 FNO524328 FXK524328 GHG524328 GRC524328 HAY524328 HKU524328 HUQ524328 IEM524328 IOI524328 IYE524328 JIA524328 JRW524328 KBS524328 KLO524328 KVK524328 LFG524328 LPC524328 LYY524328 MIU524328 MSQ524328 NCM524328 NMI524328 NWE524328 OGA524328 OPW524328 OZS524328 PJO524328 PTK524328 QDG524328 QNC524328 QWY524328 RGU524328 RQQ524328 SAM524328 SKI524328 SUE524328 TEA524328 TNW524328 TXS524328 UHO524328 URK524328 VBG524328 VLC524328 VUY524328 WEU524328 WOQ524328 WYM524328 T589864 MA589864 VW589864 AFS589864 APO589864 AZK589864 BJG589864 BTC589864 CCY589864 CMU589864 CWQ589864 DGM589864 DQI589864 EAE589864 EKA589864 ETW589864 FDS589864 FNO589864 FXK589864 GHG589864 GRC589864 HAY589864 HKU589864 HUQ589864 IEM589864 IOI589864 IYE589864 JIA589864 JRW589864 KBS589864 KLO589864 KVK589864 LFG589864 LPC589864 LYY589864 MIU589864 MSQ589864 NCM589864 NMI589864 NWE589864 OGA589864 OPW589864 OZS589864 PJO589864 PTK589864 QDG589864 QNC589864 QWY589864 RGU589864 RQQ589864 SAM589864 SKI589864 SUE589864 TEA589864 TNW589864 TXS589864 UHO589864 URK589864 VBG589864 VLC589864 VUY589864 WEU589864 WOQ589864 WYM589864 T655400 MA655400 VW655400 AFS655400 APO655400 AZK655400 BJG655400 BTC655400 CCY655400 CMU655400 CWQ655400 DGM655400 DQI655400 EAE655400 EKA655400 ETW655400 FDS655400 FNO655400 FXK655400 GHG655400 GRC655400 HAY655400 HKU655400 HUQ655400 IEM655400 IOI655400 IYE655400 JIA655400 JRW655400 KBS655400 KLO655400 KVK655400 LFG655400 LPC655400 LYY655400 MIU655400 MSQ655400 NCM655400 NMI655400 NWE655400 OGA655400 OPW655400 OZS655400 PJO655400 PTK655400 QDG655400 QNC655400 QWY655400 RGU655400 RQQ655400 SAM655400 SKI655400 SUE655400 TEA655400 TNW655400 TXS655400 UHO655400 URK655400 VBG655400 VLC655400 VUY655400 WEU655400 WOQ655400 WYM655400 T720936 MA720936 VW720936 AFS720936 APO720936 AZK720936 BJG720936 BTC720936 CCY720936 CMU720936 CWQ720936 DGM720936 DQI720936 EAE720936 EKA720936 ETW720936 FDS720936 FNO720936 FXK720936 GHG720936 GRC720936 HAY720936 HKU720936 HUQ720936 IEM720936 IOI720936 IYE720936 JIA720936 JRW720936 KBS720936 KLO720936 KVK720936 LFG720936 LPC720936 LYY720936 MIU720936 MSQ720936 NCM720936 NMI720936 NWE720936 OGA720936 OPW720936 OZS720936 PJO720936 PTK720936 QDG720936 QNC720936 QWY720936 RGU720936 RQQ720936 SAM720936 SKI720936 SUE720936 TEA720936 TNW720936 TXS720936 UHO720936 URK720936 VBG720936 VLC720936 VUY720936 WEU720936 WOQ720936 WYM720936 T786472 MA786472 VW786472 AFS786472 APO786472 AZK786472 BJG786472 BTC786472 CCY786472 CMU786472 CWQ786472 DGM786472 DQI786472 EAE786472 EKA786472 ETW786472 FDS786472 FNO786472 FXK786472 GHG786472 GRC786472 HAY786472 HKU786472 HUQ786472 IEM786472 IOI786472 IYE786472 JIA786472 JRW786472 KBS786472 KLO786472 KVK786472 LFG786472 LPC786472 LYY786472 MIU786472 MSQ786472 NCM786472 NMI786472 NWE786472 OGA786472 OPW786472 OZS786472 PJO786472 PTK786472 QDG786472 QNC786472 QWY786472 RGU786472 RQQ786472 SAM786472 SKI786472 SUE786472 TEA786472 TNW786472 TXS786472 UHO786472 URK786472 VBG786472 VLC786472 VUY786472 WEU786472 WOQ786472 WYM786472 T852008 MA852008 VW852008 AFS852008 APO852008 AZK852008 BJG852008 BTC852008 CCY852008 CMU852008 CWQ852008 DGM852008 DQI852008 EAE852008 EKA852008 ETW852008 FDS852008 FNO852008 FXK852008 GHG852008 GRC852008 HAY852008 HKU852008 HUQ852008 IEM852008 IOI852008 IYE852008 JIA852008 JRW852008 KBS852008 KLO852008 KVK852008 LFG852008 LPC852008 LYY852008 MIU852008 MSQ852008 NCM852008 NMI852008 NWE852008 OGA852008 OPW852008 OZS852008 PJO852008 PTK852008 QDG852008 QNC852008 QWY852008 RGU852008 RQQ852008 SAM852008 SKI852008 SUE852008 TEA852008 TNW852008 TXS852008 UHO852008 URK852008 VBG852008 VLC852008 VUY852008 WEU852008 WOQ852008 WYM852008 T917544 MA917544 VW917544 AFS917544 APO917544 AZK917544 BJG917544 BTC917544 CCY917544 CMU917544 CWQ917544 DGM917544 DQI917544 EAE917544 EKA917544 ETW917544 FDS917544 FNO917544 FXK917544 GHG917544 GRC917544 HAY917544 HKU917544 HUQ917544 IEM917544 IOI917544 IYE917544 JIA917544 JRW917544 KBS917544 KLO917544 KVK917544 LFG917544 LPC917544 LYY917544 MIU917544 MSQ917544 NCM917544 NMI917544 NWE917544 OGA917544 OPW917544 OZS917544 PJO917544 PTK917544 QDG917544 QNC917544 QWY917544 RGU917544 RQQ917544 SAM917544 SKI917544 SUE917544 TEA917544 TNW917544 TXS917544 UHO917544 URK917544 VBG917544 VLC917544 VUY917544 WEU917544 WOQ917544 WYM917544 T983080 MA983080 VW983080 AFS983080 APO983080 AZK983080 BJG983080 BTC983080 CCY983080 CMU983080 CWQ983080 DGM983080 DQI983080 EAE983080 EKA983080 ETW983080 FDS983080 FNO983080 FXK983080 GHG983080 GRC983080 HAY983080 HKU983080 HUQ983080 IEM983080 IOI983080 IYE983080 JIA983080 JRW983080 KBS983080 KLO983080 KVK983080 LFG983080 LPC983080 LYY983080 MIU983080 MSQ983080 NCM983080 NMI983080 NWE983080 OGA983080 OPW983080 OZS983080 PJO983080 PTK983080 QDG983080 QNC983080 QWY983080 RGU983080 RQQ983080 SAM983080 SKI983080 SUE983080 TEA983080 TNW983080 TXS983080 UHO983080 URK983080 VBG983080 VLC983080 VUY983080 WEU983080 WOQ983080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WEU24 R34 WYM34 WOQ34 WEU34 VUY34 VLC34 VBG34 URK34 UHO34 TXS34 TNW34 TEA34 SUE34 SKI34 SAM34 RQQ34 RGU34 QWY34 QNC34 QDG34 PTK34 PJO34 OZS34 OPW34 OGA34 NWE34 NMI34 NCM34 MSQ34 MIU34 LYY34 LPC34 LFG34 KVK34 KLO34 KBS34 JRW34 JIA34 IYE34 IOI34 IEM34 HUQ34 HKU34 HAY34 GRC34 GHG34 FXK34 FNO34 FDS34 ETW34 EKA34 EAE34 DQI34 DGM34 CWQ34 CMU34 CCY34 BTC34 BJG34 AZK34 APO34 AFS34 VW34 MA34 T34 WYK34 WOO34 WES34 VUW34 VLA34 VBE34 URI34 UHM34 TXQ34 TNU34 TDY34 SUC34 SKG34 SAK34 RQO34 RGS34 QWW34 QNA34 QDE34 PTI34 PJM34 OZQ34 OPU34 OFY34 NWC34 NMG34 NCK34 MSO34 MIS34 LYW34 LPA34 LFE34 KVI34 KLM34 KBQ34 JRU34 JHY34 IYC34 IOG34 IEK34 HUO34 HKS34 HAW34 GRA34 GHE34 FXI34 FNM34 FDQ34 ETU34 EJY34 EAC34 DQG34 DGK34 CWO34 CMS34 CCW34 BTA34 BJE34 AZI34 APM34 AFQ34 VU34 LY34 R44 WYM44 WOQ44 WEU44 VUY44 VLC44 VBG44 URK44 UHO44 TXS44 TNW44 TEA44 SUE44 SKI44 SAM44 RQQ44 RGU44 QWY44 QNC44 QDG44 PTK44 PJO44 OZS44 OPW44 OGA44 NWE44 NMI44 NCM44 MSQ44 MIU44 LYY44 LPC44 LFG44 KVK44 KLO44 KBS44 JRW44 JIA44 IYE44 IOI44 IEM44 HUQ44 HKU44 HAY44 GRC44 GHG44 FXK44 FNO44 FDS44 ETW44 EKA44 EAE44 DQI44 DGM44 CWQ44 CMU44 CCY44 BTC44 BJG44 AZK44 APO44 AFS44 VW44 MA44 T44 WYK44 WOO44 WES44 VUW44 VLA44 VBE44 URI44 UHM44 TXQ44 TNU44 TDY44 SUC44 SKG44 SAK44 RQO44 RGS44 QWW44 QNA44 QDE44 PTI44 PJM44 OZQ44 OPU44 OFY44 NWC44 NMG44 NCK44 MSO44 MIS44 LYW44 LPA44 LFE44 KVI44 KLM44 KBQ44 JRU44 JHY44 IYC44 IOG44 IEK44 HUO44 HKS44 HAW44 GRA44 GHE44 FXI44 FNM44 FDQ44 ETU44 EJY44 EAC44 DQG44 DGK44 CWO44 CMS44 CCW44 BTA44 BJE44 AZI44 APM44 AFQ44 VU44 LY44 Y65576 Y131112 Y196648 Y262184 Y327720 Y393256 Y458792 Y524328 Y589864 Y655400 Y720936 Y786472 Y852008 Y917544 Y983080 AA65576 AA131112 AA196648 AA262184 AA327720 AA393256 AA458792 AA524328 AA589864 AA655400 AA720936 AA786472 AA852008 AA917544 AA983080 Y34 AA34 Y24 Y44 AA44 AF65576 AF131112 AF196648 AF262184 AF327720 AF393256 AF458792 AF524328 AF589864 AF655400 AF720936 AF786472 AF852008 AF917544 AF983080 AH65576 AH131112 AH196648 AH262184 AH327720 AH393256 AH458792 AH524328 AH589864 AH655400 AH720936 AH786472 AH852008 AH917544 AH983080 AH34 AF34 AF24 AF44 AH44 AM65576 AM131112 AM196648 AM262184 AM327720 AM393256 AM458792 AM524328 AM589864 AM655400 AM720936 AM786472 AM852008 AM917544 AM983080 AO65576 AO131112 AO196648 AO262184 AO327720 AO393256 AO458792 AO524328 AO589864 AO655400 AO720936 AO786472 AO852008 AO917544 AO983080 AO34 AM34 AM24 AM44 AO44 AT65576 AT131112 AT196648 AT262184 AT327720 AT393256 AT458792 AT524328 AT589864 AT655400 AT720936 AT786472 AT852008 AT917544 AT983080 AV65576 AV131112 AV196648 AV262184 AV327720 AV393256 AV458792 AV524328 AV589864 AV655400 AV720936 AV786472 AV852008 AV917544 AV983080 AV34 AT34 AT24 AT44 AV44 BA65576 BA131112 BA196648 BA262184 BA327720 BA393256 BA458792 BA524328 BA589864 BA655400 BA720936 BA786472 BA852008 BA917544 BA983080 BC65576 BC131112 BC196648 BC262184 BC327720 BC393256 BC458792 BC524328 BC589864 BC655400 BC720936 BC786472 BC852008 BC917544 BC983080 BC34 BA34 BA24 BA44 BC44 BH65576 BH131112 BH196648 BH262184 BH327720 BH393256 BH458792 BH524328 BH589864 BH655400 BH720936 BH786472 BH852008 BH917544 BH983080 BJ65576 BJ131112 BJ196648 BJ262184 BJ327720 BJ393256 BJ458792 BJ524328 BJ589864 BJ655400 BJ720936 BJ786472 BJ852008 BJ917544 BJ983080 BJ34 BH34 BH24 BH44 BJ44 BO65576 BO131112 BO196648 BO262184 BO327720 BO393256 BO458792 BO524328 BO589864 BO655400 BO720936 BO786472 BO852008 BO917544 BO983080 BQ65576 BQ131112 BQ196648 BQ262184 BQ327720 BQ393256 BQ458792 BQ524328 BQ589864 BQ655400 BQ720936 BQ786472 BQ852008 BQ917544 BQ983080 BQ34 BO34 BO24 BO44 BQ44 BV65576 BV131112 BV196648 BV262184 BV327720 BV393256 BV458792 BV524328 BV589864 BV655400 BV720936 BV786472 BV852008 BV917544 BV983080 BX65576 BX131112 BX196648 BX262184 BX327720 BX393256 BX458792 BX524328 BX589864 BX655400 BX720936 BX786472 BX852008 BX917544 BX983080 BX34 BV34 BV24 BV44 BX44 CC65576 CC131112 CC196648 CC262184 CC327720 CC393256 CC458792 CC524328 CC589864 CC655400 CC720936 CC786472 CC852008 CC917544 CC983080 CE65576 CE131112 CE196648 CE262184 CE327720 CE393256 CE458792 CE524328 CE589864 CE655400 CE720936 CE786472 CE852008 CE917544 CE983080 CE34 CC34 CC24 CC44 CE44" xr:uid="{00000000-0002-0000-0B00-000003000000}"/>
    <dataValidation type="list" allowBlank="1" showInputMessage="1" showErrorMessage="1" errorTitle="Ошибка" error="Выберите значение из списка" sqref="WYF983080 M65576 LT65576 VP65576 AFL65576 APH65576 AZD65576 BIZ65576 BSV65576 CCR65576 CMN65576 CWJ65576 DGF65576 DQB65576 DZX65576 EJT65576 ETP65576 FDL65576 FNH65576 FXD65576 GGZ65576 GQV65576 HAR65576 HKN65576 HUJ65576 IEF65576 IOB65576 IXX65576 JHT65576 JRP65576 KBL65576 KLH65576 KVD65576 LEZ65576 LOV65576 LYR65576 MIN65576 MSJ65576 NCF65576 NMB65576 NVX65576 OFT65576 OPP65576 OZL65576 PJH65576 PTD65576 QCZ65576 QMV65576 QWR65576 RGN65576 RQJ65576 SAF65576 SKB65576 STX65576 TDT65576 TNP65576 TXL65576 UHH65576 URD65576 VAZ65576 VKV65576 VUR65576 WEN65576 WOJ65576 WYF65576 M131112 LT131112 VP131112 AFL131112 APH131112 AZD131112 BIZ131112 BSV131112 CCR131112 CMN131112 CWJ131112 DGF131112 DQB131112 DZX131112 EJT131112 ETP131112 FDL131112 FNH131112 FXD131112 GGZ131112 GQV131112 HAR131112 HKN131112 HUJ131112 IEF131112 IOB131112 IXX131112 JHT131112 JRP131112 KBL131112 KLH131112 KVD131112 LEZ131112 LOV131112 LYR131112 MIN131112 MSJ131112 NCF131112 NMB131112 NVX131112 OFT131112 OPP131112 OZL131112 PJH131112 PTD131112 QCZ131112 QMV131112 QWR131112 RGN131112 RQJ131112 SAF131112 SKB131112 STX131112 TDT131112 TNP131112 TXL131112 UHH131112 URD131112 VAZ131112 VKV131112 VUR131112 WEN131112 WOJ131112 WYF131112 M196648 LT196648 VP196648 AFL196648 APH196648 AZD196648 BIZ196648 BSV196648 CCR196648 CMN196648 CWJ196648 DGF196648 DQB196648 DZX196648 EJT196648 ETP196648 FDL196648 FNH196648 FXD196648 GGZ196648 GQV196648 HAR196648 HKN196648 HUJ196648 IEF196648 IOB196648 IXX196648 JHT196648 JRP196648 KBL196648 KLH196648 KVD196648 LEZ196648 LOV196648 LYR196648 MIN196648 MSJ196648 NCF196648 NMB196648 NVX196648 OFT196648 OPP196648 OZL196648 PJH196648 PTD196648 QCZ196648 QMV196648 QWR196648 RGN196648 RQJ196648 SAF196648 SKB196648 STX196648 TDT196648 TNP196648 TXL196648 UHH196648 URD196648 VAZ196648 VKV196648 VUR196648 WEN196648 WOJ196648 WYF196648 M262184 LT262184 VP262184 AFL262184 APH262184 AZD262184 BIZ262184 BSV262184 CCR262184 CMN262184 CWJ262184 DGF262184 DQB262184 DZX262184 EJT262184 ETP262184 FDL262184 FNH262184 FXD262184 GGZ262184 GQV262184 HAR262184 HKN262184 HUJ262184 IEF262184 IOB262184 IXX262184 JHT262184 JRP262184 KBL262184 KLH262184 KVD262184 LEZ262184 LOV262184 LYR262184 MIN262184 MSJ262184 NCF262184 NMB262184 NVX262184 OFT262184 OPP262184 OZL262184 PJH262184 PTD262184 QCZ262184 QMV262184 QWR262184 RGN262184 RQJ262184 SAF262184 SKB262184 STX262184 TDT262184 TNP262184 TXL262184 UHH262184 URD262184 VAZ262184 VKV262184 VUR262184 WEN262184 WOJ262184 WYF262184 M327720 LT327720 VP327720 AFL327720 APH327720 AZD327720 BIZ327720 BSV327720 CCR327720 CMN327720 CWJ327720 DGF327720 DQB327720 DZX327720 EJT327720 ETP327720 FDL327720 FNH327720 FXD327720 GGZ327720 GQV327720 HAR327720 HKN327720 HUJ327720 IEF327720 IOB327720 IXX327720 JHT327720 JRP327720 KBL327720 KLH327720 KVD327720 LEZ327720 LOV327720 LYR327720 MIN327720 MSJ327720 NCF327720 NMB327720 NVX327720 OFT327720 OPP327720 OZL327720 PJH327720 PTD327720 QCZ327720 QMV327720 QWR327720 RGN327720 RQJ327720 SAF327720 SKB327720 STX327720 TDT327720 TNP327720 TXL327720 UHH327720 URD327720 VAZ327720 VKV327720 VUR327720 WEN327720 WOJ327720 WYF327720 M393256 LT393256 VP393256 AFL393256 APH393256 AZD393256 BIZ393256 BSV393256 CCR393256 CMN393256 CWJ393256 DGF393256 DQB393256 DZX393256 EJT393256 ETP393256 FDL393256 FNH393256 FXD393256 GGZ393256 GQV393256 HAR393256 HKN393256 HUJ393256 IEF393256 IOB393256 IXX393256 JHT393256 JRP393256 KBL393256 KLH393256 KVD393256 LEZ393256 LOV393256 LYR393256 MIN393256 MSJ393256 NCF393256 NMB393256 NVX393256 OFT393256 OPP393256 OZL393256 PJH393256 PTD393256 QCZ393256 QMV393256 QWR393256 RGN393256 RQJ393256 SAF393256 SKB393256 STX393256 TDT393256 TNP393256 TXL393256 UHH393256 URD393256 VAZ393256 VKV393256 VUR393256 WEN393256 WOJ393256 WYF393256 M458792 LT458792 VP458792 AFL458792 APH458792 AZD458792 BIZ458792 BSV458792 CCR458792 CMN458792 CWJ458792 DGF458792 DQB458792 DZX458792 EJT458792 ETP458792 FDL458792 FNH458792 FXD458792 GGZ458792 GQV458792 HAR458792 HKN458792 HUJ458792 IEF458792 IOB458792 IXX458792 JHT458792 JRP458792 KBL458792 KLH458792 KVD458792 LEZ458792 LOV458792 LYR458792 MIN458792 MSJ458792 NCF458792 NMB458792 NVX458792 OFT458792 OPP458792 OZL458792 PJH458792 PTD458792 QCZ458792 QMV458792 QWR458792 RGN458792 RQJ458792 SAF458792 SKB458792 STX458792 TDT458792 TNP458792 TXL458792 UHH458792 URD458792 VAZ458792 VKV458792 VUR458792 WEN458792 WOJ458792 WYF458792 M524328 LT524328 VP524328 AFL524328 APH524328 AZD524328 BIZ524328 BSV524328 CCR524328 CMN524328 CWJ524328 DGF524328 DQB524328 DZX524328 EJT524328 ETP524328 FDL524328 FNH524328 FXD524328 GGZ524328 GQV524328 HAR524328 HKN524328 HUJ524328 IEF524328 IOB524328 IXX524328 JHT524328 JRP524328 KBL524328 KLH524328 KVD524328 LEZ524328 LOV524328 LYR524328 MIN524328 MSJ524328 NCF524328 NMB524328 NVX524328 OFT524328 OPP524328 OZL524328 PJH524328 PTD524328 QCZ524328 QMV524328 QWR524328 RGN524328 RQJ524328 SAF524328 SKB524328 STX524328 TDT524328 TNP524328 TXL524328 UHH524328 URD524328 VAZ524328 VKV524328 VUR524328 WEN524328 WOJ524328 WYF524328 M589864 LT589864 VP589864 AFL589864 APH589864 AZD589864 BIZ589864 BSV589864 CCR589864 CMN589864 CWJ589864 DGF589864 DQB589864 DZX589864 EJT589864 ETP589864 FDL589864 FNH589864 FXD589864 GGZ589864 GQV589864 HAR589864 HKN589864 HUJ589864 IEF589864 IOB589864 IXX589864 JHT589864 JRP589864 KBL589864 KLH589864 KVD589864 LEZ589864 LOV589864 LYR589864 MIN589864 MSJ589864 NCF589864 NMB589864 NVX589864 OFT589864 OPP589864 OZL589864 PJH589864 PTD589864 QCZ589864 QMV589864 QWR589864 RGN589864 RQJ589864 SAF589864 SKB589864 STX589864 TDT589864 TNP589864 TXL589864 UHH589864 URD589864 VAZ589864 VKV589864 VUR589864 WEN589864 WOJ589864 WYF589864 M655400 LT655400 VP655400 AFL655400 APH655400 AZD655400 BIZ655400 BSV655400 CCR655400 CMN655400 CWJ655400 DGF655400 DQB655400 DZX655400 EJT655400 ETP655400 FDL655400 FNH655400 FXD655400 GGZ655400 GQV655400 HAR655400 HKN655400 HUJ655400 IEF655400 IOB655400 IXX655400 JHT655400 JRP655400 KBL655400 KLH655400 KVD655400 LEZ655400 LOV655400 LYR655400 MIN655400 MSJ655400 NCF655400 NMB655400 NVX655400 OFT655400 OPP655400 OZL655400 PJH655400 PTD655400 QCZ655400 QMV655400 QWR655400 RGN655400 RQJ655400 SAF655400 SKB655400 STX655400 TDT655400 TNP655400 TXL655400 UHH655400 URD655400 VAZ655400 VKV655400 VUR655400 WEN655400 WOJ655400 WYF655400 M720936 LT720936 VP720936 AFL720936 APH720936 AZD720936 BIZ720936 BSV720936 CCR720936 CMN720936 CWJ720936 DGF720936 DQB720936 DZX720936 EJT720936 ETP720936 FDL720936 FNH720936 FXD720936 GGZ720936 GQV720936 HAR720936 HKN720936 HUJ720936 IEF720936 IOB720936 IXX720936 JHT720936 JRP720936 KBL720936 KLH720936 KVD720936 LEZ720936 LOV720936 LYR720936 MIN720936 MSJ720936 NCF720936 NMB720936 NVX720936 OFT720936 OPP720936 OZL720936 PJH720936 PTD720936 QCZ720936 QMV720936 QWR720936 RGN720936 RQJ720936 SAF720936 SKB720936 STX720936 TDT720936 TNP720936 TXL720936 UHH720936 URD720936 VAZ720936 VKV720936 VUR720936 WEN720936 WOJ720936 WYF720936 M786472 LT786472 VP786472 AFL786472 APH786472 AZD786472 BIZ786472 BSV786472 CCR786472 CMN786472 CWJ786472 DGF786472 DQB786472 DZX786472 EJT786472 ETP786472 FDL786472 FNH786472 FXD786472 GGZ786472 GQV786472 HAR786472 HKN786472 HUJ786472 IEF786472 IOB786472 IXX786472 JHT786472 JRP786472 KBL786472 KLH786472 KVD786472 LEZ786472 LOV786472 LYR786472 MIN786472 MSJ786472 NCF786472 NMB786472 NVX786472 OFT786472 OPP786472 OZL786472 PJH786472 PTD786472 QCZ786472 QMV786472 QWR786472 RGN786472 RQJ786472 SAF786472 SKB786472 STX786472 TDT786472 TNP786472 TXL786472 UHH786472 URD786472 VAZ786472 VKV786472 VUR786472 WEN786472 WOJ786472 WYF786472 M852008 LT852008 VP852008 AFL852008 APH852008 AZD852008 BIZ852008 BSV852008 CCR852008 CMN852008 CWJ852008 DGF852008 DQB852008 DZX852008 EJT852008 ETP852008 FDL852008 FNH852008 FXD852008 GGZ852008 GQV852008 HAR852008 HKN852008 HUJ852008 IEF852008 IOB852008 IXX852008 JHT852008 JRP852008 KBL852008 KLH852008 KVD852008 LEZ852008 LOV852008 LYR852008 MIN852008 MSJ852008 NCF852008 NMB852008 NVX852008 OFT852008 OPP852008 OZL852008 PJH852008 PTD852008 QCZ852008 QMV852008 QWR852008 RGN852008 RQJ852008 SAF852008 SKB852008 STX852008 TDT852008 TNP852008 TXL852008 UHH852008 URD852008 VAZ852008 VKV852008 VUR852008 WEN852008 WOJ852008 WYF852008 M917544 LT917544 VP917544 AFL917544 APH917544 AZD917544 BIZ917544 BSV917544 CCR917544 CMN917544 CWJ917544 DGF917544 DQB917544 DZX917544 EJT917544 ETP917544 FDL917544 FNH917544 FXD917544 GGZ917544 GQV917544 HAR917544 HKN917544 HUJ917544 IEF917544 IOB917544 IXX917544 JHT917544 JRP917544 KBL917544 KLH917544 KVD917544 LEZ917544 LOV917544 LYR917544 MIN917544 MSJ917544 NCF917544 NMB917544 NVX917544 OFT917544 OPP917544 OZL917544 PJH917544 PTD917544 QCZ917544 QMV917544 QWR917544 RGN917544 RQJ917544 SAF917544 SKB917544 STX917544 TDT917544 TNP917544 TXL917544 UHH917544 URD917544 VAZ917544 VKV917544 VUR917544 WEN917544 WOJ917544 WYF917544 M983080 LT983080 VP983080 AFL983080 APH983080 AZD983080 BIZ983080 BSV983080 CCR983080 CMN983080 CWJ983080 DGF983080 DQB983080 DZX983080 EJT983080 ETP983080 FDL983080 FNH983080 FXD983080 GGZ983080 GQV983080 HAR983080 HKN983080 HUJ983080 IEF983080 IOB983080 IXX983080 JHT983080 JRP983080 KBL983080 KLH983080 KVD983080 LEZ983080 LOV983080 LYR983080 MIN983080 MSJ983080 NCF983080 NMB983080 NVX983080 OFT983080 OPP983080 OZL983080 PJH983080 PTD983080 QCZ983080 QMV983080 QWR983080 RGN983080 RQJ983080 SAF983080 SKB983080 STX983080 TDT983080 TNP983080 TXL983080 UHH983080 URD983080 VAZ983080 VKV983080 VUR983080 WEN983080 WOJ983080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WEN24 LT34 VP34 AFL34 APH34 AZD34 M34 WYF34 WOJ34 WEN34 VUR34 VKV34 VAZ34 URD34 UHH34 TXL34 TNP34 TDT34 STX34 SKB34 SAF34 RQJ34 RGN34 QWR34 QMV34 QCZ34 PTD34 PJH34 OZL34 OPP34 OFT34 NVX34 NMB34 NCF34 MSJ34 MIN34 LYR34 LOV34 LEZ34 KVD34 KLH34 KBL34 JRP34 JHT34 IXX34 IOB34 IEF34 HUJ34 HKN34 HAR34 GQV34 GGZ34 FXD34 FNH34 FDL34 ETP34 EJT34 DZX34 DQB34 DGF34 CWJ34 CMN34 CCR34 BSV34 BIZ34 LT44 VP44 AFL44 APH44 AZD44 M44 WYF44 WOJ44 WEN44 VUR44 VKV44 VAZ44 URD44 UHH44 TXL44 TNP44 TDT44 STX44 SKB44 SAF44 RQJ44 RGN44 QWR44 QMV44 QCZ44 PTD44 PJH44 OZL44 OPP44 OFT44 NVX44 NMB44 NCF44 MSJ44 MIN44 LYR44 LOV44 LEZ44 KVD44 KLH44 KBL44 JRP44 JHT44 IXX44 IOB44 IEF44 HUJ44 HKN44 HAR44 GQV44 GGZ44 FXD44 FNH44 FDL44 ETP44 EJT44 DZX44 DQB44 DGF44 CWJ44 CMN44 CCR44 BSV44 BIZ4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75:MC65575 VR65575:VY65575 AFN65575:AFU65575 APJ65575:APQ65575 AZF65575:AZM65575 BJB65575:BJI65575 BSX65575:BTE65575 CCT65575:CDA65575 CMP65575:CMW65575 CWL65575:CWS65575 DGH65575:DGO65575 DQD65575:DQK65575 DZZ65575:EAG65575 EJV65575:EKC65575 ETR65575:ETY65575 FDN65575:FDU65575 FNJ65575:FNQ65575 FXF65575:FXM65575 GHB65575:GHI65575 GQX65575:GRE65575 HAT65575:HBA65575 HKP65575:HKW65575 HUL65575:HUS65575 IEH65575:IEO65575 IOD65575:IOK65575 IXZ65575:IYG65575 JHV65575:JIC65575 JRR65575:JRY65575 KBN65575:KBU65575 KLJ65575:KLQ65575 KVF65575:KVM65575 LFB65575:LFI65575 LOX65575:LPE65575 LYT65575:LZA65575 MIP65575:MIW65575 MSL65575:MSS65575 NCH65575:NCO65575 NMD65575:NMK65575 NVZ65575:NWG65575 OFV65575:OGC65575 OPR65575:OPY65575 OZN65575:OZU65575 PJJ65575:PJQ65575 PTF65575:PTM65575 QDB65575:QDI65575 QMX65575:QNE65575 QWT65575:QXA65575 RGP65575:RGW65575 RQL65575:RQS65575 SAH65575:SAO65575 SKD65575:SKK65575 STZ65575:SUG65575 TDV65575:TEC65575 TNR65575:TNY65575 TXN65575:TXU65575 UHJ65575:UHQ65575 URF65575:URM65575 VBB65575:VBI65575 VKX65575:VLE65575 VUT65575:VVA65575 WEP65575:WEW65575 WOL65575:WOS65575 WYH65575:WYO65575 LV131111:MC131111 VR131111:VY131111 AFN131111:AFU131111 APJ131111:APQ131111 AZF131111:AZM131111 BJB131111:BJI131111 BSX131111:BTE131111 CCT131111:CDA131111 CMP131111:CMW131111 CWL131111:CWS131111 DGH131111:DGO131111 DQD131111:DQK131111 DZZ131111:EAG131111 EJV131111:EKC131111 ETR131111:ETY131111 FDN131111:FDU131111 FNJ131111:FNQ131111 FXF131111:FXM131111 GHB131111:GHI131111 GQX131111:GRE131111 HAT131111:HBA131111 HKP131111:HKW131111 HUL131111:HUS131111 IEH131111:IEO131111 IOD131111:IOK131111 IXZ131111:IYG131111 JHV131111:JIC131111 JRR131111:JRY131111 KBN131111:KBU131111 KLJ131111:KLQ131111 KVF131111:KVM131111 LFB131111:LFI131111 LOX131111:LPE131111 LYT131111:LZA131111 MIP131111:MIW131111 MSL131111:MSS131111 NCH131111:NCO131111 NMD131111:NMK131111 NVZ131111:NWG131111 OFV131111:OGC131111 OPR131111:OPY131111 OZN131111:OZU131111 PJJ131111:PJQ131111 PTF131111:PTM131111 QDB131111:QDI131111 QMX131111:QNE131111 QWT131111:QXA131111 RGP131111:RGW131111 RQL131111:RQS131111 SAH131111:SAO131111 SKD131111:SKK131111 STZ131111:SUG131111 TDV131111:TEC131111 TNR131111:TNY131111 TXN131111:TXU131111 UHJ131111:UHQ131111 URF131111:URM131111 VBB131111:VBI131111 VKX131111:VLE131111 VUT131111:VVA131111 WEP131111:WEW131111 WOL131111:WOS131111 WYH131111:WYO131111 LV196647:MC196647 VR196647:VY196647 AFN196647:AFU196647 APJ196647:APQ196647 AZF196647:AZM196647 BJB196647:BJI196647 BSX196647:BTE196647 CCT196647:CDA196647 CMP196647:CMW196647 CWL196647:CWS196647 DGH196647:DGO196647 DQD196647:DQK196647 DZZ196647:EAG196647 EJV196647:EKC196647 ETR196647:ETY196647 FDN196647:FDU196647 FNJ196647:FNQ196647 FXF196647:FXM196647 GHB196647:GHI196647 GQX196647:GRE196647 HAT196647:HBA196647 HKP196647:HKW196647 HUL196647:HUS196647 IEH196647:IEO196647 IOD196647:IOK196647 IXZ196647:IYG196647 JHV196647:JIC196647 JRR196647:JRY196647 KBN196647:KBU196647 KLJ196647:KLQ196647 KVF196647:KVM196647 LFB196647:LFI196647 LOX196647:LPE196647 LYT196647:LZA196647 MIP196647:MIW196647 MSL196647:MSS196647 NCH196647:NCO196647 NMD196647:NMK196647 NVZ196647:NWG196647 OFV196647:OGC196647 OPR196647:OPY196647 OZN196647:OZU196647 PJJ196647:PJQ196647 PTF196647:PTM196647 QDB196647:QDI196647 QMX196647:QNE196647 QWT196647:QXA196647 RGP196647:RGW196647 RQL196647:RQS196647 SAH196647:SAO196647 SKD196647:SKK196647 STZ196647:SUG196647 TDV196647:TEC196647 TNR196647:TNY196647 TXN196647:TXU196647 UHJ196647:UHQ196647 URF196647:URM196647 VBB196647:VBI196647 VKX196647:VLE196647 VUT196647:VVA196647 WEP196647:WEW196647 WOL196647:WOS196647 WYH196647:WYO196647 LV262183:MC262183 VR262183:VY262183 AFN262183:AFU262183 APJ262183:APQ262183 AZF262183:AZM262183 BJB262183:BJI262183 BSX262183:BTE262183 CCT262183:CDA262183 CMP262183:CMW262183 CWL262183:CWS262183 DGH262183:DGO262183 DQD262183:DQK262183 DZZ262183:EAG262183 EJV262183:EKC262183 ETR262183:ETY262183 FDN262183:FDU262183 FNJ262183:FNQ262183 FXF262183:FXM262183 GHB262183:GHI262183 GQX262183:GRE262183 HAT262183:HBA262183 HKP262183:HKW262183 HUL262183:HUS262183 IEH262183:IEO262183 IOD262183:IOK262183 IXZ262183:IYG262183 JHV262183:JIC262183 JRR262183:JRY262183 KBN262183:KBU262183 KLJ262183:KLQ262183 KVF262183:KVM262183 LFB262183:LFI262183 LOX262183:LPE262183 LYT262183:LZA262183 MIP262183:MIW262183 MSL262183:MSS262183 NCH262183:NCO262183 NMD262183:NMK262183 NVZ262183:NWG262183 OFV262183:OGC262183 OPR262183:OPY262183 OZN262183:OZU262183 PJJ262183:PJQ262183 PTF262183:PTM262183 QDB262183:QDI262183 QMX262183:QNE262183 QWT262183:QXA262183 RGP262183:RGW262183 RQL262183:RQS262183 SAH262183:SAO262183 SKD262183:SKK262183 STZ262183:SUG262183 TDV262183:TEC262183 TNR262183:TNY262183 TXN262183:TXU262183 UHJ262183:UHQ262183 URF262183:URM262183 VBB262183:VBI262183 VKX262183:VLE262183 VUT262183:VVA262183 WEP262183:WEW262183 WOL262183:WOS262183 WYH262183:WYO262183 LV327719:MC327719 VR327719:VY327719 AFN327719:AFU327719 APJ327719:APQ327719 AZF327719:AZM327719 BJB327719:BJI327719 BSX327719:BTE327719 CCT327719:CDA327719 CMP327719:CMW327719 CWL327719:CWS327719 DGH327719:DGO327719 DQD327719:DQK327719 DZZ327719:EAG327719 EJV327719:EKC327719 ETR327719:ETY327719 FDN327719:FDU327719 FNJ327719:FNQ327719 FXF327719:FXM327719 GHB327719:GHI327719 GQX327719:GRE327719 HAT327719:HBA327719 HKP327719:HKW327719 HUL327719:HUS327719 IEH327719:IEO327719 IOD327719:IOK327719 IXZ327719:IYG327719 JHV327719:JIC327719 JRR327719:JRY327719 KBN327719:KBU327719 KLJ327719:KLQ327719 KVF327719:KVM327719 LFB327719:LFI327719 LOX327719:LPE327719 LYT327719:LZA327719 MIP327719:MIW327719 MSL327719:MSS327719 NCH327719:NCO327719 NMD327719:NMK327719 NVZ327719:NWG327719 OFV327719:OGC327719 OPR327719:OPY327719 OZN327719:OZU327719 PJJ327719:PJQ327719 PTF327719:PTM327719 QDB327719:QDI327719 QMX327719:QNE327719 QWT327719:QXA327719 RGP327719:RGW327719 RQL327719:RQS327719 SAH327719:SAO327719 SKD327719:SKK327719 STZ327719:SUG327719 TDV327719:TEC327719 TNR327719:TNY327719 TXN327719:TXU327719 UHJ327719:UHQ327719 URF327719:URM327719 VBB327719:VBI327719 VKX327719:VLE327719 VUT327719:VVA327719 WEP327719:WEW327719 WOL327719:WOS327719 WYH327719:WYO327719 LV393255:MC393255 VR393255:VY393255 AFN393255:AFU393255 APJ393255:APQ393255 AZF393255:AZM393255 BJB393255:BJI393255 BSX393255:BTE393255 CCT393255:CDA393255 CMP393255:CMW393255 CWL393255:CWS393255 DGH393255:DGO393255 DQD393255:DQK393255 DZZ393255:EAG393255 EJV393255:EKC393255 ETR393255:ETY393255 FDN393255:FDU393255 FNJ393255:FNQ393255 FXF393255:FXM393255 GHB393255:GHI393255 GQX393255:GRE393255 HAT393255:HBA393255 HKP393255:HKW393255 HUL393255:HUS393255 IEH393255:IEO393255 IOD393255:IOK393255 IXZ393255:IYG393255 JHV393255:JIC393255 JRR393255:JRY393255 KBN393255:KBU393255 KLJ393255:KLQ393255 KVF393255:KVM393255 LFB393255:LFI393255 LOX393255:LPE393255 LYT393255:LZA393255 MIP393255:MIW393255 MSL393255:MSS393255 NCH393255:NCO393255 NMD393255:NMK393255 NVZ393255:NWG393255 OFV393255:OGC393255 OPR393255:OPY393255 OZN393255:OZU393255 PJJ393255:PJQ393255 PTF393255:PTM393255 QDB393255:QDI393255 QMX393255:QNE393255 QWT393255:QXA393255 RGP393255:RGW393255 RQL393255:RQS393255 SAH393255:SAO393255 SKD393255:SKK393255 STZ393255:SUG393255 TDV393255:TEC393255 TNR393255:TNY393255 TXN393255:TXU393255 UHJ393255:UHQ393255 URF393255:URM393255 VBB393255:VBI393255 VKX393255:VLE393255 VUT393255:VVA393255 WEP393255:WEW393255 WOL393255:WOS393255 WYH393255:WYO393255 LV458791:MC458791 VR458791:VY458791 AFN458791:AFU458791 APJ458791:APQ458791 AZF458791:AZM458791 BJB458791:BJI458791 BSX458791:BTE458791 CCT458791:CDA458791 CMP458791:CMW458791 CWL458791:CWS458791 DGH458791:DGO458791 DQD458791:DQK458791 DZZ458791:EAG458791 EJV458791:EKC458791 ETR458791:ETY458791 FDN458791:FDU458791 FNJ458791:FNQ458791 FXF458791:FXM458791 GHB458791:GHI458791 GQX458791:GRE458791 HAT458791:HBA458791 HKP458791:HKW458791 HUL458791:HUS458791 IEH458791:IEO458791 IOD458791:IOK458791 IXZ458791:IYG458791 JHV458791:JIC458791 JRR458791:JRY458791 KBN458791:KBU458791 KLJ458791:KLQ458791 KVF458791:KVM458791 LFB458791:LFI458791 LOX458791:LPE458791 LYT458791:LZA458791 MIP458791:MIW458791 MSL458791:MSS458791 NCH458791:NCO458791 NMD458791:NMK458791 NVZ458791:NWG458791 OFV458791:OGC458791 OPR458791:OPY458791 OZN458791:OZU458791 PJJ458791:PJQ458791 PTF458791:PTM458791 QDB458791:QDI458791 QMX458791:QNE458791 QWT458791:QXA458791 RGP458791:RGW458791 RQL458791:RQS458791 SAH458791:SAO458791 SKD458791:SKK458791 STZ458791:SUG458791 TDV458791:TEC458791 TNR458791:TNY458791 TXN458791:TXU458791 UHJ458791:UHQ458791 URF458791:URM458791 VBB458791:VBI458791 VKX458791:VLE458791 VUT458791:VVA458791 WEP458791:WEW458791 WOL458791:WOS458791 WYH458791:WYO458791 LV524327:MC524327 VR524327:VY524327 AFN524327:AFU524327 APJ524327:APQ524327 AZF524327:AZM524327 BJB524327:BJI524327 BSX524327:BTE524327 CCT524327:CDA524327 CMP524327:CMW524327 CWL524327:CWS524327 DGH524327:DGO524327 DQD524327:DQK524327 DZZ524327:EAG524327 EJV524327:EKC524327 ETR524327:ETY524327 FDN524327:FDU524327 FNJ524327:FNQ524327 FXF524327:FXM524327 GHB524327:GHI524327 GQX524327:GRE524327 HAT524327:HBA524327 HKP524327:HKW524327 HUL524327:HUS524327 IEH524327:IEO524327 IOD524327:IOK524327 IXZ524327:IYG524327 JHV524327:JIC524327 JRR524327:JRY524327 KBN524327:KBU524327 KLJ524327:KLQ524327 KVF524327:KVM524327 LFB524327:LFI524327 LOX524327:LPE524327 LYT524327:LZA524327 MIP524327:MIW524327 MSL524327:MSS524327 NCH524327:NCO524327 NMD524327:NMK524327 NVZ524327:NWG524327 OFV524327:OGC524327 OPR524327:OPY524327 OZN524327:OZU524327 PJJ524327:PJQ524327 PTF524327:PTM524327 QDB524327:QDI524327 QMX524327:QNE524327 QWT524327:QXA524327 RGP524327:RGW524327 RQL524327:RQS524327 SAH524327:SAO524327 SKD524327:SKK524327 STZ524327:SUG524327 TDV524327:TEC524327 TNR524327:TNY524327 TXN524327:TXU524327 UHJ524327:UHQ524327 URF524327:URM524327 VBB524327:VBI524327 VKX524327:VLE524327 VUT524327:VVA524327 WEP524327:WEW524327 WOL524327:WOS524327 WYH524327:WYO524327 LV589863:MC589863 VR589863:VY589863 AFN589863:AFU589863 APJ589863:APQ589863 AZF589863:AZM589863 BJB589863:BJI589863 BSX589863:BTE589863 CCT589863:CDA589863 CMP589863:CMW589863 CWL589863:CWS589863 DGH589863:DGO589863 DQD589863:DQK589863 DZZ589863:EAG589863 EJV589863:EKC589863 ETR589863:ETY589863 FDN589863:FDU589863 FNJ589863:FNQ589863 FXF589863:FXM589863 GHB589863:GHI589863 GQX589863:GRE589863 HAT589863:HBA589863 HKP589863:HKW589863 HUL589863:HUS589863 IEH589863:IEO589863 IOD589863:IOK589863 IXZ589863:IYG589863 JHV589863:JIC589863 JRR589863:JRY589863 KBN589863:KBU589863 KLJ589863:KLQ589863 KVF589863:KVM589863 LFB589863:LFI589863 LOX589863:LPE589863 LYT589863:LZA589863 MIP589863:MIW589863 MSL589863:MSS589863 NCH589863:NCO589863 NMD589863:NMK589863 NVZ589863:NWG589863 OFV589863:OGC589863 OPR589863:OPY589863 OZN589863:OZU589863 PJJ589863:PJQ589863 PTF589863:PTM589863 QDB589863:QDI589863 QMX589863:QNE589863 QWT589863:QXA589863 RGP589863:RGW589863 RQL589863:RQS589863 SAH589863:SAO589863 SKD589863:SKK589863 STZ589863:SUG589863 TDV589863:TEC589863 TNR589863:TNY589863 TXN589863:TXU589863 UHJ589863:UHQ589863 URF589863:URM589863 VBB589863:VBI589863 VKX589863:VLE589863 VUT589863:VVA589863 WEP589863:WEW589863 WOL589863:WOS589863 WYH589863:WYO589863 LV655399:MC655399 VR655399:VY655399 AFN655399:AFU655399 APJ655399:APQ655399 AZF655399:AZM655399 BJB655399:BJI655399 BSX655399:BTE655399 CCT655399:CDA655399 CMP655399:CMW655399 CWL655399:CWS655399 DGH655399:DGO655399 DQD655399:DQK655399 DZZ655399:EAG655399 EJV655399:EKC655399 ETR655399:ETY655399 FDN655399:FDU655399 FNJ655399:FNQ655399 FXF655399:FXM655399 GHB655399:GHI655399 GQX655399:GRE655399 HAT655399:HBA655399 HKP655399:HKW655399 HUL655399:HUS655399 IEH655399:IEO655399 IOD655399:IOK655399 IXZ655399:IYG655399 JHV655399:JIC655399 JRR655399:JRY655399 KBN655399:KBU655399 KLJ655399:KLQ655399 KVF655399:KVM655399 LFB655399:LFI655399 LOX655399:LPE655399 LYT655399:LZA655399 MIP655399:MIW655399 MSL655399:MSS655399 NCH655399:NCO655399 NMD655399:NMK655399 NVZ655399:NWG655399 OFV655399:OGC655399 OPR655399:OPY655399 OZN655399:OZU655399 PJJ655399:PJQ655399 PTF655399:PTM655399 QDB655399:QDI655399 QMX655399:QNE655399 QWT655399:QXA655399 RGP655399:RGW655399 RQL655399:RQS655399 SAH655399:SAO655399 SKD655399:SKK655399 STZ655399:SUG655399 TDV655399:TEC655399 TNR655399:TNY655399 TXN655399:TXU655399 UHJ655399:UHQ655399 URF655399:URM655399 VBB655399:VBI655399 VKX655399:VLE655399 VUT655399:VVA655399 WEP655399:WEW655399 WOL655399:WOS655399 WYH655399:WYO655399 LV720935:MC720935 VR720935:VY720935 AFN720935:AFU720935 APJ720935:APQ720935 AZF720935:AZM720935 BJB720935:BJI720935 BSX720935:BTE720935 CCT720935:CDA720935 CMP720935:CMW720935 CWL720935:CWS720935 DGH720935:DGO720935 DQD720935:DQK720935 DZZ720935:EAG720935 EJV720935:EKC720935 ETR720935:ETY720935 FDN720935:FDU720935 FNJ720935:FNQ720935 FXF720935:FXM720935 GHB720935:GHI720935 GQX720935:GRE720935 HAT720935:HBA720935 HKP720935:HKW720935 HUL720935:HUS720935 IEH720935:IEO720935 IOD720935:IOK720935 IXZ720935:IYG720935 JHV720935:JIC720935 JRR720935:JRY720935 KBN720935:KBU720935 KLJ720935:KLQ720935 KVF720935:KVM720935 LFB720935:LFI720935 LOX720935:LPE720935 LYT720935:LZA720935 MIP720935:MIW720935 MSL720935:MSS720935 NCH720935:NCO720935 NMD720935:NMK720935 NVZ720935:NWG720935 OFV720935:OGC720935 OPR720935:OPY720935 OZN720935:OZU720935 PJJ720935:PJQ720935 PTF720935:PTM720935 QDB720935:QDI720935 QMX720935:QNE720935 QWT720935:QXA720935 RGP720935:RGW720935 RQL720935:RQS720935 SAH720935:SAO720935 SKD720935:SKK720935 STZ720935:SUG720935 TDV720935:TEC720935 TNR720935:TNY720935 TXN720935:TXU720935 UHJ720935:UHQ720935 URF720935:URM720935 VBB720935:VBI720935 VKX720935:VLE720935 VUT720935:VVA720935 WEP720935:WEW720935 WOL720935:WOS720935 WYH720935:WYO720935 LV786471:MC786471 VR786471:VY786471 AFN786471:AFU786471 APJ786471:APQ786471 AZF786471:AZM786471 BJB786471:BJI786471 BSX786471:BTE786471 CCT786471:CDA786471 CMP786471:CMW786471 CWL786471:CWS786471 DGH786471:DGO786471 DQD786471:DQK786471 DZZ786471:EAG786471 EJV786471:EKC786471 ETR786471:ETY786471 FDN786471:FDU786471 FNJ786471:FNQ786471 FXF786471:FXM786471 GHB786471:GHI786471 GQX786471:GRE786471 HAT786471:HBA786471 HKP786471:HKW786471 HUL786471:HUS786471 IEH786471:IEO786471 IOD786471:IOK786471 IXZ786471:IYG786471 JHV786471:JIC786471 JRR786471:JRY786471 KBN786471:KBU786471 KLJ786471:KLQ786471 KVF786471:KVM786471 LFB786471:LFI786471 LOX786471:LPE786471 LYT786471:LZA786471 MIP786471:MIW786471 MSL786471:MSS786471 NCH786471:NCO786471 NMD786471:NMK786471 NVZ786471:NWG786471 OFV786471:OGC786471 OPR786471:OPY786471 OZN786471:OZU786471 PJJ786471:PJQ786471 PTF786471:PTM786471 QDB786471:QDI786471 QMX786471:QNE786471 QWT786471:QXA786471 RGP786471:RGW786471 RQL786471:RQS786471 SAH786471:SAO786471 SKD786471:SKK786471 STZ786471:SUG786471 TDV786471:TEC786471 TNR786471:TNY786471 TXN786471:TXU786471 UHJ786471:UHQ786471 URF786471:URM786471 VBB786471:VBI786471 VKX786471:VLE786471 VUT786471:VVA786471 WEP786471:WEW786471 WOL786471:WOS786471 WYH786471:WYO786471 LV852007:MC852007 VR852007:VY852007 AFN852007:AFU852007 APJ852007:APQ852007 AZF852007:AZM852007 BJB852007:BJI852007 BSX852007:BTE852007 CCT852007:CDA852007 CMP852007:CMW852007 CWL852007:CWS852007 DGH852007:DGO852007 DQD852007:DQK852007 DZZ852007:EAG852007 EJV852007:EKC852007 ETR852007:ETY852007 FDN852007:FDU852007 FNJ852007:FNQ852007 FXF852007:FXM852007 GHB852007:GHI852007 GQX852007:GRE852007 HAT852007:HBA852007 HKP852007:HKW852007 HUL852007:HUS852007 IEH852007:IEO852007 IOD852007:IOK852007 IXZ852007:IYG852007 JHV852007:JIC852007 JRR852007:JRY852007 KBN852007:KBU852007 KLJ852007:KLQ852007 KVF852007:KVM852007 LFB852007:LFI852007 LOX852007:LPE852007 LYT852007:LZA852007 MIP852007:MIW852007 MSL852007:MSS852007 NCH852007:NCO852007 NMD852007:NMK852007 NVZ852007:NWG852007 OFV852007:OGC852007 OPR852007:OPY852007 OZN852007:OZU852007 PJJ852007:PJQ852007 PTF852007:PTM852007 QDB852007:QDI852007 QMX852007:QNE852007 QWT852007:QXA852007 RGP852007:RGW852007 RQL852007:RQS852007 SAH852007:SAO852007 SKD852007:SKK852007 STZ852007:SUG852007 TDV852007:TEC852007 TNR852007:TNY852007 TXN852007:TXU852007 UHJ852007:UHQ852007 URF852007:URM852007 VBB852007:VBI852007 VKX852007:VLE852007 VUT852007:VVA852007 WEP852007:WEW852007 WOL852007:WOS852007 WYH852007:WYO852007 LV917543:MC917543 VR917543:VY917543 AFN917543:AFU917543 APJ917543:APQ917543 AZF917543:AZM917543 BJB917543:BJI917543 BSX917543:BTE917543 CCT917543:CDA917543 CMP917543:CMW917543 CWL917543:CWS917543 DGH917543:DGO917543 DQD917543:DQK917543 DZZ917543:EAG917543 EJV917543:EKC917543 ETR917543:ETY917543 FDN917543:FDU917543 FNJ917543:FNQ917543 FXF917543:FXM917543 GHB917543:GHI917543 GQX917543:GRE917543 HAT917543:HBA917543 HKP917543:HKW917543 HUL917543:HUS917543 IEH917543:IEO917543 IOD917543:IOK917543 IXZ917543:IYG917543 JHV917543:JIC917543 JRR917543:JRY917543 KBN917543:KBU917543 KLJ917543:KLQ917543 KVF917543:KVM917543 LFB917543:LFI917543 LOX917543:LPE917543 LYT917543:LZA917543 MIP917543:MIW917543 MSL917543:MSS917543 NCH917543:NCO917543 NMD917543:NMK917543 NVZ917543:NWG917543 OFV917543:OGC917543 OPR917543:OPY917543 OZN917543:OZU917543 PJJ917543:PJQ917543 PTF917543:PTM917543 QDB917543:QDI917543 QMX917543:QNE917543 QWT917543:QXA917543 RGP917543:RGW917543 RQL917543:RQS917543 SAH917543:SAO917543 SKD917543:SKK917543 STZ917543:SUG917543 TDV917543:TEC917543 TNR917543:TNY917543 TXN917543:TXU917543 UHJ917543:UHQ917543 URF917543:URM917543 VBB917543:VBI917543 VKX917543:VLE917543 VUT917543:VVA917543 WEP917543:WEW917543 WOL917543:WOS917543 WYH917543:WYO917543 WYH983079:WYO983079 LV983079:MC983079 VR983079:VY983079 AFN983079:AFU983079 APJ983079:APQ983079 AZF983079:AZM983079 BJB983079:BJI983079 BSX983079:BTE983079 CCT983079:CDA983079 CMP983079:CMW983079 CWL983079:CWS983079 DGH983079:DGO983079 DQD983079:DQK983079 DZZ983079:EAG983079 EJV983079:EKC983079 ETR983079:ETY983079 FDN983079:FDU983079 FNJ983079:FNQ983079 FXF983079:FXM983079 GHB983079:GHI983079 GQX983079:GRE983079 HAT983079:HBA983079 HKP983079:HKW983079 HUL983079:HUS983079 IEH983079:IEO983079 IOD983079:IOK983079 IXZ983079:IYG983079 JHV983079:JIC983079 JRR983079:JRY983079 KBN983079:KBU983079 KLJ983079:KLQ983079 KVF983079:KVM983079 LFB983079:LFI983079 LOX983079:LPE983079 LYT983079:LZA983079 MIP983079:MIW983079 MSL983079:MSS983079 NCH983079:NCO983079 NMD983079:NMK983079 NVZ983079:NWG983079 OFV983079:OGC983079 OPR983079:OPY983079 OZN983079:OZU983079 PJJ983079:PJQ983079 PTF983079:PTM983079 QDB983079:QDI983079 QMX983079:QNE983079 QWT983079:QXA983079 RGP983079:RGW983079 RQL983079:RQS983079 SAH983079:SAO983079 SKD983079:SKK983079 STZ983079:SUG983079 TDV983079:TEC983079 TNR983079:TNY983079 TXN983079:TXU983079 UHJ983079:UHQ983079 URF983079:URM983079 VBB983079:VBI983079 VKX983079:VLE983079 VUT983079:VVA983079 WEP983079:WEW983079 WOL983079:WOS983079 TXN43:TXU43 WEP33:WEW33 VUT33:VVA33 VBB33:VBI33 VKX33:VLE33 UHJ33:UHQ33 WYH33:WYO33 WOL33:WOS33 URF33:URM33 LV33:MC33 VR33:VY33 AFN33:AFU33 APJ33:APQ33 AZF33:AZM33 BJB33:BJI33 BSX33:BTE33 CCT33:CDA33 CMP33:CMW33 CWL33:CWS33 DGH33:DGO33 DQD33:DQK33 DZZ33:EAG33 EJV33:EKC33 ETR33:ETY33 FDN33:FDU33 FNJ33:FNQ33 FXF33:FXM33 GHB33:GHI33 GQX33:GRE33 HAT33:HBA33 HKP33:HKW33 HUL33:HUS33 IEH33:IEO33 IOD33:IOK33 IXZ33:IYG33 JHV33:JIC33 JRR33:JRY33 KBN33:KBU33 KLJ33:KLQ33 KVF33:KVM33 LFB33:LFI33 LOX33:LPE33 LYT33:LZA33 MIP33:MIW33 MSL33:MSS33 NCH33:NCO33 NMD33:NMK33 NVZ33:NWG33 OFV33:OGC33 OPR33:OPY33 OZN33:OZU33 PJJ33:PJQ33 PTF33:PTM33 QDB33:QDI33 QMX33:QNE33 QWT33:QXA33 RGP33:RGW33 RQL33:RQS33 SAH33:SAO33 SKD33:SKK33 STZ33:SUG33 TDV33:TEC33 TNR33:TNY33 TXN33:TXU33 WEP43:WEW43 VUT43:VVA43 VBB43:VBI43 VKX43:VLE43 UHJ43:UHQ43 WYH43:WYO43 WOL43:WOS43 URF43:URM43 LV43:MC43 VR43:VY43 AFN43:AFU43 APJ43:APQ43 AZF43:AZM43 BJB43:BJI43 BSX43:BTE43 CCT43:CDA43 CMP43:CMW43 CWL43:CWS43 DGH43:DGO43 DQD43:DQK43 DZZ43:EAG43 EJV43:EKC43 ETR43:ETY43 FDN43:FDU43 FNJ43:FNQ43 FXF43:FXM43 GHB43:GHI43 GQX43:GRE43 HAT43:HBA43 HKP43:HKW43 HUL43:HUS43 IEH43:IEO43 IOD43:IOK43 IXZ43:IYG43 JHV43:JIC43 JRR43:JRY43 KBN43:KBU43 KLJ43:KLQ43 KVF43:KVM43 LFB43:LFI43 LOX43:LPE43 LYT43:LZA43 MIP43:MIW43 MSL43:MSS43 NCH43:NCO43 NMD43:NMK43 NVZ43:NWG43 OFV43:OGC43 OPR43:OPY43 OZN43:OZU43 PJJ43:PJQ43 PTF43:PTM43 QDB43:QDI43 QMX43:QNE43 QWT43:QXA43 RGP43:RGW43 RQL43:RQS43 SAH43:SAO43 SKD43:SKK43 STZ43:SUG43 TDV43:TEC43 TNR43:TNY43 O917543:CG917543 O852007:CG852007 O786471:CG786471 O720935:CG720935 O655399:CG655399 O589863:CG589863 O524327:CG524327 O458791:CG458791 O393255:CG393255 O327719:CG327719 O262183:CG262183 O196647:CG196647 O131111:CG131111 O65575:CG65575 O983079:CG983079"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YP983074:WYP983081 WOT983074:WOT983081 CH65570:CH65577 MD65570:MD65577 VZ65570:VZ65577 AFV65570:AFV65577 APR65570:APR65577 AZN65570:AZN65577 BJJ65570:BJJ65577 BTF65570:BTF65577 CDB65570:CDB65577 CMX65570:CMX65577 CWT65570:CWT65577 DGP65570:DGP65577 DQL65570:DQL65577 EAH65570:EAH65577 EKD65570:EKD65577 ETZ65570:ETZ65577 FDV65570:FDV65577 FNR65570:FNR65577 FXN65570:FXN65577 GHJ65570:GHJ65577 GRF65570:GRF65577 HBB65570:HBB65577 HKX65570:HKX65577 HUT65570:HUT65577 IEP65570:IEP65577 IOL65570:IOL65577 IYH65570:IYH65577 JID65570:JID65577 JRZ65570:JRZ65577 KBV65570:KBV65577 KLR65570:KLR65577 KVN65570:KVN65577 LFJ65570:LFJ65577 LPF65570:LPF65577 LZB65570:LZB65577 MIX65570:MIX65577 MST65570:MST65577 NCP65570:NCP65577 NML65570:NML65577 NWH65570:NWH65577 OGD65570:OGD65577 OPZ65570:OPZ65577 OZV65570:OZV65577 PJR65570:PJR65577 PTN65570:PTN65577 QDJ65570:QDJ65577 QNF65570:QNF65577 QXB65570:QXB65577 RGX65570:RGX65577 RQT65570:RQT65577 SAP65570:SAP65577 SKL65570:SKL65577 SUH65570:SUH65577 TED65570:TED65577 TNZ65570:TNZ65577 TXV65570:TXV65577 UHR65570:UHR65577 URN65570:URN65577 VBJ65570:VBJ65577 VLF65570:VLF65577 VVB65570:VVB65577 WEX65570:WEX65577 WOT65570:WOT65577 WYP65570:WYP65577 CH131106:CH131113 MD131106:MD131113 VZ131106:VZ131113 AFV131106:AFV131113 APR131106:APR131113 AZN131106:AZN131113 BJJ131106:BJJ131113 BTF131106:BTF131113 CDB131106:CDB131113 CMX131106:CMX131113 CWT131106:CWT131113 DGP131106:DGP131113 DQL131106:DQL131113 EAH131106:EAH131113 EKD131106:EKD131113 ETZ131106:ETZ131113 FDV131106:FDV131113 FNR131106:FNR131113 FXN131106:FXN131113 GHJ131106:GHJ131113 GRF131106:GRF131113 HBB131106:HBB131113 HKX131106:HKX131113 HUT131106:HUT131113 IEP131106:IEP131113 IOL131106:IOL131113 IYH131106:IYH131113 JID131106:JID131113 JRZ131106:JRZ131113 KBV131106:KBV131113 KLR131106:KLR131113 KVN131106:KVN131113 LFJ131106:LFJ131113 LPF131106:LPF131113 LZB131106:LZB131113 MIX131106:MIX131113 MST131106:MST131113 NCP131106:NCP131113 NML131106:NML131113 NWH131106:NWH131113 OGD131106:OGD131113 OPZ131106:OPZ131113 OZV131106:OZV131113 PJR131106:PJR131113 PTN131106:PTN131113 QDJ131106:QDJ131113 QNF131106:QNF131113 QXB131106:QXB131113 RGX131106:RGX131113 RQT131106:RQT131113 SAP131106:SAP131113 SKL131106:SKL131113 SUH131106:SUH131113 TED131106:TED131113 TNZ131106:TNZ131113 TXV131106:TXV131113 UHR131106:UHR131113 URN131106:URN131113 VBJ131106:VBJ131113 VLF131106:VLF131113 VVB131106:VVB131113 WEX131106:WEX131113 WOT131106:WOT131113 WYP131106:WYP131113 CH196642:CH196649 MD196642:MD196649 VZ196642:VZ196649 AFV196642:AFV196649 APR196642:APR196649 AZN196642:AZN196649 BJJ196642:BJJ196649 BTF196642:BTF196649 CDB196642:CDB196649 CMX196642:CMX196649 CWT196642:CWT196649 DGP196642:DGP196649 DQL196642:DQL196649 EAH196642:EAH196649 EKD196642:EKD196649 ETZ196642:ETZ196649 FDV196642:FDV196649 FNR196642:FNR196649 FXN196642:FXN196649 GHJ196642:GHJ196649 GRF196642:GRF196649 HBB196642:HBB196649 HKX196642:HKX196649 HUT196642:HUT196649 IEP196642:IEP196649 IOL196642:IOL196649 IYH196642:IYH196649 JID196642:JID196649 JRZ196642:JRZ196649 KBV196642:KBV196649 KLR196642:KLR196649 KVN196642:KVN196649 LFJ196642:LFJ196649 LPF196642:LPF196649 LZB196642:LZB196649 MIX196642:MIX196649 MST196642:MST196649 NCP196642:NCP196649 NML196642:NML196649 NWH196642:NWH196649 OGD196642:OGD196649 OPZ196642:OPZ196649 OZV196642:OZV196649 PJR196642:PJR196649 PTN196642:PTN196649 QDJ196642:QDJ196649 QNF196642:QNF196649 QXB196642:QXB196649 RGX196642:RGX196649 RQT196642:RQT196649 SAP196642:SAP196649 SKL196642:SKL196649 SUH196642:SUH196649 TED196642:TED196649 TNZ196642:TNZ196649 TXV196642:TXV196649 UHR196642:UHR196649 URN196642:URN196649 VBJ196642:VBJ196649 VLF196642:VLF196649 VVB196642:VVB196649 WEX196642:WEX196649 WOT196642:WOT196649 WYP196642:WYP196649 CH262178:CH262185 MD262178:MD262185 VZ262178:VZ262185 AFV262178:AFV262185 APR262178:APR262185 AZN262178:AZN262185 BJJ262178:BJJ262185 BTF262178:BTF262185 CDB262178:CDB262185 CMX262178:CMX262185 CWT262178:CWT262185 DGP262178:DGP262185 DQL262178:DQL262185 EAH262178:EAH262185 EKD262178:EKD262185 ETZ262178:ETZ262185 FDV262178:FDV262185 FNR262178:FNR262185 FXN262178:FXN262185 GHJ262178:GHJ262185 GRF262178:GRF262185 HBB262178:HBB262185 HKX262178:HKX262185 HUT262178:HUT262185 IEP262178:IEP262185 IOL262178:IOL262185 IYH262178:IYH262185 JID262178:JID262185 JRZ262178:JRZ262185 KBV262178:KBV262185 KLR262178:KLR262185 KVN262178:KVN262185 LFJ262178:LFJ262185 LPF262178:LPF262185 LZB262178:LZB262185 MIX262178:MIX262185 MST262178:MST262185 NCP262178:NCP262185 NML262178:NML262185 NWH262178:NWH262185 OGD262178:OGD262185 OPZ262178:OPZ262185 OZV262178:OZV262185 PJR262178:PJR262185 PTN262178:PTN262185 QDJ262178:QDJ262185 QNF262178:QNF262185 QXB262178:QXB262185 RGX262178:RGX262185 RQT262178:RQT262185 SAP262178:SAP262185 SKL262178:SKL262185 SUH262178:SUH262185 TED262178:TED262185 TNZ262178:TNZ262185 TXV262178:TXV262185 UHR262178:UHR262185 URN262178:URN262185 VBJ262178:VBJ262185 VLF262178:VLF262185 VVB262178:VVB262185 WEX262178:WEX262185 WOT262178:WOT262185 WYP262178:WYP262185 CH327714:CH327721 MD327714:MD327721 VZ327714:VZ327721 AFV327714:AFV327721 APR327714:APR327721 AZN327714:AZN327721 BJJ327714:BJJ327721 BTF327714:BTF327721 CDB327714:CDB327721 CMX327714:CMX327721 CWT327714:CWT327721 DGP327714:DGP327721 DQL327714:DQL327721 EAH327714:EAH327721 EKD327714:EKD327721 ETZ327714:ETZ327721 FDV327714:FDV327721 FNR327714:FNR327721 FXN327714:FXN327721 GHJ327714:GHJ327721 GRF327714:GRF327721 HBB327714:HBB327721 HKX327714:HKX327721 HUT327714:HUT327721 IEP327714:IEP327721 IOL327714:IOL327721 IYH327714:IYH327721 JID327714:JID327721 JRZ327714:JRZ327721 KBV327714:KBV327721 KLR327714:KLR327721 KVN327714:KVN327721 LFJ327714:LFJ327721 LPF327714:LPF327721 LZB327714:LZB327721 MIX327714:MIX327721 MST327714:MST327721 NCP327714:NCP327721 NML327714:NML327721 NWH327714:NWH327721 OGD327714:OGD327721 OPZ327714:OPZ327721 OZV327714:OZV327721 PJR327714:PJR327721 PTN327714:PTN327721 QDJ327714:QDJ327721 QNF327714:QNF327721 QXB327714:QXB327721 RGX327714:RGX327721 RQT327714:RQT327721 SAP327714:SAP327721 SKL327714:SKL327721 SUH327714:SUH327721 TED327714:TED327721 TNZ327714:TNZ327721 TXV327714:TXV327721 UHR327714:UHR327721 URN327714:URN327721 VBJ327714:VBJ327721 VLF327714:VLF327721 VVB327714:VVB327721 WEX327714:WEX327721 WOT327714:WOT327721 WYP327714:WYP327721 CH393250:CH393257 MD393250:MD393257 VZ393250:VZ393257 AFV393250:AFV393257 APR393250:APR393257 AZN393250:AZN393257 BJJ393250:BJJ393257 BTF393250:BTF393257 CDB393250:CDB393257 CMX393250:CMX393257 CWT393250:CWT393257 DGP393250:DGP393257 DQL393250:DQL393257 EAH393250:EAH393257 EKD393250:EKD393257 ETZ393250:ETZ393257 FDV393250:FDV393257 FNR393250:FNR393257 FXN393250:FXN393257 GHJ393250:GHJ393257 GRF393250:GRF393257 HBB393250:HBB393257 HKX393250:HKX393257 HUT393250:HUT393257 IEP393250:IEP393257 IOL393250:IOL393257 IYH393250:IYH393257 JID393250:JID393257 JRZ393250:JRZ393257 KBV393250:KBV393257 KLR393250:KLR393257 KVN393250:KVN393257 LFJ393250:LFJ393257 LPF393250:LPF393257 LZB393250:LZB393257 MIX393250:MIX393257 MST393250:MST393257 NCP393250:NCP393257 NML393250:NML393257 NWH393250:NWH393257 OGD393250:OGD393257 OPZ393250:OPZ393257 OZV393250:OZV393257 PJR393250:PJR393257 PTN393250:PTN393257 QDJ393250:QDJ393257 QNF393250:QNF393257 QXB393250:QXB393257 RGX393250:RGX393257 RQT393250:RQT393257 SAP393250:SAP393257 SKL393250:SKL393257 SUH393250:SUH393257 TED393250:TED393257 TNZ393250:TNZ393257 TXV393250:TXV393257 UHR393250:UHR393257 URN393250:URN393257 VBJ393250:VBJ393257 VLF393250:VLF393257 VVB393250:VVB393257 WEX393250:WEX393257 WOT393250:WOT393257 WYP393250:WYP393257 CH458786:CH458793 MD458786:MD458793 VZ458786:VZ458793 AFV458786:AFV458793 APR458786:APR458793 AZN458786:AZN458793 BJJ458786:BJJ458793 BTF458786:BTF458793 CDB458786:CDB458793 CMX458786:CMX458793 CWT458786:CWT458793 DGP458786:DGP458793 DQL458786:DQL458793 EAH458786:EAH458793 EKD458786:EKD458793 ETZ458786:ETZ458793 FDV458786:FDV458793 FNR458786:FNR458793 FXN458786:FXN458793 GHJ458786:GHJ458793 GRF458786:GRF458793 HBB458786:HBB458793 HKX458786:HKX458793 HUT458786:HUT458793 IEP458786:IEP458793 IOL458786:IOL458793 IYH458786:IYH458793 JID458786:JID458793 JRZ458786:JRZ458793 KBV458786:KBV458793 KLR458786:KLR458793 KVN458786:KVN458793 LFJ458786:LFJ458793 LPF458786:LPF458793 LZB458786:LZB458793 MIX458786:MIX458793 MST458786:MST458793 NCP458786:NCP458793 NML458786:NML458793 NWH458786:NWH458793 OGD458786:OGD458793 OPZ458786:OPZ458793 OZV458786:OZV458793 PJR458786:PJR458793 PTN458786:PTN458793 QDJ458786:QDJ458793 QNF458786:QNF458793 QXB458786:QXB458793 RGX458786:RGX458793 RQT458786:RQT458793 SAP458786:SAP458793 SKL458786:SKL458793 SUH458786:SUH458793 TED458786:TED458793 TNZ458786:TNZ458793 TXV458786:TXV458793 UHR458786:UHR458793 URN458786:URN458793 VBJ458786:VBJ458793 VLF458786:VLF458793 VVB458786:VVB458793 WEX458786:WEX458793 WOT458786:WOT458793 WYP458786:WYP458793 CH524322:CH524329 MD524322:MD524329 VZ524322:VZ524329 AFV524322:AFV524329 APR524322:APR524329 AZN524322:AZN524329 BJJ524322:BJJ524329 BTF524322:BTF524329 CDB524322:CDB524329 CMX524322:CMX524329 CWT524322:CWT524329 DGP524322:DGP524329 DQL524322:DQL524329 EAH524322:EAH524329 EKD524322:EKD524329 ETZ524322:ETZ524329 FDV524322:FDV524329 FNR524322:FNR524329 FXN524322:FXN524329 GHJ524322:GHJ524329 GRF524322:GRF524329 HBB524322:HBB524329 HKX524322:HKX524329 HUT524322:HUT524329 IEP524322:IEP524329 IOL524322:IOL524329 IYH524322:IYH524329 JID524322:JID524329 JRZ524322:JRZ524329 KBV524322:KBV524329 KLR524322:KLR524329 KVN524322:KVN524329 LFJ524322:LFJ524329 LPF524322:LPF524329 LZB524322:LZB524329 MIX524322:MIX524329 MST524322:MST524329 NCP524322:NCP524329 NML524322:NML524329 NWH524322:NWH524329 OGD524322:OGD524329 OPZ524322:OPZ524329 OZV524322:OZV524329 PJR524322:PJR524329 PTN524322:PTN524329 QDJ524322:QDJ524329 QNF524322:QNF524329 QXB524322:QXB524329 RGX524322:RGX524329 RQT524322:RQT524329 SAP524322:SAP524329 SKL524322:SKL524329 SUH524322:SUH524329 TED524322:TED524329 TNZ524322:TNZ524329 TXV524322:TXV524329 UHR524322:UHR524329 URN524322:URN524329 VBJ524322:VBJ524329 VLF524322:VLF524329 VVB524322:VVB524329 WEX524322:WEX524329 WOT524322:WOT524329 WYP524322:WYP524329 CH589858:CH589865 MD589858:MD589865 VZ589858:VZ589865 AFV589858:AFV589865 APR589858:APR589865 AZN589858:AZN589865 BJJ589858:BJJ589865 BTF589858:BTF589865 CDB589858:CDB589865 CMX589858:CMX589865 CWT589858:CWT589865 DGP589858:DGP589865 DQL589858:DQL589865 EAH589858:EAH589865 EKD589858:EKD589865 ETZ589858:ETZ589865 FDV589858:FDV589865 FNR589858:FNR589865 FXN589858:FXN589865 GHJ589858:GHJ589865 GRF589858:GRF589865 HBB589858:HBB589865 HKX589858:HKX589865 HUT589858:HUT589865 IEP589858:IEP589865 IOL589858:IOL589865 IYH589858:IYH589865 JID589858:JID589865 JRZ589858:JRZ589865 KBV589858:KBV589865 KLR589858:KLR589865 KVN589858:KVN589865 LFJ589858:LFJ589865 LPF589858:LPF589865 LZB589858:LZB589865 MIX589858:MIX589865 MST589858:MST589865 NCP589858:NCP589865 NML589858:NML589865 NWH589858:NWH589865 OGD589858:OGD589865 OPZ589858:OPZ589865 OZV589858:OZV589865 PJR589858:PJR589865 PTN589858:PTN589865 QDJ589858:QDJ589865 QNF589858:QNF589865 QXB589858:QXB589865 RGX589858:RGX589865 RQT589858:RQT589865 SAP589858:SAP589865 SKL589858:SKL589865 SUH589858:SUH589865 TED589858:TED589865 TNZ589858:TNZ589865 TXV589858:TXV589865 UHR589858:UHR589865 URN589858:URN589865 VBJ589858:VBJ589865 VLF589858:VLF589865 VVB589858:VVB589865 WEX589858:WEX589865 WOT589858:WOT589865 WYP589858:WYP589865 CH655394:CH655401 MD655394:MD655401 VZ655394:VZ655401 AFV655394:AFV655401 APR655394:APR655401 AZN655394:AZN655401 BJJ655394:BJJ655401 BTF655394:BTF655401 CDB655394:CDB655401 CMX655394:CMX655401 CWT655394:CWT655401 DGP655394:DGP655401 DQL655394:DQL655401 EAH655394:EAH655401 EKD655394:EKD655401 ETZ655394:ETZ655401 FDV655394:FDV655401 FNR655394:FNR655401 FXN655394:FXN655401 GHJ655394:GHJ655401 GRF655394:GRF655401 HBB655394:HBB655401 HKX655394:HKX655401 HUT655394:HUT655401 IEP655394:IEP655401 IOL655394:IOL655401 IYH655394:IYH655401 JID655394:JID655401 JRZ655394:JRZ655401 KBV655394:KBV655401 KLR655394:KLR655401 KVN655394:KVN655401 LFJ655394:LFJ655401 LPF655394:LPF655401 LZB655394:LZB655401 MIX655394:MIX655401 MST655394:MST655401 NCP655394:NCP655401 NML655394:NML655401 NWH655394:NWH655401 OGD655394:OGD655401 OPZ655394:OPZ655401 OZV655394:OZV655401 PJR655394:PJR655401 PTN655394:PTN655401 QDJ655394:QDJ655401 QNF655394:QNF655401 QXB655394:QXB655401 RGX655394:RGX655401 RQT655394:RQT655401 SAP655394:SAP655401 SKL655394:SKL655401 SUH655394:SUH655401 TED655394:TED655401 TNZ655394:TNZ655401 TXV655394:TXV655401 UHR655394:UHR655401 URN655394:URN655401 VBJ655394:VBJ655401 VLF655394:VLF655401 VVB655394:VVB655401 WEX655394:WEX655401 WOT655394:WOT655401 WYP655394:WYP655401 CH720930:CH720937 MD720930:MD720937 VZ720930:VZ720937 AFV720930:AFV720937 APR720930:APR720937 AZN720930:AZN720937 BJJ720930:BJJ720937 BTF720930:BTF720937 CDB720930:CDB720937 CMX720930:CMX720937 CWT720930:CWT720937 DGP720930:DGP720937 DQL720930:DQL720937 EAH720930:EAH720937 EKD720930:EKD720937 ETZ720930:ETZ720937 FDV720930:FDV720937 FNR720930:FNR720937 FXN720930:FXN720937 GHJ720930:GHJ720937 GRF720930:GRF720937 HBB720930:HBB720937 HKX720930:HKX720937 HUT720930:HUT720937 IEP720930:IEP720937 IOL720930:IOL720937 IYH720930:IYH720937 JID720930:JID720937 JRZ720930:JRZ720937 KBV720930:KBV720937 KLR720930:KLR720937 KVN720930:KVN720937 LFJ720930:LFJ720937 LPF720930:LPF720937 LZB720930:LZB720937 MIX720930:MIX720937 MST720930:MST720937 NCP720930:NCP720937 NML720930:NML720937 NWH720930:NWH720937 OGD720930:OGD720937 OPZ720930:OPZ720937 OZV720930:OZV720937 PJR720930:PJR720937 PTN720930:PTN720937 QDJ720930:QDJ720937 QNF720930:QNF720937 QXB720930:QXB720937 RGX720930:RGX720937 RQT720930:RQT720937 SAP720930:SAP720937 SKL720930:SKL720937 SUH720930:SUH720937 TED720930:TED720937 TNZ720930:TNZ720937 TXV720930:TXV720937 UHR720930:UHR720937 URN720930:URN720937 VBJ720930:VBJ720937 VLF720930:VLF720937 VVB720930:VVB720937 WEX720930:WEX720937 WOT720930:WOT720937 WYP720930:WYP720937 CH786466:CH786473 MD786466:MD786473 VZ786466:VZ786473 AFV786466:AFV786473 APR786466:APR786473 AZN786466:AZN786473 BJJ786466:BJJ786473 BTF786466:BTF786473 CDB786466:CDB786473 CMX786466:CMX786473 CWT786466:CWT786473 DGP786466:DGP786473 DQL786466:DQL786473 EAH786466:EAH786473 EKD786466:EKD786473 ETZ786466:ETZ786473 FDV786466:FDV786473 FNR786466:FNR786473 FXN786466:FXN786473 GHJ786466:GHJ786473 GRF786466:GRF786473 HBB786466:HBB786473 HKX786466:HKX786473 HUT786466:HUT786473 IEP786466:IEP786473 IOL786466:IOL786473 IYH786466:IYH786473 JID786466:JID786473 JRZ786466:JRZ786473 KBV786466:KBV786473 KLR786466:KLR786473 KVN786466:KVN786473 LFJ786466:LFJ786473 LPF786466:LPF786473 LZB786466:LZB786473 MIX786466:MIX786473 MST786466:MST786473 NCP786466:NCP786473 NML786466:NML786473 NWH786466:NWH786473 OGD786466:OGD786473 OPZ786466:OPZ786473 OZV786466:OZV786473 PJR786466:PJR786473 PTN786466:PTN786473 QDJ786466:QDJ786473 QNF786466:QNF786473 QXB786466:QXB786473 RGX786466:RGX786473 RQT786466:RQT786473 SAP786466:SAP786473 SKL786466:SKL786473 SUH786466:SUH786473 TED786466:TED786473 TNZ786466:TNZ786473 TXV786466:TXV786473 UHR786466:UHR786473 URN786466:URN786473 VBJ786466:VBJ786473 VLF786466:VLF786473 VVB786466:VVB786473 WEX786466:WEX786473 WOT786466:WOT786473 WYP786466:WYP786473 CH852002:CH852009 MD852002:MD852009 VZ852002:VZ852009 AFV852002:AFV852009 APR852002:APR852009 AZN852002:AZN852009 BJJ852002:BJJ852009 BTF852002:BTF852009 CDB852002:CDB852009 CMX852002:CMX852009 CWT852002:CWT852009 DGP852002:DGP852009 DQL852002:DQL852009 EAH852002:EAH852009 EKD852002:EKD852009 ETZ852002:ETZ852009 FDV852002:FDV852009 FNR852002:FNR852009 FXN852002:FXN852009 GHJ852002:GHJ852009 GRF852002:GRF852009 HBB852002:HBB852009 HKX852002:HKX852009 HUT852002:HUT852009 IEP852002:IEP852009 IOL852002:IOL852009 IYH852002:IYH852009 JID852002:JID852009 JRZ852002:JRZ852009 KBV852002:KBV852009 KLR852002:KLR852009 KVN852002:KVN852009 LFJ852002:LFJ852009 LPF852002:LPF852009 LZB852002:LZB852009 MIX852002:MIX852009 MST852002:MST852009 NCP852002:NCP852009 NML852002:NML852009 NWH852002:NWH852009 OGD852002:OGD852009 OPZ852002:OPZ852009 OZV852002:OZV852009 PJR852002:PJR852009 PTN852002:PTN852009 QDJ852002:QDJ852009 QNF852002:QNF852009 QXB852002:QXB852009 RGX852002:RGX852009 RQT852002:RQT852009 SAP852002:SAP852009 SKL852002:SKL852009 SUH852002:SUH852009 TED852002:TED852009 TNZ852002:TNZ852009 TXV852002:TXV852009 UHR852002:UHR852009 URN852002:URN852009 VBJ852002:VBJ852009 VLF852002:VLF852009 VVB852002:VVB852009 WEX852002:WEX852009 WOT852002:WOT852009 WYP852002:WYP852009 CH917538:CH917545 MD917538:MD917545 VZ917538:VZ917545 AFV917538:AFV917545 APR917538:APR917545 AZN917538:AZN917545 BJJ917538:BJJ917545 BTF917538:BTF917545 CDB917538:CDB917545 CMX917538:CMX917545 CWT917538:CWT917545 DGP917538:DGP917545 DQL917538:DQL917545 EAH917538:EAH917545 EKD917538:EKD917545 ETZ917538:ETZ917545 FDV917538:FDV917545 FNR917538:FNR917545 FXN917538:FXN917545 GHJ917538:GHJ917545 GRF917538:GRF917545 HBB917538:HBB917545 HKX917538:HKX917545 HUT917538:HUT917545 IEP917538:IEP917545 IOL917538:IOL917545 IYH917538:IYH917545 JID917538:JID917545 JRZ917538:JRZ917545 KBV917538:KBV917545 KLR917538:KLR917545 KVN917538:KVN917545 LFJ917538:LFJ917545 LPF917538:LPF917545 LZB917538:LZB917545 MIX917538:MIX917545 MST917538:MST917545 NCP917538:NCP917545 NML917538:NML917545 NWH917538:NWH917545 OGD917538:OGD917545 OPZ917538:OPZ917545 OZV917538:OZV917545 PJR917538:PJR917545 PTN917538:PTN917545 QDJ917538:QDJ917545 QNF917538:QNF917545 QXB917538:QXB917545 RGX917538:RGX917545 RQT917538:RQT917545 SAP917538:SAP917545 SKL917538:SKL917545 SUH917538:SUH917545 TED917538:TED917545 TNZ917538:TNZ917545 TXV917538:TXV917545 UHR917538:UHR917545 URN917538:URN917545 VBJ917538:VBJ917545 VLF917538:VLF917545 VVB917538:VVB917545 WEX917538:WEX917545 WOT917538:WOT917545 WYP917538:WYP917545 CH983074:CH983081 MD983074:MD983081 VZ983074:VZ983081 AFV983074:AFV983081 APR983074:APR983081 AZN983074:AZN983081 BJJ983074:BJJ983081 BTF983074:BTF983081 CDB983074:CDB983081 CMX983074:CMX983081 CWT983074:CWT983081 DGP983074:DGP983081 DQL983074:DQL983081 EAH983074:EAH983081 EKD983074:EKD983081 ETZ983074:ETZ983081 FDV983074:FDV983081 FNR983074:FNR983081 FXN983074:FXN983081 GHJ983074:GHJ983081 GRF983074:GRF983081 HBB983074:HBB983081 HKX983074:HKX983081 HUT983074:HUT983081 IEP983074:IEP983081 IOL983074:IOL983081 IYH983074:IYH983081 JID983074:JID983081 JRZ983074:JRZ983081 KBV983074:KBV983081 KLR983074:KLR983081 KVN983074:KVN983081 LFJ983074:LFJ983081 LPF983074:LPF983081 LZB983074:LZB983081 MIX983074:MIX983081 MST983074:MST983081 NCP983074:NCP983081 NML983074:NML983081 NWH983074:NWH983081 OGD983074:OGD983081 OPZ983074:OPZ983081 OZV983074:OZV983081 PJR983074:PJR983081 PTN983074:PTN983081 QDJ983074:QDJ983081 QNF983074:QNF983081 QXB983074:QXB983081 RGX983074:RGX983081 RQT983074:RQT983081 SAP983074:SAP983081 SKL983074:SKL983081 SUH983074:SUH983081 TED983074:TED983081 TNZ983074:TNZ983081 TXV983074:TXV983081 UHR983074:UHR983081 URN983074:URN983081 VBJ983074:VBJ983081 VLF983074:VLF983081 VVB983074:VVB983081 WEX983074:WEX983081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WYP29:WYP35 WOT29:WOT35 MD29:MD35 VZ29:VZ35 AFV29:AFV35 APR29:APR35 AZN29:AZN35 BJJ29:BJJ35 BTF29:BTF35 CDB29:CDB35 CMX29:CMX35 CWT29:CWT35 DGP29:DGP35 DQL29:DQL35 EAH29:EAH35 EKD29:EKD35 ETZ29:ETZ35 FDV29:FDV35 FNR29:FNR35 FXN29:FXN35 GHJ29:GHJ35 GRF29:GRF35 HBB29:HBB35 HKX29:HKX35 HUT29:HUT35 IEP29:IEP35 IOL29:IOL35 IYH29:IYH35 JID29:JID35 JRZ29:JRZ35 KBV29:KBV35 KLR29:KLR35 KVN29:KVN35 LFJ29:LFJ35 LPF29:LPF35 LZB29:LZB35 MIX29:MIX35 MST29:MST35 NCP29:NCP35 NML29:NML35 NWH29:NWH35 OGD29:OGD35 OPZ29:OPZ35 OZV29:OZV35 PJR29:PJR35 PTN29:PTN35 QDJ29:QDJ35 QNF29:QNF35 QXB29:QXB35 RGX29:RGX35 RQT29:RQT35 SAP29:SAP35 SKL29:SKL35 SUH29:SUH35 TED29:TED35 TNZ29:TNZ35 TXV29:TXV35 UHR29:UHR35 URN29:URN35 VBJ29:VBJ35 VLF29:VLF35 VVB29:VVB35 WEX29:WEX35 WYP39:WYP45 WOT39:WOT45 MD39:MD45 VZ39:VZ45 AFV39:AFV45 APR39:APR45 AZN39:AZN45 BJJ39:BJJ45 BTF39:BTF45 CDB39:CDB45 CMX39:CMX45 CWT39:CWT45 DGP39:DGP45 DQL39:DQL45 EAH39:EAH45 EKD39:EKD45 ETZ39:ETZ45 FDV39:FDV45 FNR39:FNR45 FXN39:FXN45 GHJ39:GHJ45 GRF39:GRF45 HBB39:HBB45 HKX39:HKX45 HUT39:HUT45 IEP39:IEP45 IOL39:IOL45 IYH39:IYH45 JID39:JID45 JRZ39:JRZ45 KBV39:KBV45 KLR39:KLR45 KVN39:KVN45 LFJ39:LFJ45 LPF39:LPF45 LZB39:LZB45 MIX39:MIX45 MST39:MST45 NCP39:NCP45 NML39:NML45 NWH39:NWH45 OGD39:OGD45 OPZ39:OPZ45 OZV39:OZV45 PJR39:PJR45 PTN39:PTN45 QDJ39:QDJ45 QNF39:QNF45 QXB39:QXB45 RGX39:RGX45 RQT39:RQT45 SAP39:SAP45 SKL39:SKL45 SUH39:SUH45 TED39:TED45 TNZ39:TNZ45 TXV39:TXV45 UHR39:UHR45 URN39:URN45 VBJ39:VBJ45 VLF39:VLF45 VVB39:VVB45 WEX39:WEX45" xr:uid="{00000000-0002-0000-0B00-000006000000}">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74 LV65574 VR65574 AFN65574 APJ65574 AZF65574 BJB65574 BSX65574 CCT65574 CMP65574 CWL65574 DGH65574 DQD65574 DZZ65574 EJV65574 ETR65574 FDN65574 FNJ65574 FXF65574 GHB65574 GQX65574 HAT65574 HKP65574 HUL65574 IEH65574 IOD65574 IXZ65574 JHV65574 JRR65574 KBN65574 KLJ65574 KVF65574 LFB65574 LOX65574 LYT65574 MIP65574 MSL65574 NCH65574 NMD65574 NVZ65574 OFV65574 OPR65574 OZN65574 PJJ65574 PTF65574 QDB65574 QMX65574 QWT65574 RGP65574 RQL65574 SAH65574 SKD65574 STZ65574 TDV65574 TNR65574 TXN65574 UHJ65574 URF65574 VBB65574 VKX65574 VUT65574 WEP65574 WOL65574 WYH65574 O131110 LV131110 VR131110 AFN131110 APJ131110 AZF131110 BJB131110 BSX131110 CCT131110 CMP131110 CWL131110 DGH131110 DQD131110 DZZ131110 EJV131110 ETR131110 FDN131110 FNJ131110 FXF131110 GHB131110 GQX131110 HAT131110 HKP131110 HUL131110 IEH131110 IOD131110 IXZ131110 JHV131110 JRR131110 KBN131110 KLJ131110 KVF131110 LFB131110 LOX131110 LYT131110 MIP131110 MSL131110 NCH131110 NMD131110 NVZ131110 OFV131110 OPR131110 OZN131110 PJJ131110 PTF131110 QDB131110 QMX131110 QWT131110 RGP131110 RQL131110 SAH131110 SKD131110 STZ131110 TDV131110 TNR131110 TXN131110 UHJ131110 URF131110 VBB131110 VKX131110 VUT131110 WEP131110 WOL131110 WYH131110 O196646 LV196646 VR196646 AFN196646 APJ196646 AZF196646 BJB196646 BSX196646 CCT196646 CMP196646 CWL196646 DGH196646 DQD196646 DZZ196646 EJV196646 ETR196646 FDN196646 FNJ196646 FXF196646 GHB196646 GQX196646 HAT196646 HKP196646 HUL196646 IEH196646 IOD196646 IXZ196646 JHV196646 JRR196646 KBN196646 KLJ196646 KVF196646 LFB196646 LOX196646 LYT196646 MIP196646 MSL196646 NCH196646 NMD196646 NVZ196646 OFV196646 OPR196646 OZN196646 PJJ196646 PTF196646 QDB196646 QMX196646 QWT196646 RGP196646 RQL196646 SAH196646 SKD196646 STZ196646 TDV196646 TNR196646 TXN196646 UHJ196646 URF196646 VBB196646 VKX196646 VUT196646 WEP196646 WOL196646 WYH196646 O262182 LV262182 VR262182 AFN262182 APJ262182 AZF262182 BJB262182 BSX262182 CCT262182 CMP262182 CWL262182 DGH262182 DQD262182 DZZ262182 EJV262182 ETR262182 FDN262182 FNJ262182 FXF262182 GHB262182 GQX262182 HAT262182 HKP262182 HUL262182 IEH262182 IOD262182 IXZ262182 JHV262182 JRR262182 KBN262182 KLJ262182 KVF262182 LFB262182 LOX262182 LYT262182 MIP262182 MSL262182 NCH262182 NMD262182 NVZ262182 OFV262182 OPR262182 OZN262182 PJJ262182 PTF262182 QDB262182 QMX262182 QWT262182 RGP262182 RQL262182 SAH262182 SKD262182 STZ262182 TDV262182 TNR262182 TXN262182 UHJ262182 URF262182 VBB262182 VKX262182 VUT262182 WEP262182 WOL262182 WYH262182 O327718 LV327718 VR327718 AFN327718 APJ327718 AZF327718 BJB327718 BSX327718 CCT327718 CMP327718 CWL327718 DGH327718 DQD327718 DZZ327718 EJV327718 ETR327718 FDN327718 FNJ327718 FXF327718 GHB327718 GQX327718 HAT327718 HKP327718 HUL327718 IEH327718 IOD327718 IXZ327718 JHV327718 JRR327718 KBN327718 KLJ327718 KVF327718 LFB327718 LOX327718 LYT327718 MIP327718 MSL327718 NCH327718 NMD327718 NVZ327718 OFV327718 OPR327718 OZN327718 PJJ327718 PTF327718 QDB327718 QMX327718 QWT327718 RGP327718 RQL327718 SAH327718 SKD327718 STZ327718 TDV327718 TNR327718 TXN327718 UHJ327718 URF327718 VBB327718 VKX327718 VUT327718 WEP327718 WOL327718 WYH327718 O393254 LV393254 VR393254 AFN393254 APJ393254 AZF393254 BJB393254 BSX393254 CCT393254 CMP393254 CWL393254 DGH393254 DQD393254 DZZ393254 EJV393254 ETR393254 FDN393254 FNJ393254 FXF393254 GHB393254 GQX393254 HAT393254 HKP393254 HUL393254 IEH393254 IOD393254 IXZ393254 JHV393254 JRR393254 KBN393254 KLJ393254 KVF393254 LFB393254 LOX393254 LYT393254 MIP393254 MSL393254 NCH393254 NMD393254 NVZ393254 OFV393254 OPR393254 OZN393254 PJJ393254 PTF393254 QDB393254 QMX393254 QWT393254 RGP393254 RQL393254 SAH393254 SKD393254 STZ393254 TDV393254 TNR393254 TXN393254 UHJ393254 URF393254 VBB393254 VKX393254 VUT393254 WEP393254 WOL393254 WYH393254 O458790 LV458790 VR458790 AFN458790 APJ458790 AZF458790 BJB458790 BSX458790 CCT458790 CMP458790 CWL458790 DGH458790 DQD458790 DZZ458790 EJV458790 ETR458790 FDN458790 FNJ458790 FXF458790 GHB458790 GQX458790 HAT458790 HKP458790 HUL458790 IEH458790 IOD458790 IXZ458790 JHV458790 JRR458790 KBN458790 KLJ458790 KVF458790 LFB458790 LOX458790 LYT458790 MIP458790 MSL458790 NCH458790 NMD458790 NVZ458790 OFV458790 OPR458790 OZN458790 PJJ458790 PTF458790 QDB458790 QMX458790 QWT458790 RGP458790 RQL458790 SAH458790 SKD458790 STZ458790 TDV458790 TNR458790 TXN458790 UHJ458790 URF458790 VBB458790 VKX458790 VUT458790 WEP458790 WOL458790 WYH458790 O524326 LV524326 VR524326 AFN524326 APJ524326 AZF524326 BJB524326 BSX524326 CCT524326 CMP524326 CWL524326 DGH524326 DQD524326 DZZ524326 EJV524326 ETR524326 FDN524326 FNJ524326 FXF524326 GHB524326 GQX524326 HAT524326 HKP524326 HUL524326 IEH524326 IOD524326 IXZ524326 JHV524326 JRR524326 KBN524326 KLJ524326 KVF524326 LFB524326 LOX524326 LYT524326 MIP524326 MSL524326 NCH524326 NMD524326 NVZ524326 OFV524326 OPR524326 OZN524326 PJJ524326 PTF524326 QDB524326 QMX524326 QWT524326 RGP524326 RQL524326 SAH524326 SKD524326 STZ524326 TDV524326 TNR524326 TXN524326 UHJ524326 URF524326 VBB524326 VKX524326 VUT524326 WEP524326 WOL524326 WYH524326 O589862 LV589862 VR589862 AFN589862 APJ589862 AZF589862 BJB589862 BSX589862 CCT589862 CMP589862 CWL589862 DGH589862 DQD589862 DZZ589862 EJV589862 ETR589862 FDN589862 FNJ589862 FXF589862 GHB589862 GQX589862 HAT589862 HKP589862 HUL589862 IEH589862 IOD589862 IXZ589862 JHV589862 JRR589862 KBN589862 KLJ589862 KVF589862 LFB589862 LOX589862 LYT589862 MIP589862 MSL589862 NCH589862 NMD589862 NVZ589862 OFV589862 OPR589862 OZN589862 PJJ589862 PTF589862 QDB589862 QMX589862 QWT589862 RGP589862 RQL589862 SAH589862 SKD589862 STZ589862 TDV589862 TNR589862 TXN589862 UHJ589862 URF589862 VBB589862 VKX589862 VUT589862 WEP589862 WOL589862 WYH589862 O655398 LV655398 VR655398 AFN655398 APJ655398 AZF655398 BJB655398 BSX655398 CCT655398 CMP655398 CWL655398 DGH655398 DQD655398 DZZ655398 EJV655398 ETR655398 FDN655398 FNJ655398 FXF655398 GHB655398 GQX655398 HAT655398 HKP655398 HUL655398 IEH655398 IOD655398 IXZ655398 JHV655398 JRR655398 KBN655398 KLJ655398 KVF655398 LFB655398 LOX655398 LYT655398 MIP655398 MSL655398 NCH655398 NMD655398 NVZ655398 OFV655398 OPR655398 OZN655398 PJJ655398 PTF655398 QDB655398 QMX655398 QWT655398 RGP655398 RQL655398 SAH655398 SKD655398 STZ655398 TDV655398 TNR655398 TXN655398 UHJ655398 URF655398 VBB655398 VKX655398 VUT655398 WEP655398 WOL655398 WYH655398 O720934 LV720934 VR720934 AFN720934 APJ720934 AZF720934 BJB720934 BSX720934 CCT720934 CMP720934 CWL720934 DGH720934 DQD720934 DZZ720934 EJV720934 ETR720934 FDN720934 FNJ720934 FXF720934 GHB720934 GQX720934 HAT720934 HKP720934 HUL720934 IEH720934 IOD720934 IXZ720934 JHV720934 JRR720934 KBN720934 KLJ720934 KVF720934 LFB720934 LOX720934 LYT720934 MIP720934 MSL720934 NCH720934 NMD720934 NVZ720934 OFV720934 OPR720934 OZN720934 PJJ720934 PTF720934 QDB720934 QMX720934 QWT720934 RGP720934 RQL720934 SAH720934 SKD720934 STZ720934 TDV720934 TNR720934 TXN720934 UHJ720934 URF720934 VBB720934 VKX720934 VUT720934 WEP720934 WOL720934 WYH720934 O786470 LV786470 VR786470 AFN786470 APJ786470 AZF786470 BJB786470 BSX786470 CCT786470 CMP786470 CWL786470 DGH786470 DQD786470 DZZ786470 EJV786470 ETR786470 FDN786470 FNJ786470 FXF786470 GHB786470 GQX786470 HAT786470 HKP786470 HUL786470 IEH786470 IOD786470 IXZ786470 JHV786470 JRR786470 KBN786470 KLJ786470 KVF786470 LFB786470 LOX786470 LYT786470 MIP786470 MSL786470 NCH786470 NMD786470 NVZ786470 OFV786470 OPR786470 OZN786470 PJJ786470 PTF786470 QDB786470 QMX786470 QWT786470 RGP786470 RQL786470 SAH786470 SKD786470 STZ786470 TDV786470 TNR786470 TXN786470 UHJ786470 URF786470 VBB786470 VKX786470 VUT786470 WEP786470 WOL786470 WYH786470 O852006 LV852006 VR852006 AFN852006 APJ852006 AZF852006 BJB852006 BSX852006 CCT852006 CMP852006 CWL852006 DGH852006 DQD852006 DZZ852006 EJV852006 ETR852006 FDN852006 FNJ852006 FXF852006 GHB852006 GQX852006 HAT852006 HKP852006 HUL852006 IEH852006 IOD852006 IXZ852006 JHV852006 JRR852006 KBN852006 KLJ852006 KVF852006 LFB852006 LOX852006 LYT852006 MIP852006 MSL852006 NCH852006 NMD852006 NVZ852006 OFV852006 OPR852006 OZN852006 PJJ852006 PTF852006 QDB852006 QMX852006 QWT852006 RGP852006 RQL852006 SAH852006 SKD852006 STZ852006 TDV852006 TNR852006 TXN852006 UHJ852006 URF852006 VBB852006 VKX852006 VUT852006 WEP852006 WOL852006 WYH852006 O917542 LV917542 VR917542 AFN917542 APJ917542 AZF917542 BJB917542 BSX917542 CCT917542 CMP917542 CWL917542 DGH917542 DQD917542 DZZ917542 EJV917542 ETR917542 FDN917542 FNJ917542 FXF917542 GHB917542 GQX917542 HAT917542 HKP917542 HUL917542 IEH917542 IOD917542 IXZ917542 JHV917542 JRR917542 KBN917542 KLJ917542 KVF917542 LFB917542 LOX917542 LYT917542 MIP917542 MSL917542 NCH917542 NMD917542 NVZ917542 OFV917542 OPR917542 OZN917542 PJJ917542 PTF917542 QDB917542 QMX917542 QWT917542 RGP917542 RQL917542 SAH917542 SKD917542 STZ917542 TDV917542 TNR917542 TXN917542 UHJ917542 URF917542 VBB917542 VKX917542 VUT917542 WEP917542 WOL917542 WYH917542 O983078 LV983078 VR983078 AFN983078 APJ983078 AZF983078 BJB983078 BSX983078 CCT983078 CMP983078 CWL983078 DGH983078 DQD983078 DZZ983078 EJV983078 ETR983078 FDN983078 FNJ983078 FXF983078 GHB983078 GQX983078 HAT983078 HKP983078 HUL983078 IEH983078 IOD983078 IXZ983078 JHV983078 JRR983078 KBN983078 KLJ983078 KVF983078 LFB983078 LOX983078 LYT983078 MIP983078 MSL983078 NCH983078 NMD983078 NVZ983078 OFV983078 OPR983078 OZN983078 PJJ983078 PTF983078 QDB983078 QMX983078 QWT983078 RGP983078 RQL983078 SAH983078 SKD983078 STZ983078 TDV983078 TNR983078 TXN983078 UHJ983078 URF983078 VBB983078 VKX983078 VUT983078 WEP983078 WOL983078 WYH983078 O32 LV32 VR32 AFN32 APJ32 AZF32 BJB32 BSX32 CCT32 CMP32 CWL32 DGH32 DQD32 DZZ32 EJV32 ETR32 FDN32 FNJ32 FXF32 GHB32 GQX32 HAT32 HKP32 HUL32 IEH32 IOD32 IXZ32 JHV32 JRR32 KBN32 KLJ32 KVF32 LFB32 LOX32 LYT32 MIP32 MSL32 NCH32 NMD32 NVZ32 OFV32 OPR32 OZN32 PJJ32 PTF32 QDB32 QMX32 QWT32 RGP32 RQL32 SAH32 SKD32 STZ32 TDV32 TNR32 TXN32 UHJ32 URF32 VBB32 VKX32 VUT32 WEP32 WOL32 WYH32 O42 LV42 VR42 AFN42 APJ42 AZF42 BJB42 BSX42 CCT42 CMP42 CWL42 DGH42 DQD42 DZZ42 EJV42 ETR42 FDN42 FNJ42 FXF42 GHB42 GQX42 HAT42 HKP42 HUL42 IEH42 IOD42 IXZ42 JHV42 JRR42 KBN42 KLJ42 KVF42 LFB42 LOX42 LYT42 MIP42 MSL42 NCH42 NMD42 NVZ42 OFV42 OPR42 OZN42 PJJ42 PTF42 QDB42 QMX42 QWT42 RGP42 RQL42 SAH42 SKD42 STZ42 TDV42 TNR42 TXN42 UHJ42 URF42 VBB42 VKX42 VUT42 WEP42 WOL42 WYH42 V22 V65574 V131110 V196646 V262182 V327718 V393254 V458790 V524326 V589862 V655398 V720934 V786470 V852006 V917542 V983078 V32 V42 AC22 AC65574 AC131110 AC196646 AC262182 AC327718 AC393254 AC458790 AC524326 AC589862 AC655398 AC720934 AC786470 AC852006 AC917542 AC983078 AC32 AC42 AJ22 AJ65574 AJ131110 AJ196646 AJ262182 AJ327718 AJ393254 AJ458790 AJ524326 AJ589862 AJ655398 AJ720934 AJ786470 AJ852006 AJ917542 AJ983078 AJ32 AJ42 AQ22 AQ65574 AQ131110 AQ196646 AQ262182 AQ327718 AQ393254 AQ458790 AQ524326 AQ589862 AQ655398 AQ720934 AQ786470 AQ852006 AQ917542 AQ983078 AQ32 AQ42 AX22 AX65574 AX131110 AX196646 AX262182 AX327718 AX393254 AX458790 AX524326 AX589862 AX655398 AX720934 AX786470 AX852006 AX917542 AX983078 AX32 AX42 BE22 BE65574 BE131110 BE196646 BE262182 BE327718 BE393254 BE458790 BE524326 BE589862 BE655398 BE720934 BE786470 BE852006 BE917542 BE983078 BE32 BE42 BL22 BL65574 BL131110 BL196646 BL262182 BL327718 BL393254 BL458790 BL524326 BL589862 BL655398 BL720934 BL786470 BL852006 BL917542 BL983078 BL32 BL42 BS22 BS65574 BS131110 BS196646 BS262182 BS327718 BS393254 BS458790 BS524326 BS589862 BS655398 BS720934 BS786470 BS852006 BS917542 BS983078 BS32 BS42 BZ22 BZ65574 BZ131110 BZ196646 BZ262182 BZ327718 BZ393254 BZ458790 BZ524326 BZ589862 BZ655398 BZ720934 BZ786470 BZ852006 BZ917542 BZ983078 BZ32 BZ42"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O43:CG43 O33:CG33 BZ23" xr:uid="{00000000-0002-0000-0B00-000009000000}">
      <formula1>kind_of_cons</formula1>
    </dataValidation>
    <dataValidation type="decimal" allowBlank="1" showErrorMessage="1" errorTitle="Ошибка" error="Допускается ввод только действительных чисел!" sqref="O24 O34 O44 V34 V24 V44 AC34 AC24 AC44 AJ34 AJ24 AJ44 AQ34 AQ24 AQ44 AX34 AX24 AX44 BE34 BE24 BE44 BL34 BL24 BL44 BS34 BS24 BS44 BZ34 BZ24 BZ44" xr:uid="{D8DFEA51-BDB5-4D48-9786-549BE7D7B8EC}">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49</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71"/>
      <c r="B13" s="671"/>
      <c r="C13" s="671"/>
      <c r="D13" s="277">
        <v>1</v>
      </c>
      <c r="F13" s="165" t="str">
        <f>"4."&amp;mergeValue(A13) &amp;"."&amp;mergeValue(B13)&amp;"."&amp;mergeValue(C13)&amp;"."&amp;mergeValue(D13)</f>
        <v>4.1.1.1.1</v>
      </c>
      <c r="G13" s="340" t="s">
        <v>477</v>
      </c>
      <c r="H13" s="259"/>
      <c r="I13" s="672" t="s">
        <v>567</v>
      </c>
      <c r="J13" s="272"/>
      <c r="K13" s="183"/>
      <c r="L13" s="183"/>
      <c r="M13" s="183"/>
      <c r="N13" s="183"/>
      <c r="O13" s="183"/>
      <c r="P13" s="183"/>
      <c r="Q13" s="183"/>
      <c r="R13" s="183"/>
      <c r="S13" s="183"/>
      <c r="T13" s="183"/>
    </row>
    <row r="14" spans="1:20" s="138" customFormat="1" ht="18.75">
      <c r="A14" s="671"/>
      <c r="B14" s="671"/>
      <c r="C14" s="671"/>
      <c r="D14" s="277"/>
      <c r="F14" s="273"/>
      <c r="G14" s="130" t="s">
        <v>4</v>
      </c>
      <c r="H14" s="278"/>
      <c r="I14" s="672"/>
      <c r="J14" s="272"/>
      <c r="K14" s="183"/>
      <c r="L14" s="183"/>
      <c r="M14" s="183"/>
      <c r="N14" s="183"/>
      <c r="O14" s="183"/>
      <c r="P14" s="183"/>
      <c r="Q14" s="183"/>
      <c r="R14" s="183"/>
      <c r="S14" s="183"/>
      <c r="T14" s="183"/>
    </row>
    <row r="15" spans="1:20" s="138" customFormat="1" ht="18.75">
      <c r="A15" s="671"/>
      <c r="B15" s="671"/>
      <c r="C15" s="277"/>
      <c r="D15" s="277"/>
      <c r="F15" s="341"/>
      <c r="G15" s="168" t="s">
        <v>401</v>
      </c>
      <c r="H15" s="342"/>
      <c r="I15" s="343"/>
      <c r="J15" s="272"/>
      <c r="K15" s="183"/>
      <c r="L15" s="183"/>
      <c r="M15" s="183"/>
      <c r="N15" s="183"/>
      <c r="O15" s="183"/>
      <c r="P15" s="183"/>
      <c r="Q15" s="183"/>
      <c r="R15" s="183"/>
      <c r="S15" s="183"/>
      <c r="T15" s="183"/>
    </row>
    <row r="16" spans="1:20" s="138" customFormat="1" ht="18.75">
      <c r="A16" s="671"/>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7" t="s">
        <v>569</v>
      </c>
      <c r="H19" s="667"/>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hidden="1" customWidth="1"/>
    <col min="16"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34" width="10.5703125" style="173"/>
    <col min="35" max="256" width="10.5703125" style="31"/>
    <col min="257" max="264" width="0" style="31" hidden="1" customWidth="1"/>
    <col min="265" max="265" width="3.7109375" style="31" customWidth="1"/>
    <col min="266" max="266" width="3.85546875" style="31" customWidth="1"/>
    <col min="267" max="267" width="3.7109375" style="31" customWidth="1"/>
    <col min="268" max="268" width="12.7109375" style="31" customWidth="1"/>
    <col min="269" max="269" width="52.7109375" style="31" customWidth="1"/>
    <col min="270" max="273" width="0" style="31" hidden="1" customWidth="1"/>
    <col min="274" max="274" width="12.28515625" style="31" customWidth="1"/>
    <col min="275" max="275" width="6.42578125" style="31" customWidth="1"/>
    <col min="276" max="276" width="12.28515625" style="31" customWidth="1"/>
    <col min="277" max="277" width="0" style="31" hidden="1" customWidth="1"/>
    <col min="278" max="278" width="3.7109375" style="31" customWidth="1"/>
    <col min="279" max="279" width="11.140625" style="31" bestFit="1" customWidth="1"/>
    <col min="280" max="281" width="10.5703125" style="31"/>
    <col min="282" max="282" width="11.140625" style="31" customWidth="1"/>
    <col min="283" max="512" width="10.5703125" style="31"/>
    <col min="513" max="520" width="0" style="31" hidden="1" customWidth="1"/>
    <col min="521" max="521" width="3.7109375" style="31" customWidth="1"/>
    <col min="522" max="522" width="3.85546875" style="31" customWidth="1"/>
    <col min="523" max="523" width="3.7109375" style="31" customWidth="1"/>
    <col min="524" max="524" width="12.7109375" style="31" customWidth="1"/>
    <col min="525" max="525" width="52.7109375" style="31" customWidth="1"/>
    <col min="526" max="529" width="0" style="31" hidden="1" customWidth="1"/>
    <col min="530" max="530" width="12.28515625" style="31" customWidth="1"/>
    <col min="531" max="531" width="6.42578125" style="31" customWidth="1"/>
    <col min="532" max="532" width="12.28515625" style="31" customWidth="1"/>
    <col min="533" max="533" width="0" style="31" hidden="1" customWidth="1"/>
    <col min="534" max="534" width="3.7109375" style="31" customWidth="1"/>
    <col min="535" max="535" width="11.140625" style="31" bestFit="1" customWidth="1"/>
    <col min="536" max="537" width="10.5703125" style="31"/>
    <col min="538" max="538" width="11.140625" style="31" customWidth="1"/>
    <col min="539" max="768" width="10.5703125" style="31"/>
    <col min="769" max="776" width="0" style="31" hidden="1" customWidth="1"/>
    <col min="777" max="777" width="3.7109375" style="31" customWidth="1"/>
    <col min="778" max="778" width="3.85546875" style="31" customWidth="1"/>
    <col min="779" max="779" width="3.7109375" style="31" customWidth="1"/>
    <col min="780" max="780" width="12.7109375" style="31" customWidth="1"/>
    <col min="781" max="781" width="52.7109375" style="31" customWidth="1"/>
    <col min="782" max="785" width="0" style="31" hidden="1" customWidth="1"/>
    <col min="786" max="786" width="12.28515625" style="31" customWidth="1"/>
    <col min="787" max="787" width="6.42578125" style="31" customWidth="1"/>
    <col min="788" max="788" width="12.28515625" style="31" customWidth="1"/>
    <col min="789" max="789" width="0" style="31" hidden="1" customWidth="1"/>
    <col min="790" max="790" width="3.7109375" style="31" customWidth="1"/>
    <col min="791" max="791" width="11.140625" style="31" bestFit="1" customWidth="1"/>
    <col min="792" max="793" width="10.5703125" style="31"/>
    <col min="794" max="794" width="11.140625" style="31" customWidth="1"/>
    <col min="795" max="1024" width="10.5703125" style="31"/>
    <col min="1025" max="1032" width="0" style="31" hidden="1" customWidth="1"/>
    <col min="1033" max="1033" width="3.7109375" style="31" customWidth="1"/>
    <col min="1034" max="1034" width="3.85546875" style="31" customWidth="1"/>
    <col min="1035" max="1035" width="3.7109375" style="31" customWidth="1"/>
    <col min="1036" max="1036" width="12.7109375" style="31" customWidth="1"/>
    <col min="1037" max="1037" width="52.7109375" style="31" customWidth="1"/>
    <col min="1038" max="1041" width="0" style="31" hidden="1" customWidth="1"/>
    <col min="1042" max="1042" width="12.28515625" style="31" customWidth="1"/>
    <col min="1043" max="1043" width="6.42578125" style="31" customWidth="1"/>
    <col min="1044" max="1044" width="12.28515625" style="31" customWidth="1"/>
    <col min="1045" max="1045" width="0" style="31" hidden="1" customWidth="1"/>
    <col min="1046" max="1046" width="3.7109375" style="31" customWidth="1"/>
    <col min="1047" max="1047" width="11.140625" style="31" bestFit="1" customWidth="1"/>
    <col min="1048" max="1049" width="10.5703125" style="31"/>
    <col min="1050" max="1050" width="11.140625" style="31" customWidth="1"/>
    <col min="1051" max="1280" width="10.5703125" style="31"/>
    <col min="1281" max="1288" width="0" style="31" hidden="1" customWidth="1"/>
    <col min="1289" max="1289" width="3.7109375" style="31" customWidth="1"/>
    <col min="1290" max="1290" width="3.85546875" style="31" customWidth="1"/>
    <col min="1291" max="1291" width="3.7109375" style="31" customWidth="1"/>
    <col min="1292" max="1292" width="12.7109375" style="31" customWidth="1"/>
    <col min="1293" max="1293" width="52.7109375" style="31" customWidth="1"/>
    <col min="1294" max="1297" width="0" style="31" hidden="1" customWidth="1"/>
    <col min="1298" max="1298" width="12.28515625" style="31" customWidth="1"/>
    <col min="1299" max="1299" width="6.42578125" style="31" customWidth="1"/>
    <col min="1300" max="1300" width="12.28515625" style="31" customWidth="1"/>
    <col min="1301" max="1301" width="0" style="31" hidden="1" customWidth="1"/>
    <col min="1302" max="1302" width="3.7109375" style="31" customWidth="1"/>
    <col min="1303" max="1303" width="11.140625" style="31" bestFit="1" customWidth="1"/>
    <col min="1304" max="1305" width="10.5703125" style="31"/>
    <col min="1306" max="1306" width="11.140625" style="31" customWidth="1"/>
    <col min="1307" max="1536" width="10.5703125" style="31"/>
    <col min="1537" max="1544" width="0" style="31" hidden="1" customWidth="1"/>
    <col min="1545" max="1545" width="3.7109375" style="31" customWidth="1"/>
    <col min="1546" max="1546" width="3.85546875" style="31" customWidth="1"/>
    <col min="1547" max="1547" width="3.7109375" style="31" customWidth="1"/>
    <col min="1548" max="1548" width="12.7109375" style="31" customWidth="1"/>
    <col min="1549" max="1549" width="52.7109375" style="31" customWidth="1"/>
    <col min="1550" max="1553" width="0" style="31" hidden="1" customWidth="1"/>
    <col min="1554" max="1554" width="12.28515625" style="31" customWidth="1"/>
    <col min="1555" max="1555" width="6.42578125" style="31" customWidth="1"/>
    <col min="1556" max="1556" width="12.28515625" style="31" customWidth="1"/>
    <col min="1557" max="1557" width="0" style="31" hidden="1" customWidth="1"/>
    <col min="1558" max="1558" width="3.7109375" style="31" customWidth="1"/>
    <col min="1559" max="1559" width="11.140625" style="31" bestFit="1" customWidth="1"/>
    <col min="1560" max="1561" width="10.5703125" style="31"/>
    <col min="1562" max="1562" width="11.140625" style="31" customWidth="1"/>
    <col min="1563" max="1792" width="10.5703125" style="31"/>
    <col min="1793" max="1800" width="0" style="31" hidden="1" customWidth="1"/>
    <col min="1801" max="1801" width="3.7109375" style="31" customWidth="1"/>
    <col min="1802" max="1802" width="3.85546875" style="31" customWidth="1"/>
    <col min="1803" max="1803" width="3.7109375" style="31" customWidth="1"/>
    <col min="1804" max="1804" width="12.7109375" style="31" customWidth="1"/>
    <col min="1805" max="1805" width="52.7109375" style="31" customWidth="1"/>
    <col min="1806" max="1809" width="0" style="31" hidden="1" customWidth="1"/>
    <col min="1810" max="1810" width="12.28515625" style="31" customWidth="1"/>
    <col min="1811" max="1811" width="6.42578125" style="31" customWidth="1"/>
    <col min="1812" max="1812" width="12.28515625" style="31" customWidth="1"/>
    <col min="1813" max="1813" width="0" style="31" hidden="1" customWidth="1"/>
    <col min="1814" max="1814" width="3.7109375" style="31" customWidth="1"/>
    <col min="1815" max="1815" width="11.140625" style="31" bestFit="1" customWidth="1"/>
    <col min="1816" max="1817" width="10.5703125" style="31"/>
    <col min="1818" max="1818" width="11.140625" style="31" customWidth="1"/>
    <col min="1819" max="2048" width="10.5703125" style="31"/>
    <col min="2049" max="2056" width="0" style="31" hidden="1" customWidth="1"/>
    <col min="2057" max="2057" width="3.7109375" style="31" customWidth="1"/>
    <col min="2058" max="2058" width="3.85546875" style="31" customWidth="1"/>
    <col min="2059" max="2059" width="3.7109375" style="31" customWidth="1"/>
    <col min="2060" max="2060" width="12.7109375" style="31" customWidth="1"/>
    <col min="2061" max="2061" width="52.7109375" style="31" customWidth="1"/>
    <col min="2062" max="2065" width="0" style="31" hidden="1" customWidth="1"/>
    <col min="2066" max="2066" width="12.28515625" style="31" customWidth="1"/>
    <col min="2067" max="2067" width="6.42578125" style="31" customWidth="1"/>
    <col min="2068" max="2068" width="12.28515625" style="31" customWidth="1"/>
    <col min="2069" max="2069" width="0" style="31" hidden="1" customWidth="1"/>
    <col min="2070" max="2070" width="3.7109375" style="31" customWidth="1"/>
    <col min="2071" max="2071" width="11.140625" style="31" bestFit="1" customWidth="1"/>
    <col min="2072" max="2073" width="10.5703125" style="31"/>
    <col min="2074" max="2074" width="11.140625" style="31" customWidth="1"/>
    <col min="2075" max="2304" width="10.5703125" style="31"/>
    <col min="2305" max="2312" width="0" style="31" hidden="1" customWidth="1"/>
    <col min="2313" max="2313" width="3.7109375" style="31" customWidth="1"/>
    <col min="2314" max="2314" width="3.85546875" style="31" customWidth="1"/>
    <col min="2315" max="2315" width="3.7109375" style="31" customWidth="1"/>
    <col min="2316" max="2316" width="12.7109375" style="31" customWidth="1"/>
    <col min="2317" max="2317" width="52.7109375" style="31" customWidth="1"/>
    <col min="2318" max="2321" width="0" style="31" hidden="1" customWidth="1"/>
    <col min="2322" max="2322" width="12.28515625" style="31" customWidth="1"/>
    <col min="2323" max="2323" width="6.42578125" style="31" customWidth="1"/>
    <col min="2324" max="2324" width="12.28515625" style="31" customWidth="1"/>
    <col min="2325" max="2325" width="0" style="31" hidden="1" customWidth="1"/>
    <col min="2326" max="2326" width="3.7109375" style="31" customWidth="1"/>
    <col min="2327" max="2327" width="11.140625" style="31" bestFit="1" customWidth="1"/>
    <col min="2328" max="2329" width="10.5703125" style="31"/>
    <col min="2330" max="2330" width="11.140625" style="31" customWidth="1"/>
    <col min="2331" max="2560" width="10.5703125" style="31"/>
    <col min="2561" max="2568" width="0" style="31" hidden="1" customWidth="1"/>
    <col min="2569" max="2569" width="3.7109375" style="31" customWidth="1"/>
    <col min="2570" max="2570" width="3.85546875" style="31" customWidth="1"/>
    <col min="2571" max="2571" width="3.7109375" style="31" customWidth="1"/>
    <col min="2572" max="2572" width="12.7109375" style="31" customWidth="1"/>
    <col min="2573" max="2573" width="52.7109375" style="31" customWidth="1"/>
    <col min="2574" max="2577" width="0" style="31" hidden="1" customWidth="1"/>
    <col min="2578" max="2578" width="12.28515625" style="31" customWidth="1"/>
    <col min="2579" max="2579" width="6.42578125" style="31" customWidth="1"/>
    <col min="2580" max="2580" width="12.28515625" style="31" customWidth="1"/>
    <col min="2581" max="2581" width="0" style="31" hidden="1" customWidth="1"/>
    <col min="2582" max="2582" width="3.7109375" style="31" customWidth="1"/>
    <col min="2583" max="2583" width="11.140625" style="31" bestFit="1" customWidth="1"/>
    <col min="2584" max="2585" width="10.5703125" style="31"/>
    <col min="2586" max="2586" width="11.140625" style="31" customWidth="1"/>
    <col min="2587" max="2816" width="10.5703125" style="31"/>
    <col min="2817" max="2824" width="0" style="31" hidden="1" customWidth="1"/>
    <col min="2825" max="2825" width="3.7109375" style="31" customWidth="1"/>
    <col min="2826" max="2826" width="3.85546875" style="31" customWidth="1"/>
    <col min="2827" max="2827" width="3.7109375" style="31" customWidth="1"/>
    <col min="2828" max="2828" width="12.7109375" style="31" customWidth="1"/>
    <col min="2829" max="2829" width="52.7109375" style="31" customWidth="1"/>
    <col min="2830" max="2833" width="0" style="31" hidden="1" customWidth="1"/>
    <col min="2834" max="2834" width="12.28515625" style="31" customWidth="1"/>
    <col min="2835" max="2835" width="6.42578125" style="31" customWidth="1"/>
    <col min="2836" max="2836" width="12.28515625" style="31" customWidth="1"/>
    <col min="2837" max="2837" width="0" style="31" hidden="1" customWidth="1"/>
    <col min="2838" max="2838" width="3.7109375" style="31" customWidth="1"/>
    <col min="2839" max="2839" width="11.140625" style="31" bestFit="1" customWidth="1"/>
    <col min="2840" max="2841" width="10.5703125" style="31"/>
    <col min="2842" max="2842" width="11.140625" style="31" customWidth="1"/>
    <col min="2843" max="3072" width="10.5703125" style="31"/>
    <col min="3073" max="3080" width="0" style="31" hidden="1" customWidth="1"/>
    <col min="3081" max="3081" width="3.7109375" style="31" customWidth="1"/>
    <col min="3082" max="3082" width="3.85546875" style="31" customWidth="1"/>
    <col min="3083" max="3083" width="3.7109375" style="31" customWidth="1"/>
    <col min="3084" max="3084" width="12.7109375" style="31" customWidth="1"/>
    <col min="3085" max="3085" width="52.7109375" style="31" customWidth="1"/>
    <col min="3086" max="3089" width="0" style="31" hidden="1" customWidth="1"/>
    <col min="3090" max="3090" width="12.28515625" style="31" customWidth="1"/>
    <col min="3091" max="3091" width="6.42578125" style="31" customWidth="1"/>
    <col min="3092" max="3092" width="12.28515625" style="31" customWidth="1"/>
    <col min="3093" max="3093" width="0" style="31" hidden="1" customWidth="1"/>
    <col min="3094" max="3094" width="3.7109375" style="31" customWidth="1"/>
    <col min="3095" max="3095" width="11.140625" style="31" bestFit="1" customWidth="1"/>
    <col min="3096" max="3097" width="10.5703125" style="31"/>
    <col min="3098" max="3098" width="11.140625" style="31" customWidth="1"/>
    <col min="3099" max="3328" width="10.5703125" style="31"/>
    <col min="3329" max="3336" width="0" style="31" hidden="1" customWidth="1"/>
    <col min="3337" max="3337" width="3.7109375" style="31" customWidth="1"/>
    <col min="3338" max="3338" width="3.85546875" style="31" customWidth="1"/>
    <col min="3339" max="3339" width="3.7109375" style="31" customWidth="1"/>
    <col min="3340" max="3340" width="12.7109375" style="31" customWidth="1"/>
    <col min="3341" max="3341" width="52.7109375" style="31" customWidth="1"/>
    <col min="3342" max="3345" width="0" style="31" hidden="1" customWidth="1"/>
    <col min="3346" max="3346" width="12.28515625" style="31" customWidth="1"/>
    <col min="3347" max="3347" width="6.42578125" style="31" customWidth="1"/>
    <col min="3348" max="3348" width="12.28515625" style="31" customWidth="1"/>
    <col min="3349" max="3349" width="0" style="31" hidden="1" customWidth="1"/>
    <col min="3350" max="3350" width="3.7109375" style="31" customWidth="1"/>
    <col min="3351" max="3351" width="11.140625" style="31" bestFit="1" customWidth="1"/>
    <col min="3352" max="3353" width="10.5703125" style="31"/>
    <col min="3354" max="3354" width="11.140625" style="31" customWidth="1"/>
    <col min="3355" max="3584" width="10.5703125" style="31"/>
    <col min="3585" max="3592" width="0" style="31" hidden="1" customWidth="1"/>
    <col min="3593" max="3593" width="3.7109375" style="31" customWidth="1"/>
    <col min="3594" max="3594" width="3.85546875" style="31" customWidth="1"/>
    <col min="3595" max="3595" width="3.7109375" style="31" customWidth="1"/>
    <col min="3596" max="3596" width="12.7109375" style="31" customWidth="1"/>
    <col min="3597" max="3597" width="52.7109375" style="31" customWidth="1"/>
    <col min="3598" max="3601" width="0" style="31" hidden="1" customWidth="1"/>
    <col min="3602" max="3602" width="12.28515625" style="31" customWidth="1"/>
    <col min="3603" max="3603" width="6.42578125" style="31" customWidth="1"/>
    <col min="3604" max="3604" width="12.28515625" style="31" customWidth="1"/>
    <col min="3605" max="3605" width="0" style="31" hidden="1" customWidth="1"/>
    <col min="3606" max="3606" width="3.7109375" style="31" customWidth="1"/>
    <col min="3607" max="3607" width="11.140625" style="31" bestFit="1" customWidth="1"/>
    <col min="3608" max="3609" width="10.5703125" style="31"/>
    <col min="3610" max="3610" width="11.140625" style="31" customWidth="1"/>
    <col min="3611" max="3840" width="10.5703125" style="31"/>
    <col min="3841" max="3848" width="0" style="31" hidden="1" customWidth="1"/>
    <col min="3849" max="3849" width="3.7109375" style="31" customWidth="1"/>
    <col min="3850" max="3850" width="3.85546875" style="31" customWidth="1"/>
    <col min="3851" max="3851" width="3.7109375" style="31" customWidth="1"/>
    <col min="3852" max="3852" width="12.7109375" style="31" customWidth="1"/>
    <col min="3853" max="3853" width="52.7109375" style="31" customWidth="1"/>
    <col min="3854" max="3857" width="0" style="31" hidden="1" customWidth="1"/>
    <col min="3858" max="3858" width="12.28515625" style="31" customWidth="1"/>
    <col min="3859" max="3859" width="6.42578125" style="31" customWidth="1"/>
    <col min="3860" max="3860" width="12.28515625" style="31" customWidth="1"/>
    <col min="3861" max="3861" width="0" style="31" hidden="1" customWidth="1"/>
    <col min="3862" max="3862" width="3.7109375" style="31" customWidth="1"/>
    <col min="3863" max="3863" width="11.140625" style="31" bestFit="1" customWidth="1"/>
    <col min="3864" max="3865" width="10.5703125" style="31"/>
    <col min="3866" max="3866" width="11.140625" style="31" customWidth="1"/>
    <col min="3867" max="4096" width="10.5703125" style="31"/>
    <col min="4097" max="4104" width="0" style="31" hidden="1" customWidth="1"/>
    <col min="4105" max="4105" width="3.7109375" style="31" customWidth="1"/>
    <col min="4106" max="4106" width="3.85546875" style="31" customWidth="1"/>
    <col min="4107" max="4107" width="3.7109375" style="31" customWidth="1"/>
    <col min="4108" max="4108" width="12.7109375" style="31" customWidth="1"/>
    <col min="4109" max="4109" width="52.7109375" style="31" customWidth="1"/>
    <col min="4110" max="4113" width="0" style="31" hidden="1" customWidth="1"/>
    <col min="4114" max="4114" width="12.28515625" style="31" customWidth="1"/>
    <col min="4115" max="4115" width="6.42578125" style="31" customWidth="1"/>
    <col min="4116" max="4116" width="12.28515625" style="31" customWidth="1"/>
    <col min="4117" max="4117" width="0" style="31" hidden="1" customWidth="1"/>
    <col min="4118" max="4118" width="3.7109375" style="31" customWidth="1"/>
    <col min="4119" max="4119" width="11.140625" style="31" bestFit="1" customWidth="1"/>
    <col min="4120" max="4121" width="10.5703125" style="31"/>
    <col min="4122" max="4122" width="11.140625" style="31" customWidth="1"/>
    <col min="4123" max="4352" width="10.5703125" style="31"/>
    <col min="4353" max="4360" width="0" style="31" hidden="1" customWidth="1"/>
    <col min="4361" max="4361" width="3.7109375" style="31" customWidth="1"/>
    <col min="4362" max="4362" width="3.85546875" style="31" customWidth="1"/>
    <col min="4363" max="4363" width="3.7109375" style="31" customWidth="1"/>
    <col min="4364" max="4364" width="12.7109375" style="31" customWidth="1"/>
    <col min="4365" max="4365" width="52.7109375" style="31" customWidth="1"/>
    <col min="4366" max="4369" width="0" style="31" hidden="1" customWidth="1"/>
    <col min="4370" max="4370" width="12.28515625" style="31" customWidth="1"/>
    <col min="4371" max="4371" width="6.42578125" style="31" customWidth="1"/>
    <col min="4372" max="4372" width="12.28515625" style="31" customWidth="1"/>
    <col min="4373" max="4373" width="0" style="31" hidden="1" customWidth="1"/>
    <col min="4374" max="4374" width="3.7109375" style="31" customWidth="1"/>
    <col min="4375" max="4375" width="11.140625" style="31" bestFit="1" customWidth="1"/>
    <col min="4376" max="4377" width="10.5703125" style="31"/>
    <col min="4378" max="4378" width="11.140625" style="31" customWidth="1"/>
    <col min="4379" max="4608" width="10.5703125" style="31"/>
    <col min="4609" max="4616" width="0" style="31" hidden="1" customWidth="1"/>
    <col min="4617" max="4617" width="3.7109375" style="31" customWidth="1"/>
    <col min="4618" max="4618" width="3.85546875" style="31" customWidth="1"/>
    <col min="4619" max="4619" width="3.7109375" style="31" customWidth="1"/>
    <col min="4620" max="4620" width="12.7109375" style="31" customWidth="1"/>
    <col min="4621" max="4621" width="52.7109375" style="31" customWidth="1"/>
    <col min="4622" max="4625" width="0" style="31" hidden="1" customWidth="1"/>
    <col min="4626" max="4626" width="12.28515625" style="31" customWidth="1"/>
    <col min="4627" max="4627" width="6.42578125" style="31" customWidth="1"/>
    <col min="4628" max="4628" width="12.28515625" style="31" customWidth="1"/>
    <col min="4629" max="4629" width="0" style="31" hidden="1" customWidth="1"/>
    <col min="4630" max="4630" width="3.7109375" style="31" customWidth="1"/>
    <col min="4631" max="4631" width="11.140625" style="31" bestFit="1" customWidth="1"/>
    <col min="4632" max="4633" width="10.5703125" style="31"/>
    <col min="4634" max="4634" width="11.140625" style="31" customWidth="1"/>
    <col min="4635" max="4864" width="10.5703125" style="31"/>
    <col min="4865" max="4872" width="0" style="31" hidden="1" customWidth="1"/>
    <col min="4873" max="4873" width="3.7109375" style="31" customWidth="1"/>
    <col min="4874" max="4874" width="3.85546875" style="31" customWidth="1"/>
    <col min="4875" max="4875" width="3.7109375" style="31" customWidth="1"/>
    <col min="4876" max="4876" width="12.7109375" style="31" customWidth="1"/>
    <col min="4877" max="4877" width="52.7109375" style="31" customWidth="1"/>
    <col min="4878" max="4881" width="0" style="31" hidden="1" customWidth="1"/>
    <col min="4882" max="4882" width="12.28515625" style="31" customWidth="1"/>
    <col min="4883" max="4883" width="6.42578125" style="31" customWidth="1"/>
    <col min="4884" max="4884" width="12.28515625" style="31" customWidth="1"/>
    <col min="4885" max="4885" width="0" style="31" hidden="1" customWidth="1"/>
    <col min="4886" max="4886" width="3.7109375" style="31" customWidth="1"/>
    <col min="4887" max="4887" width="11.140625" style="31" bestFit="1" customWidth="1"/>
    <col min="4888" max="4889" width="10.5703125" style="31"/>
    <col min="4890" max="4890" width="11.140625" style="31" customWidth="1"/>
    <col min="4891" max="5120" width="10.5703125" style="31"/>
    <col min="5121" max="5128" width="0" style="31" hidden="1" customWidth="1"/>
    <col min="5129" max="5129" width="3.7109375" style="31" customWidth="1"/>
    <col min="5130" max="5130" width="3.85546875" style="31" customWidth="1"/>
    <col min="5131" max="5131" width="3.7109375" style="31" customWidth="1"/>
    <col min="5132" max="5132" width="12.7109375" style="31" customWidth="1"/>
    <col min="5133" max="5133" width="52.7109375" style="31" customWidth="1"/>
    <col min="5134" max="5137" width="0" style="31" hidden="1" customWidth="1"/>
    <col min="5138" max="5138" width="12.28515625" style="31" customWidth="1"/>
    <col min="5139" max="5139" width="6.42578125" style="31" customWidth="1"/>
    <col min="5140" max="5140" width="12.28515625" style="31" customWidth="1"/>
    <col min="5141" max="5141" width="0" style="31" hidden="1" customWidth="1"/>
    <col min="5142" max="5142" width="3.7109375" style="31" customWidth="1"/>
    <col min="5143" max="5143" width="11.140625" style="31" bestFit="1" customWidth="1"/>
    <col min="5144" max="5145" width="10.5703125" style="31"/>
    <col min="5146" max="5146" width="11.140625" style="31" customWidth="1"/>
    <col min="5147" max="5376" width="10.5703125" style="31"/>
    <col min="5377" max="5384" width="0" style="31" hidden="1" customWidth="1"/>
    <col min="5385" max="5385" width="3.7109375" style="31" customWidth="1"/>
    <col min="5386" max="5386" width="3.85546875" style="31" customWidth="1"/>
    <col min="5387" max="5387" width="3.7109375" style="31" customWidth="1"/>
    <col min="5388" max="5388" width="12.7109375" style="31" customWidth="1"/>
    <col min="5389" max="5389" width="52.7109375" style="31" customWidth="1"/>
    <col min="5390" max="5393" width="0" style="31" hidden="1" customWidth="1"/>
    <col min="5394" max="5394" width="12.28515625" style="31" customWidth="1"/>
    <col min="5395" max="5395" width="6.42578125" style="31" customWidth="1"/>
    <col min="5396" max="5396" width="12.28515625" style="31" customWidth="1"/>
    <col min="5397" max="5397" width="0" style="31" hidden="1" customWidth="1"/>
    <col min="5398" max="5398" width="3.7109375" style="31" customWidth="1"/>
    <col min="5399" max="5399" width="11.140625" style="31" bestFit="1" customWidth="1"/>
    <col min="5400" max="5401" width="10.5703125" style="31"/>
    <col min="5402" max="5402" width="11.140625" style="31" customWidth="1"/>
    <col min="5403" max="5632" width="10.5703125" style="31"/>
    <col min="5633" max="5640" width="0" style="31" hidden="1" customWidth="1"/>
    <col min="5641" max="5641" width="3.7109375" style="31" customWidth="1"/>
    <col min="5642" max="5642" width="3.85546875" style="31" customWidth="1"/>
    <col min="5643" max="5643" width="3.7109375" style="31" customWidth="1"/>
    <col min="5644" max="5644" width="12.7109375" style="31" customWidth="1"/>
    <col min="5645" max="5645" width="52.7109375" style="31" customWidth="1"/>
    <col min="5646" max="5649" width="0" style="31" hidden="1" customWidth="1"/>
    <col min="5650" max="5650" width="12.28515625" style="31" customWidth="1"/>
    <col min="5651" max="5651" width="6.42578125" style="31" customWidth="1"/>
    <col min="5652" max="5652" width="12.28515625" style="31" customWidth="1"/>
    <col min="5653" max="5653" width="0" style="31" hidden="1" customWidth="1"/>
    <col min="5654" max="5654" width="3.7109375" style="31" customWidth="1"/>
    <col min="5655" max="5655" width="11.140625" style="31" bestFit="1" customWidth="1"/>
    <col min="5656" max="5657" width="10.5703125" style="31"/>
    <col min="5658" max="5658" width="11.140625" style="31" customWidth="1"/>
    <col min="5659" max="5888" width="10.5703125" style="31"/>
    <col min="5889" max="5896" width="0" style="31" hidden="1" customWidth="1"/>
    <col min="5897" max="5897" width="3.7109375" style="31" customWidth="1"/>
    <col min="5898" max="5898" width="3.85546875" style="31" customWidth="1"/>
    <col min="5899" max="5899" width="3.7109375" style="31" customWidth="1"/>
    <col min="5900" max="5900" width="12.7109375" style="31" customWidth="1"/>
    <col min="5901" max="5901" width="52.7109375" style="31" customWidth="1"/>
    <col min="5902" max="5905" width="0" style="31" hidden="1" customWidth="1"/>
    <col min="5906" max="5906" width="12.28515625" style="31" customWidth="1"/>
    <col min="5907" max="5907" width="6.42578125" style="31" customWidth="1"/>
    <col min="5908" max="5908" width="12.28515625" style="31" customWidth="1"/>
    <col min="5909" max="5909" width="0" style="31" hidden="1" customWidth="1"/>
    <col min="5910" max="5910" width="3.7109375" style="31" customWidth="1"/>
    <col min="5911" max="5911" width="11.140625" style="31" bestFit="1" customWidth="1"/>
    <col min="5912" max="5913" width="10.5703125" style="31"/>
    <col min="5914" max="5914" width="11.140625" style="31" customWidth="1"/>
    <col min="5915" max="6144" width="10.5703125" style="31"/>
    <col min="6145" max="6152" width="0" style="31" hidden="1" customWidth="1"/>
    <col min="6153" max="6153" width="3.7109375" style="31" customWidth="1"/>
    <col min="6154" max="6154" width="3.85546875" style="31" customWidth="1"/>
    <col min="6155" max="6155" width="3.7109375" style="31" customWidth="1"/>
    <col min="6156" max="6156" width="12.7109375" style="31" customWidth="1"/>
    <col min="6157" max="6157" width="52.7109375" style="31" customWidth="1"/>
    <col min="6158" max="6161" width="0" style="31" hidden="1" customWidth="1"/>
    <col min="6162" max="6162" width="12.28515625" style="31" customWidth="1"/>
    <col min="6163" max="6163" width="6.42578125" style="31" customWidth="1"/>
    <col min="6164" max="6164" width="12.28515625" style="31" customWidth="1"/>
    <col min="6165" max="6165" width="0" style="31" hidden="1" customWidth="1"/>
    <col min="6166" max="6166" width="3.7109375" style="31" customWidth="1"/>
    <col min="6167" max="6167" width="11.140625" style="31" bestFit="1" customWidth="1"/>
    <col min="6168" max="6169" width="10.5703125" style="31"/>
    <col min="6170" max="6170" width="11.140625" style="31" customWidth="1"/>
    <col min="6171" max="6400" width="10.5703125" style="31"/>
    <col min="6401" max="6408" width="0" style="31" hidden="1" customWidth="1"/>
    <col min="6409" max="6409" width="3.7109375" style="31" customWidth="1"/>
    <col min="6410" max="6410" width="3.85546875" style="31" customWidth="1"/>
    <col min="6411" max="6411" width="3.7109375" style="31" customWidth="1"/>
    <col min="6412" max="6412" width="12.7109375" style="31" customWidth="1"/>
    <col min="6413" max="6413" width="52.7109375" style="31" customWidth="1"/>
    <col min="6414" max="6417" width="0" style="31" hidden="1" customWidth="1"/>
    <col min="6418" max="6418" width="12.28515625" style="31" customWidth="1"/>
    <col min="6419" max="6419" width="6.42578125" style="31" customWidth="1"/>
    <col min="6420" max="6420" width="12.28515625" style="31" customWidth="1"/>
    <col min="6421" max="6421" width="0" style="31" hidden="1" customWidth="1"/>
    <col min="6422" max="6422" width="3.7109375" style="31" customWidth="1"/>
    <col min="6423" max="6423" width="11.140625" style="31" bestFit="1" customWidth="1"/>
    <col min="6424" max="6425" width="10.5703125" style="31"/>
    <col min="6426" max="6426" width="11.140625" style="31" customWidth="1"/>
    <col min="6427" max="6656" width="10.5703125" style="31"/>
    <col min="6657" max="6664" width="0" style="31" hidden="1" customWidth="1"/>
    <col min="6665" max="6665" width="3.7109375" style="31" customWidth="1"/>
    <col min="6666" max="6666" width="3.85546875" style="31" customWidth="1"/>
    <col min="6667" max="6667" width="3.7109375" style="31" customWidth="1"/>
    <col min="6668" max="6668" width="12.7109375" style="31" customWidth="1"/>
    <col min="6669" max="6669" width="52.7109375" style="31" customWidth="1"/>
    <col min="6670" max="6673" width="0" style="31" hidden="1" customWidth="1"/>
    <col min="6674" max="6674" width="12.28515625" style="31" customWidth="1"/>
    <col min="6675" max="6675" width="6.42578125" style="31" customWidth="1"/>
    <col min="6676" max="6676" width="12.28515625" style="31" customWidth="1"/>
    <col min="6677" max="6677" width="0" style="31" hidden="1" customWidth="1"/>
    <col min="6678" max="6678" width="3.7109375" style="31" customWidth="1"/>
    <col min="6679" max="6679" width="11.140625" style="31" bestFit="1" customWidth="1"/>
    <col min="6680" max="6681" width="10.5703125" style="31"/>
    <col min="6682" max="6682" width="11.140625" style="31" customWidth="1"/>
    <col min="6683" max="6912" width="10.5703125" style="31"/>
    <col min="6913" max="6920" width="0" style="31" hidden="1" customWidth="1"/>
    <col min="6921" max="6921" width="3.7109375" style="31" customWidth="1"/>
    <col min="6922" max="6922" width="3.85546875" style="31" customWidth="1"/>
    <col min="6923" max="6923" width="3.7109375" style="31" customWidth="1"/>
    <col min="6924" max="6924" width="12.7109375" style="31" customWidth="1"/>
    <col min="6925" max="6925" width="52.7109375" style="31" customWidth="1"/>
    <col min="6926" max="6929" width="0" style="31" hidden="1" customWidth="1"/>
    <col min="6930" max="6930" width="12.28515625" style="31" customWidth="1"/>
    <col min="6931" max="6931" width="6.42578125" style="31" customWidth="1"/>
    <col min="6932" max="6932" width="12.28515625" style="31" customWidth="1"/>
    <col min="6933" max="6933" width="0" style="31" hidden="1" customWidth="1"/>
    <col min="6934" max="6934" width="3.7109375" style="31" customWidth="1"/>
    <col min="6935" max="6935" width="11.140625" style="31" bestFit="1" customWidth="1"/>
    <col min="6936" max="6937" width="10.5703125" style="31"/>
    <col min="6938" max="6938" width="11.140625" style="31" customWidth="1"/>
    <col min="6939" max="7168" width="10.5703125" style="31"/>
    <col min="7169" max="7176" width="0" style="31" hidden="1" customWidth="1"/>
    <col min="7177" max="7177" width="3.7109375" style="31" customWidth="1"/>
    <col min="7178" max="7178" width="3.85546875" style="31" customWidth="1"/>
    <col min="7179" max="7179" width="3.7109375" style="31" customWidth="1"/>
    <col min="7180" max="7180" width="12.7109375" style="31" customWidth="1"/>
    <col min="7181" max="7181" width="52.7109375" style="31" customWidth="1"/>
    <col min="7182" max="7185" width="0" style="31" hidden="1" customWidth="1"/>
    <col min="7186" max="7186" width="12.28515625" style="31" customWidth="1"/>
    <col min="7187" max="7187" width="6.42578125" style="31" customWidth="1"/>
    <col min="7188" max="7188" width="12.28515625" style="31" customWidth="1"/>
    <col min="7189" max="7189" width="0" style="31" hidden="1" customWidth="1"/>
    <col min="7190" max="7190" width="3.7109375" style="31" customWidth="1"/>
    <col min="7191" max="7191" width="11.140625" style="31" bestFit="1" customWidth="1"/>
    <col min="7192" max="7193" width="10.5703125" style="31"/>
    <col min="7194" max="7194" width="11.140625" style="31" customWidth="1"/>
    <col min="7195" max="7424" width="10.5703125" style="31"/>
    <col min="7425" max="7432" width="0" style="31" hidden="1" customWidth="1"/>
    <col min="7433" max="7433" width="3.7109375" style="31" customWidth="1"/>
    <col min="7434" max="7434" width="3.85546875" style="31" customWidth="1"/>
    <col min="7435" max="7435" width="3.7109375" style="31" customWidth="1"/>
    <col min="7436" max="7436" width="12.7109375" style="31" customWidth="1"/>
    <col min="7437" max="7437" width="52.7109375" style="31" customWidth="1"/>
    <col min="7438" max="7441" width="0" style="31" hidden="1" customWidth="1"/>
    <col min="7442" max="7442" width="12.28515625" style="31" customWidth="1"/>
    <col min="7443" max="7443" width="6.42578125" style="31" customWidth="1"/>
    <col min="7444" max="7444" width="12.28515625" style="31" customWidth="1"/>
    <col min="7445" max="7445" width="0" style="31" hidden="1" customWidth="1"/>
    <col min="7446" max="7446" width="3.7109375" style="31" customWidth="1"/>
    <col min="7447" max="7447" width="11.140625" style="31" bestFit="1" customWidth="1"/>
    <col min="7448" max="7449" width="10.5703125" style="31"/>
    <col min="7450" max="7450" width="11.140625" style="31" customWidth="1"/>
    <col min="7451" max="7680" width="10.5703125" style="31"/>
    <col min="7681" max="7688" width="0" style="31" hidden="1" customWidth="1"/>
    <col min="7689" max="7689" width="3.7109375" style="31" customWidth="1"/>
    <col min="7690" max="7690" width="3.85546875" style="31" customWidth="1"/>
    <col min="7691" max="7691" width="3.7109375" style="31" customWidth="1"/>
    <col min="7692" max="7692" width="12.7109375" style="31" customWidth="1"/>
    <col min="7693" max="7693" width="52.7109375" style="31" customWidth="1"/>
    <col min="7694" max="7697" width="0" style="31" hidden="1" customWidth="1"/>
    <col min="7698" max="7698" width="12.28515625" style="31" customWidth="1"/>
    <col min="7699" max="7699" width="6.42578125" style="31" customWidth="1"/>
    <col min="7700" max="7700" width="12.28515625" style="31" customWidth="1"/>
    <col min="7701" max="7701" width="0" style="31" hidden="1" customWidth="1"/>
    <col min="7702" max="7702" width="3.7109375" style="31" customWidth="1"/>
    <col min="7703" max="7703" width="11.140625" style="31" bestFit="1" customWidth="1"/>
    <col min="7704" max="7705" width="10.5703125" style="31"/>
    <col min="7706" max="7706" width="11.140625" style="31" customWidth="1"/>
    <col min="7707" max="7936" width="10.5703125" style="31"/>
    <col min="7937" max="7944" width="0" style="31" hidden="1" customWidth="1"/>
    <col min="7945" max="7945" width="3.7109375" style="31" customWidth="1"/>
    <col min="7946" max="7946" width="3.85546875" style="31" customWidth="1"/>
    <col min="7947" max="7947" width="3.7109375" style="31" customWidth="1"/>
    <col min="7948" max="7948" width="12.7109375" style="31" customWidth="1"/>
    <col min="7949" max="7949" width="52.7109375" style="31" customWidth="1"/>
    <col min="7950" max="7953" width="0" style="31" hidden="1" customWidth="1"/>
    <col min="7954" max="7954" width="12.28515625" style="31" customWidth="1"/>
    <col min="7955" max="7955" width="6.42578125" style="31" customWidth="1"/>
    <col min="7956" max="7956" width="12.28515625" style="31" customWidth="1"/>
    <col min="7957" max="7957" width="0" style="31" hidden="1" customWidth="1"/>
    <col min="7958" max="7958" width="3.7109375" style="31" customWidth="1"/>
    <col min="7959" max="7959" width="11.140625" style="31" bestFit="1" customWidth="1"/>
    <col min="7960" max="7961" width="10.5703125" style="31"/>
    <col min="7962" max="7962" width="11.140625" style="31" customWidth="1"/>
    <col min="7963" max="8192" width="10.5703125" style="31"/>
    <col min="8193" max="8200" width="0" style="31" hidden="1" customWidth="1"/>
    <col min="8201" max="8201" width="3.7109375" style="31" customWidth="1"/>
    <col min="8202" max="8202" width="3.85546875" style="31" customWidth="1"/>
    <col min="8203" max="8203" width="3.7109375" style="31" customWidth="1"/>
    <col min="8204" max="8204" width="12.7109375" style="31" customWidth="1"/>
    <col min="8205" max="8205" width="52.7109375" style="31" customWidth="1"/>
    <col min="8206" max="8209" width="0" style="31" hidden="1" customWidth="1"/>
    <col min="8210" max="8210" width="12.28515625" style="31" customWidth="1"/>
    <col min="8211" max="8211" width="6.42578125" style="31" customWidth="1"/>
    <col min="8212" max="8212" width="12.28515625" style="31" customWidth="1"/>
    <col min="8213" max="8213" width="0" style="31" hidden="1" customWidth="1"/>
    <col min="8214" max="8214" width="3.7109375" style="31" customWidth="1"/>
    <col min="8215" max="8215" width="11.140625" style="31" bestFit="1" customWidth="1"/>
    <col min="8216" max="8217" width="10.5703125" style="31"/>
    <col min="8218" max="8218" width="11.140625" style="31" customWidth="1"/>
    <col min="8219" max="8448" width="10.5703125" style="31"/>
    <col min="8449" max="8456" width="0" style="31" hidden="1" customWidth="1"/>
    <col min="8457" max="8457" width="3.7109375" style="31" customWidth="1"/>
    <col min="8458" max="8458" width="3.85546875" style="31" customWidth="1"/>
    <col min="8459" max="8459" width="3.7109375" style="31" customWidth="1"/>
    <col min="8460" max="8460" width="12.7109375" style="31" customWidth="1"/>
    <col min="8461" max="8461" width="52.7109375" style="31" customWidth="1"/>
    <col min="8462" max="8465" width="0" style="31" hidden="1" customWidth="1"/>
    <col min="8466" max="8466" width="12.28515625" style="31" customWidth="1"/>
    <col min="8467" max="8467" width="6.42578125" style="31" customWidth="1"/>
    <col min="8468" max="8468" width="12.28515625" style="31" customWidth="1"/>
    <col min="8469" max="8469" width="0" style="31" hidden="1" customWidth="1"/>
    <col min="8470" max="8470" width="3.7109375" style="31" customWidth="1"/>
    <col min="8471" max="8471" width="11.140625" style="31" bestFit="1" customWidth="1"/>
    <col min="8472" max="8473" width="10.5703125" style="31"/>
    <col min="8474" max="8474" width="11.140625" style="31" customWidth="1"/>
    <col min="8475" max="8704" width="10.5703125" style="31"/>
    <col min="8705" max="8712" width="0" style="31" hidden="1" customWidth="1"/>
    <col min="8713" max="8713" width="3.7109375" style="31" customWidth="1"/>
    <col min="8714" max="8714" width="3.85546875" style="31" customWidth="1"/>
    <col min="8715" max="8715" width="3.7109375" style="31" customWidth="1"/>
    <col min="8716" max="8716" width="12.7109375" style="31" customWidth="1"/>
    <col min="8717" max="8717" width="52.7109375" style="31" customWidth="1"/>
    <col min="8718" max="8721" width="0" style="31" hidden="1" customWidth="1"/>
    <col min="8722" max="8722" width="12.28515625" style="31" customWidth="1"/>
    <col min="8723" max="8723" width="6.42578125" style="31" customWidth="1"/>
    <col min="8724" max="8724" width="12.28515625" style="31" customWidth="1"/>
    <col min="8725" max="8725" width="0" style="31" hidden="1" customWidth="1"/>
    <col min="8726" max="8726" width="3.7109375" style="31" customWidth="1"/>
    <col min="8727" max="8727" width="11.140625" style="31" bestFit="1" customWidth="1"/>
    <col min="8728" max="8729" width="10.5703125" style="31"/>
    <col min="8730" max="8730" width="11.140625" style="31" customWidth="1"/>
    <col min="8731" max="8960" width="10.5703125" style="31"/>
    <col min="8961" max="8968" width="0" style="31" hidden="1" customWidth="1"/>
    <col min="8969" max="8969" width="3.7109375" style="31" customWidth="1"/>
    <col min="8970" max="8970" width="3.85546875" style="31" customWidth="1"/>
    <col min="8971" max="8971" width="3.7109375" style="31" customWidth="1"/>
    <col min="8972" max="8972" width="12.7109375" style="31" customWidth="1"/>
    <col min="8973" max="8973" width="52.7109375" style="31" customWidth="1"/>
    <col min="8974" max="8977" width="0" style="31" hidden="1" customWidth="1"/>
    <col min="8978" max="8978" width="12.28515625" style="31" customWidth="1"/>
    <col min="8979" max="8979" width="6.42578125" style="31" customWidth="1"/>
    <col min="8980" max="8980" width="12.28515625" style="31" customWidth="1"/>
    <col min="8981" max="8981" width="0" style="31" hidden="1" customWidth="1"/>
    <col min="8982" max="8982" width="3.7109375" style="31" customWidth="1"/>
    <col min="8983" max="8983" width="11.140625" style="31" bestFit="1" customWidth="1"/>
    <col min="8984" max="8985" width="10.5703125" style="31"/>
    <col min="8986" max="8986" width="11.140625" style="31" customWidth="1"/>
    <col min="8987" max="9216" width="10.5703125" style="31"/>
    <col min="9217" max="9224" width="0" style="31" hidden="1" customWidth="1"/>
    <col min="9225" max="9225" width="3.7109375" style="31" customWidth="1"/>
    <col min="9226" max="9226" width="3.85546875" style="31" customWidth="1"/>
    <col min="9227" max="9227" width="3.7109375" style="31" customWidth="1"/>
    <col min="9228" max="9228" width="12.7109375" style="31" customWidth="1"/>
    <col min="9229" max="9229" width="52.7109375" style="31" customWidth="1"/>
    <col min="9230" max="9233" width="0" style="31" hidden="1" customWidth="1"/>
    <col min="9234" max="9234" width="12.28515625" style="31" customWidth="1"/>
    <col min="9235" max="9235" width="6.42578125" style="31" customWidth="1"/>
    <col min="9236" max="9236" width="12.28515625" style="31" customWidth="1"/>
    <col min="9237" max="9237" width="0" style="31" hidden="1" customWidth="1"/>
    <col min="9238" max="9238" width="3.7109375" style="31" customWidth="1"/>
    <col min="9239" max="9239" width="11.140625" style="31" bestFit="1" customWidth="1"/>
    <col min="9240" max="9241" width="10.5703125" style="31"/>
    <col min="9242" max="9242" width="11.140625" style="31" customWidth="1"/>
    <col min="9243" max="9472" width="10.5703125" style="31"/>
    <col min="9473" max="9480" width="0" style="31" hidden="1" customWidth="1"/>
    <col min="9481" max="9481" width="3.7109375" style="31" customWidth="1"/>
    <col min="9482" max="9482" width="3.85546875" style="31" customWidth="1"/>
    <col min="9483" max="9483" width="3.7109375" style="31" customWidth="1"/>
    <col min="9484" max="9484" width="12.7109375" style="31" customWidth="1"/>
    <col min="9485" max="9485" width="52.7109375" style="31" customWidth="1"/>
    <col min="9486" max="9489" width="0" style="31" hidden="1" customWidth="1"/>
    <col min="9490" max="9490" width="12.28515625" style="31" customWidth="1"/>
    <col min="9491" max="9491" width="6.42578125" style="31" customWidth="1"/>
    <col min="9492" max="9492" width="12.28515625" style="31" customWidth="1"/>
    <col min="9493" max="9493" width="0" style="31" hidden="1" customWidth="1"/>
    <col min="9494" max="9494" width="3.7109375" style="31" customWidth="1"/>
    <col min="9495" max="9495" width="11.140625" style="31" bestFit="1" customWidth="1"/>
    <col min="9496" max="9497" width="10.5703125" style="31"/>
    <col min="9498" max="9498" width="11.140625" style="31" customWidth="1"/>
    <col min="9499" max="9728" width="10.5703125" style="31"/>
    <col min="9729" max="9736" width="0" style="31" hidden="1" customWidth="1"/>
    <col min="9737" max="9737" width="3.7109375" style="31" customWidth="1"/>
    <col min="9738" max="9738" width="3.85546875" style="31" customWidth="1"/>
    <col min="9739" max="9739" width="3.7109375" style="31" customWidth="1"/>
    <col min="9740" max="9740" width="12.7109375" style="31" customWidth="1"/>
    <col min="9741" max="9741" width="52.7109375" style="31" customWidth="1"/>
    <col min="9742" max="9745" width="0" style="31" hidden="1" customWidth="1"/>
    <col min="9746" max="9746" width="12.28515625" style="31" customWidth="1"/>
    <col min="9747" max="9747" width="6.42578125" style="31" customWidth="1"/>
    <col min="9748" max="9748" width="12.28515625" style="31" customWidth="1"/>
    <col min="9749" max="9749" width="0" style="31" hidden="1" customWidth="1"/>
    <col min="9750" max="9750" width="3.7109375" style="31" customWidth="1"/>
    <col min="9751" max="9751" width="11.140625" style="31" bestFit="1" customWidth="1"/>
    <col min="9752" max="9753" width="10.5703125" style="31"/>
    <col min="9754" max="9754" width="11.140625" style="31" customWidth="1"/>
    <col min="9755" max="9984" width="10.5703125" style="31"/>
    <col min="9985" max="9992" width="0" style="31" hidden="1" customWidth="1"/>
    <col min="9993" max="9993" width="3.7109375" style="31" customWidth="1"/>
    <col min="9994" max="9994" width="3.85546875" style="31" customWidth="1"/>
    <col min="9995" max="9995" width="3.7109375" style="31" customWidth="1"/>
    <col min="9996" max="9996" width="12.7109375" style="31" customWidth="1"/>
    <col min="9997" max="9997" width="52.7109375" style="31" customWidth="1"/>
    <col min="9998" max="10001" width="0" style="31" hidden="1" customWidth="1"/>
    <col min="10002" max="10002" width="12.28515625" style="31" customWidth="1"/>
    <col min="10003" max="10003" width="6.42578125" style="31" customWidth="1"/>
    <col min="10004" max="10004" width="12.28515625" style="31" customWidth="1"/>
    <col min="10005" max="10005" width="0" style="31" hidden="1" customWidth="1"/>
    <col min="10006" max="10006" width="3.7109375" style="31" customWidth="1"/>
    <col min="10007" max="10007" width="11.140625" style="31" bestFit="1" customWidth="1"/>
    <col min="10008" max="10009" width="10.5703125" style="31"/>
    <col min="10010" max="10010" width="11.140625" style="31" customWidth="1"/>
    <col min="10011" max="10240" width="10.5703125" style="31"/>
    <col min="10241" max="10248" width="0" style="31" hidden="1" customWidth="1"/>
    <col min="10249" max="10249" width="3.7109375" style="31" customWidth="1"/>
    <col min="10250" max="10250" width="3.85546875" style="31" customWidth="1"/>
    <col min="10251" max="10251" width="3.7109375" style="31" customWidth="1"/>
    <col min="10252" max="10252" width="12.7109375" style="31" customWidth="1"/>
    <col min="10253" max="10253" width="52.7109375" style="31" customWidth="1"/>
    <col min="10254" max="10257" width="0" style="31" hidden="1" customWidth="1"/>
    <col min="10258" max="10258" width="12.28515625" style="31" customWidth="1"/>
    <col min="10259" max="10259" width="6.42578125" style="31" customWidth="1"/>
    <col min="10260" max="10260" width="12.28515625" style="31" customWidth="1"/>
    <col min="10261" max="10261" width="0" style="31" hidden="1" customWidth="1"/>
    <col min="10262" max="10262" width="3.7109375" style="31" customWidth="1"/>
    <col min="10263" max="10263" width="11.140625" style="31" bestFit="1" customWidth="1"/>
    <col min="10264" max="10265" width="10.5703125" style="31"/>
    <col min="10266" max="10266" width="11.140625" style="31" customWidth="1"/>
    <col min="10267" max="10496" width="10.5703125" style="31"/>
    <col min="10497" max="10504" width="0" style="31" hidden="1" customWidth="1"/>
    <col min="10505" max="10505" width="3.7109375" style="31" customWidth="1"/>
    <col min="10506" max="10506" width="3.85546875" style="31" customWidth="1"/>
    <col min="10507" max="10507" width="3.7109375" style="31" customWidth="1"/>
    <col min="10508" max="10508" width="12.7109375" style="31" customWidth="1"/>
    <col min="10509" max="10509" width="52.7109375" style="31" customWidth="1"/>
    <col min="10510" max="10513" width="0" style="31" hidden="1" customWidth="1"/>
    <col min="10514" max="10514" width="12.28515625" style="31" customWidth="1"/>
    <col min="10515" max="10515" width="6.42578125" style="31" customWidth="1"/>
    <col min="10516" max="10516" width="12.28515625" style="31" customWidth="1"/>
    <col min="10517" max="10517" width="0" style="31" hidden="1" customWidth="1"/>
    <col min="10518" max="10518" width="3.7109375" style="31" customWidth="1"/>
    <col min="10519" max="10519" width="11.140625" style="31" bestFit="1" customWidth="1"/>
    <col min="10520" max="10521" width="10.5703125" style="31"/>
    <col min="10522" max="10522" width="11.140625" style="31" customWidth="1"/>
    <col min="10523" max="10752" width="10.5703125" style="31"/>
    <col min="10753" max="10760" width="0" style="31" hidden="1" customWidth="1"/>
    <col min="10761" max="10761" width="3.7109375" style="31" customWidth="1"/>
    <col min="10762" max="10762" width="3.85546875" style="31" customWidth="1"/>
    <col min="10763" max="10763" width="3.7109375" style="31" customWidth="1"/>
    <col min="10764" max="10764" width="12.7109375" style="31" customWidth="1"/>
    <col min="10765" max="10765" width="52.7109375" style="31" customWidth="1"/>
    <col min="10766" max="10769" width="0" style="31" hidden="1" customWidth="1"/>
    <col min="10770" max="10770" width="12.28515625" style="31" customWidth="1"/>
    <col min="10771" max="10771" width="6.42578125" style="31" customWidth="1"/>
    <col min="10772" max="10772" width="12.28515625" style="31" customWidth="1"/>
    <col min="10773" max="10773" width="0" style="31" hidden="1" customWidth="1"/>
    <col min="10774" max="10774" width="3.7109375" style="31" customWidth="1"/>
    <col min="10775" max="10775" width="11.140625" style="31" bestFit="1" customWidth="1"/>
    <col min="10776" max="10777" width="10.5703125" style="31"/>
    <col min="10778" max="10778" width="11.140625" style="31" customWidth="1"/>
    <col min="10779" max="11008" width="10.5703125" style="31"/>
    <col min="11009" max="11016" width="0" style="31" hidden="1" customWidth="1"/>
    <col min="11017" max="11017" width="3.7109375" style="31" customWidth="1"/>
    <col min="11018" max="11018" width="3.85546875" style="31" customWidth="1"/>
    <col min="11019" max="11019" width="3.7109375" style="31" customWidth="1"/>
    <col min="11020" max="11020" width="12.7109375" style="31" customWidth="1"/>
    <col min="11021" max="11021" width="52.7109375" style="31" customWidth="1"/>
    <col min="11022" max="11025" width="0" style="31" hidden="1" customWidth="1"/>
    <col min="11026" max="11026" width="12.28515625" style="31" customWidth="1"/>
    <col min="11027" max="11027" width="6.42578125" style="31" customWidth="1"/>
    <col min="11028" max="11028" width="12.28515625" style="31" customWidth="1"/>
    <col min="11029" max="11029" width="0" style="31" hidden="1" customWidth="1"/>
    <col min="11030" max="11030" width="3.7109375" style="31" customWidth="1"/>
    <col min="11031" max="11031" width="11.140625" style="31" bestFit="1" customWidth="1"/>
    <col min="11032" max="11033" width="10.5703125" style="31"/>
    <col min="11034" max="11034" width="11.140625" style="31" customWidth="1"/>
    <col min="11035" max="11264" width="10.5703125" style="31"/>
    <col min="11265" max="11272" width="0" style="31" hidden="1" customWidth="1"/>
    <col min="11273" max="11273" width="3.7109375" style="31" customWidth="1"/>
    <col min="11274" max="11274" width="3.85546875" style="31" customWidth="1"/>
    <col min="11275" max="11275" width="3.7109375" style="31" customWidth="1"/>
    <col min="11276" max="11276" width="12.7109375" style="31" customWidth="1"/>
    <col min="11277" max="11277" width="52.7109375" style="31" customWidth="1"/>
    <col min="11278" max="11281" width="0" style="31" hidden="1" customWidth="1"/>
    <col min="11282" max="11282" width="12.28515625" style="31" customWidth="1"/>
    <col min="11283" max="11283" width="6.42578125" style="31" customWidth="1"/>
    <col min="11284" max="11284" width="12.28515625" style="31" customWidth="1"/>
    <col min="11285" max="11285" width="0" style="31" hidden="1" customWidth="1"/>
    <col min="11286" max="11286" width="3.7109375" style="31" customWidth="1"/>
    <col min="11287" max="11287" width="11.140625" style="31" bestFit="1" customWidth="1"/>
    <col min="11288" max="11289" width="10.5703125" style="31"/>
    <col min="11290" max="11290" width="11.140625" style="31" customWidth="1"/>
    <col min="11291" max="11520" width="10.5703125" style="31"/>
    <col min="11521" max="11528" width="0" style="31" hidden="1" customWidth="1"/>
    <col min="11529" max="11529" width="3.7109375" style="31" customWidth="1"/>
    <col min="11530" max="11530" width="3.85546875" style="31" customWidth="1"/>
    <col min="11531" max="11531" width="3.7109375" style="31" customWidth="1"/>
    <col min="11532" max="11532" width="12.7109375" style="31" customWidth="1"/>
    <col min="11533" max="11533" width="52.7109375" style="31" customWidth="1"/>
    <col min="11534" max="11537" width="0" style="31" hidden="1" customWidth="1"/>
    <col min="11538" max="11538" width="12.28515625" style="31" customWidth="1"/>
    <col min="11539" max="11539" width="6.42578125" style="31" customWidth="1"/>
    <col min="11540" max="11540" width="12.28515625" style="31" customWidth="1"/>
    <col min="11541" max="11541" width="0" style="31" hidden="1" customWidth="1"/>
    <col min="11542" max="11542" width="3.7109375" style="31" customWidth="1"/>
    <col min="11543" max="11543" width="11.140625" style="31" bestFit="1" customWidth="1"/>
    <col min="11544" max="11545" width="10.5703125" style="31"/>
    <col min="11546" max="11546" width="11.140625" style="31" customWidth="1"/>
    <col min="11547" max="11776" width="10.5703125" style="31"/>
    <col min="11777" max="11784" width="0" style="31" hidden="1" customWidth="1"/>
    <col min="11785" max="11785" width="3.7109375" style="31" customWidth="1"/>
    <col min="11786" max="11786" width="3.85546875" style="31" customWidth="1"/>
    <col min="11787" max="11787" width="3.7109375" style="31" customWidth="1"/>
    <col min="11788" max="11788" width="12.7109375" style="31" customWidth="1"/>
    <col min="11789" max="11789" width="52.7109375" style="31" customWidth="1"/>
    <col min="11790" max="11793" width="0" style="31" hidden="1" customWidth="1"/>
    <col min="11794" max="11794" width="12.28515625" style="31" customWidth="1"/>
    <col min="11795" max="11795" width="6.42578125" style="31" customWidth="1"/>
    <col min="11796" max="11796" width="12.28515625" style="31" customWidth="1"/>
    <col min="11797" max="11797" width="0" style="31" hidden="1" customWidth="1"/>
    <col min="11798" max="11798" width="3.7109375" style="31" customWidth="1"/>
    <col min="11799" max="11799" width="11.140625" style="31" bestFit="1" customWidth="1"/>
    <col min="11800" max="11801" width="10.5703125" style="31"/>
    <col min="11802" max="11802" width="11.140625" style="31" customWidth="1"/>
    <col min="11803" max="12032" width="10.5703125" style="31"/>
    <col min="12033" max="12040" width="0" style="31" hidden="1" customWidth="1"/>
    <col min="12041" max="12041" width="3.7109375" style="31" customWidth="1"/>
    <col min="12042" max="12042" width="3.85546875" style="31" customWidth="1"/>
    <col min="12043" max="12043" width="3.7109375" style="31" customWidth="1"/>
    <col min="12044" max="12044" width="12.7109375" style="31" customWidth="1"/>
    <col min="12045" max="12045" width="52.7109375" style="31" customWidth="1"/>
    <col min="12046" max="12049" width="0" style="31" hidden="1" customWidth="1"/>
    <col min="12050" max="12050" width="12.28515625" style="31" customWidth="1"/>
    <col min="12051" max="12051" width="6.42578125" style="31" customWidth="1"/>
    <col min="12052" max="12052" width="12.28515625" style="31" customWidth="1"/>
    <col min="12053" max="12053" width="0" style="31" hidden="1" customWidth="1"/>
    <col min="12054" max="12054" width="3.7109375" style="31" customWidth="1"/>
    <col min="12055" max="12055" width="11.140625" style="31" bestFit="1" customWidth="1"/>
    <col min="12056" max="12057" width="10.5703125" style="31"/>
    <col min="12058" max="12058" width="11.140625" style="31" customWidth="1"/>
    <col min="12059" max="12288" width="10.5703125" style="31"/>
    <col min="12289" max="12296" width="0" style="31" hidden="1" customWidth="1"/>
    <col min="12297" max="12297" width="3.7109375" style="31" customWidth="1"/>
    <col min="12298" max="12298" width="3.85546875" style="31" customWidth="1"/>
    <col min="12299" max="12299" width="3.7109375" style="31" customWidth="1"/>
    <col min="12300" max="12300" width="12.7109375" style="31" customWidth="1"/>
    <col min="12301" max="12301" width="52.7109375" style="31" customWidth="1"/>
    <col min="12302" max="12305" width="0" style="31" hidden="1" customWidth="1"/>
    <col min="12306" max="12306" width="12.28515625" style="31" customWidth="1"/>
    <col min="12307" max="12307" width="6.42578125" style="31" customWidth="1"/>
    <col min="12308" max="12308" width="12.28515625" style="31" customWidth="1"/>
    <col min="12309" max="12309" width="0" style="31" hidden="1" customWidth="1"/>
    <col min="12310" max="12310" width="3.7109375" style="31" customWidth="1"/>
    <col min="12311" max="12311" width="11.140625" style="31" bestFit="1" customWidth="1"/>
    <col min="12312" max="12313" width="10.5703125" style="31"/>
    <col min="12314" max="12314" width="11.140625" style="31" customWidth="1"/>
    <col min="12315" max="12544" width="10.5703125" style="31"/>
    <col min="12545" max="12552" width="0" style="31" hidden="1" customWidth="1"/>
    <col min="12553" max="12553" width="3.7109375" style="31" customWidth="1"/>
    <col min="12554" max="12554" width="3.85546875" style="31" customWidth="1"/>
    <col min="12555" max="12555" width="3.7109375" style="31" customWidth="1"/>
    <col min="12556" max="12556" width="12.7109375" style="31" customWidth="1"/>
    <col min="12557" max="12557" width="52.7109375" style="31" customWidth="1"/>
    <col min="12558" max="12561" width="0" style="31" hidden="1" customWidth="1"/>
    <col min="12562" max="12562" width="12.28515625" style="31" customWidth="1"/>
    <col min="12563" max="12563" width="6.42578125" style="31" customWidth="1"/>
    <col min="12564" max="12564" width="12.28515625" style="31" customWidth="1"/>
    <col min="12565" max="12565" width="0" style="31" hidden="1" customWidth="1"/>
    <col min="12566" max="12566" width="3.7109375" style="31" customWidth="1"/>
    <col min="12567" max="12567" width="11.140625" style="31" bestFit="1" customWidth="1"/>
    <col min="12568" max="12569" width="10.5703125" style="31"/>
    <col min="12570" max="12570" width="11.140625" style="31" customWidth="1"/>
    <col min="12571" max="12800" width="10.5703125" style="31"/>
    <col min="12801" max="12808" width="0" style="31" hidden="1" customWidth="1"/>
    <col min="12809" max="12809" width="3.7109375" style="31" customWidth="1"/>
    <col min="12810" max="12810" width="3.85546875" style="31" customWidth="1"/>
    <col min="12811" max="12811" width="3.7109375" style="31" customWidth="1"/>
    <col min="12812" max="12812" width="12.7109375" style="31" customWidth="1"/>
    <col min="12813" max="12813" width="52.7109375" style="31" customWidth="1"/>
    <col min="12814" max="12817" width="0" style="31" hidden="1" customWidth="1"/>
    <col min="12818" max="12818" width="12.28515625" style="31" customWidth="1"/>
    <col min="12819" max="12819" width="6.42578125" style="31" customWidth="1"/>
    <col min="12820" max="12820" width="12.28515625" style="31" customWidth="1"/>
    <col min="12821" max="12821" width="0" style="31" hidden="1" customWidth="1"/>
    <col min="12822" max="12822" width="3.7109375" style="31" customWidth="1"/>
    <col min="12823" max="12823" width="11.140625" style="31" bestFit="1" customWidth="1"/>
    <col min="12824" max="12825" width="10.5703125" style="31"/>
    <col min="12826" max="12826" width="11.140625" style="31" customWidth="1"/>
    <col min="12827" max="13056" width="10.5703125" style="31"/>
    <col min="13057" max="13064" width="0" style="31" hidden="1" customWidth="1"/>
    <col min="13065" max="13065" width="3.7109375" style="31" customWidth="1"/>
    <col min="13066" max="13066" width="3.85546875" style="31" customWidth="1"/>
    <col min="13067" max="13067" width="3.7109375" style="31" customWidth="1"/>
    <col min="13068" max="13068" width="12.7109375" style="31" customWidth="1"/>
    <col min="13069" max="13069" width="52.7109375" style="31" customWidth="1"/>
    <col min="13070" max="13073" width="0" style="31" hidden="1" customWidth="1"/>
    <col min="13074" max="13074" width="12.28515625" style="31" customWidth="1"/>
    <col min="13075" max="13075" width="6.42578125" style="31" customWidth="1"/>
    <col min="13076" max="13076" width="12.28515625" style="31" customWidth="1"/>
    <col min="13077" max="13077" width="0" style="31" hidden="1" customWidth="1"/>
    <col min="13078" max="13078" width="3.7109375" style="31" customWidth="1"/>
    <col min="13079" max="13079" width="11.140625" style="31" bestFit="1" customWidth="1"/>
    <col min="13080" max="13081" width="10.5703125" style="31"/>
    <col min="13082" max="13082" width="11.140625" style="31" customWidth="1"/>
    <col min="13083" max="13312" width="10.5703125" style="31"/>
    <col min="13313" max="13320" width="0" style="31" hidden="1" customWidth="1"/>
    <col min="13321" max="13321" width="3.7109375" style="31" customWidth="1"/>
    <col min="13322" max="13322" width="3.85546875" style="31" customWidth="1"/>
    <col min="13323" max="13323" width="3.7109375" style="31" customWidth="1"/>
    <col min="13324" max="13324" width="12.7109375" style="31" customWidth="1"/>
    <col min="13325" max="13325" width="52.7109375" style="31" customWidth="1"/>
    <col min="13326" max="13329" width="0" style="31" hidden="1" customWidth="1"/>
    <col min="13330" max="13330" width="12.28515625" style="31" customWidth="1"/>
    <col min="13331" max="13331" width="6.42578125" style="31" customWidth="1"/>
    <col min="13332" max="13332" width="12.28515625" style="31" customWidth="1"/>
    <col min="13333" max="13333" width="0" style="31" hidden="1" customWidth="1"/>
    <col min="13334" max="13334" width="3.7109375" style="31" customWidth="1"/>
    <col min="13335" max="13335" width="11.140625" style="31" bestFit="1" customWidth="1"/>
    <col min="13336" max="13337" width="10.5703125" style="31"/>
    <col min="13338" max="13338" width="11.140625" style="31" customWidth="1"/>
    <col min="13339" max="13568" width="10.5703125" style="31"/>
    <col min="13569" max="13576" width="0" style="31" hidden="1" customWidth="1"/>
    <col min="13577" max="13577" width="3.7109375" style="31" customWidth="1"/>
    <col min="13578" max="13578" width="3.85546875" style="31" customWidth="1"/>
    <col min="13579" max="13579" width="3.7109375" style="31" customWidth="1"/>
    <col min="13580" max="13580" width="12.7109375" style="31" customWidth="1"/>
    <col min="13581" max="13581" width="52.7109375" style="31" customWidth="1"/>
    <col min="13582" max="13585" width="0" style="31" hidden="1" customWidth="1"/>
    <col min="13586" max="13586" width="12.28515625" style="31" customWidth="1"/>
    <col min="13587" max="13587" width="6.42578125" style="31" customWidth="1"/>
    <col min="13588" max="13588" width="12.28515625" style="31" customWidth="1"/>
    <col min="13589" max="13589" width="0" style="31" hidden="1" customWidth="1"/>
    <col min="13590" max="13590" width="3.7109375" style="31" customWidth="1"/>
    <col min="13591" max="13591" width="11.140625" style="31" bestFit="1" customWidth="1"/>
    <col min="13592" max="13593" width="10.5703125" style="31"/>
    <col min="13594" max="13594" width="11.140625" style="31" customWidth="1"/>
    <col min="13595" max="13824" width="10.5703125" style="31"/>
    <col min="13825" max="13832" width="0" style="31" hidden="1" customWidth="1"/>
    <col min="13833" max="13833" width="3.7109375" style="31" customWidth="1"/>
    <col min="13834" max="13834" width="3.85546875" style="31" customWidth="1"/>
    <col min="13835" max="13835" width="3.7109375" style="31" customWidth="1"/>
    <col min="13836" max="13836" width="12.7109375" style="31" customWidth="1"/>
    <col min="13837" max="13837" width="52.7109375" style="31" customWidth="1"/>
    <col min="13838" max="13841" width="0" style="31" hidden="1" customWidth="1"/>
    <col min="13842" max="13842" width="12.28515625" style="31" customWidth="1"/>
    <col min="13843" max="13843" width="6.42578125" style="31" customWidth="1"/>
    <col min="13844" max="13844" width="12.28515625" style="31" customWidth="1"/>
    <col min="13845" max="13845" width="0" style="31" hidden="1" customWidth="1"/>
    <col min="13846" max="13846" width="3.7109375" style="31" customWidth="1"/>
    <col min="13847" max="13847" width="11.140625" style="31" bestFit="1" customWidth="1"/>
    <col min="13848" max="13849" width="10.5703125" style="31"/>
    <col min="13850" max="13850" width="11.140625" style="31" customWidth="1"/>
    <col min="13851" max="14080" width="10.5703125" style="31"/>
    <col min="14081" max="14088" width="0" style="31" hidden="1" customWidth="1"/>
    <col min="14089" max="14089" width="3.7109375" style="31" customWidth="1"/>
    <col min="14090" max="14090" width="3.85546875" style="31" customWidth="1"/>
    <col min="14091" max="14091" width="3.7109375" style="31" customWidth="1"/>
    <col min="14092" max="14092" width="12.7109375" style="31" customWidth="1"/>
    <col min="14093" max="14093" width="52.7109375" style="31" customWidth="1"/>
    <col min="14094" max="14097" width="0" style="31" hidden="1" customWidth="1"/>
    <col min="14098" max="14098" width="12.28515625" style="31" customWidth="1"/>
    <col min="14099" max="14099" width="6.42578125" style="31" customWidth="1"/>
    <col min="14100" max="14100" width="12.28515625" style="31" customWidth="1"/>
    <col min="14101" max="14101" width="0" style="31" hidden="1" customWidth="1"/>
    <col min="14102" max="14102" width="3.7109375" style="31" customWidth="1"/>
    <col min="14103" max="14103" width="11.140625" style="31" bestFit="1" customWidth="1"/>
    <col min="14104" max="14105" width="10.5703125" style="31"/>
    <col min="14106" max="14106" width="11.140625" style="31" customWidth="1"/>
    <col min="14107" max="14336" width="10.5703125" style="31"/>
    <col min="14337" max="14344" width="0" style="31" hidden="1" customWidth="1"/>
    <col min="14345" max="14345" width="3.7109375" style="31" customWidth="1"/>
    <col min="14346" max="14346" width="3.85546875" style="31" customWidth="1"/>
    <col min="14347" max="14347" width="3.7109375" style="31" customWidth="1"/>
    <col min="14348" max="14348" width="12.7109375" style="31" customWidth="1"/>
    <col min="14349" max="14349" width="52.7109375" style="31" customWidth="1"/>
    <col min="14350" max="14353" width="0" style="31" hidden="1" customWidth="1"/>
    <col min="14354" max="14354" width="12.28515625" style="31" customWidth="1"/>
    <col min="14355" max="14355" width="6.42578125" style="31" customWidth="1"/>
    <col min="14356" max="14356" width="12.28515625" style="31" customWidth="1"/>
    <col min="14357" max="14357" width="0" style="31" hidden="1" customWidth="1"/>
    <col min="14358" max="14358" width="3.7109375" style="31" customWidth="1"/>
    <col min="14359" max="14359" width="11.140625" style="31" bestFit="1" customWidth="1"/>
    <col min="14360" max="14361" width="10.5703125" style="31"/>
    <col min="14362" max="14362" width="11.140625" style="31" customWidth="1"/>
    <col min="14363" max="14592" width="10.5703125" style="31"/>
    <col min="14593" max="14600" width="0" style="31" hidden="1" customWidth="1"/>
    <col min="14601" max="14601" width="3.7109375" style="31" customWidth="1"/>
    <col min="14602" max="14602" width="3.85546875" style="31" customWidth="1"/>
    <col min="14603" max="14603" width="3.7109375" style="31" customWidth="1"/>
    <col min="14604" max="14604" width="12.7109375" style="31" customWidth="1"/>
    <col min="14605" max="14605" width="52.7109375" style="31" customWidth="1"/>
    <col min="14606" max="14609" width="0" style="31" hidden="1" customWidth="1"/>
    <col min="14610" max="14610" width="12.28515625" style="31" customWidth="1"/>
    <col min="14611" max="14611" width="6.42578125" style="31" customWidth="1"/>
    <col min="14612" max="14612" width="12.28515625" style="31" customWidth="1"/>
    <col min="14613" max="14613" width="0" style="31" hidden="1" customWidth="1"/>
    <col min="14614" max="14614" width="3.7109375" style="31" customWidth="1"/>
    <col min="14615" max="14615" width="11.140625" style="31" bestFit="1" customWidth="1"/>
    <col min="14616" max="14617" width="10.5703125" style="31"/>
    <col min="14618" max="14618" width="11.140625" style="31" customWidth="1"/>
    <col min="14619" max="14848" width="10.5703125" style="31"/>
    <col min="14849" max="14856" width="0" style="31" hidden="1" customWidth="1"/>
    <col min="14857" max="14857" width="3.7109375" style="31" customWidth="1"/>
    <col min="14858" max="14858" width="3.85546875" style="31" customWidth="1"/>
    <col min="14859" max="14859" width="3.7109375" style="31" customWidth="1"/>
    <col min="14860" max="14860" width="12.7109375" style="31" customWidth="1"/>
    <col min="14861" max="14861" width="52.7109375" style="31" customWidth="1"/>
    <col min="14862" max="14865" width="0" style="31" hidden="1" customWidth="1"/>
    <col min="14866" max="14866" width="12.28515625" style="31" customWidth="1"/>
    <col min="14867" max="14867" width="6.42578125" style="31" customWidth="1"/>
    <col min="14868" max="14868" width="12.28515625" style="31" customWidth="1"/>
    <col min="14869" max="14869" width="0" style="31" hidden="1" customWidth="1"/>
    <col min="14870" max="14870" width="3.7109375" style="31" customWidth="1"/>
    <col min="14871" max="14871" width="11.140625" style="31" bestFit="1" customWidth="1"/>
    <col min="14872" max="14873" width="10.5703125" style="31"/>
    <col min="14874" max="14874" width="11.140625" style="31" customWidth="1"/>
    <col min="14875" max="15104" width="10.5703125" style="31"/>
    <col min="15105" max="15112" width="0" style="31" hidden="1" customWidth="1"/>
    <col min="15113" max="15113" width="3.7109375" style="31" customWidth="1"/>
    <col min="15114" max="15114" width="3.85546875" style="31" customWidth="1"/>
    <col min="15115" max="15115" width="3.7109375" style="31" customWidth="1"/>
    <col min="15116" max="15116" width="12.7109375" style="31" customWidth="1"/>
    <col min="15117" max="15117" width="52.7109375" style="31" customWidth="1"/>
    <col min="15118" max="15121" width="0" style="31" hidden="1" customWidth="1"/>
    <col min="15122" max="15122" width="12.28515625" style="31" customWidth="1"/>
    <col min="15123" max="15123" width="6.42578125" style="31" customWidth="1"/>
    <col min="15124" max="15124" width="12.28515625" style="31" customWidth="1"/>
    <col min="15125" max="15125" width="0" style="31" hidden="1" customWidth="1"/>
    <col min="15126" max="15126" width="3.7109375" style="31" customWidth="1"/>
    <col min="15127" max="15127" width="11.140625" style="31" bestFit="1" customWidth="1"/>
    <col min="15128" max="15129" width="10.5703125" style="31"/>
    <col min="15130" max="15130" width="11.140625" style="31" customWidth="1"/>
    <col min="15131" max="15360" width="10.5703125" style="31"/>
    <col min="15361" max="15368" width="0" style="31" hidden="1" customWidth="1"/>
    <col min="15369" max="15369" width="3.7109375" style="31" customWidth="1"/>
    <col min="15370" max="15370" width="3.85546875" style="31" customWidth="1"/>
    <col min="15371" max="15371" width="3.7109375" style="31" customWidth="1"/>
    <col min="15372" max="15372" width="12.7109375" style="31" customWidth="1"/>
    <col min="15373" max="15373" width="52.7109375" style="31" customWidth="1"/>
    <col min="15374" max="15377" width="0" style="31" hidden="1" customWidth="1"/>
    <col min="15378" max="15378" width="12.28515625" style="31" customWidth="1"/>
    <col min="15379" max="15379" width="6.42578125" style="31" customWidth="1"/>
    <col min="15380" max="15380" width="12.28515625" style="31" customWidth="1"/>
    <col min="15381" max="15381" width="0" style="31" hidden="1" customWidth="1"/>
    <col min="15382" max="15382" width="3.7109375" style="31" customWidth="1"/>
    <col min="15383" max="15383" width="11.140625" style="31" bestFit="1" customWidth="1"/>
    <col min="15384" max="15385" width="10.5703125" style="31"/>
    <col min="15386" max="15386" width="11.140625" style="31" customWidth="1"/>
    <col min="15387" max="15616" width="10.5703125" style="31"/>
    <col min="15617" max="15624" width="0" style="31" hidden="1" customWidth="1"/>
    <col min="15625" max="15625" width="3.7109375" style="31" customWidth="1"/>
    <col min="15626" max="15626" width="3.85546875" style="31" customWidth="1"/>
    <col min="15627" max="15627" width="3.7109375" style="31" customWidth="1"/>
    <col min="15628" max="15628" width="12.7109375" style="31" customWidth="1"/>
    <col min="15629" max="15629" width="52.7109375" style="31" customWidth="1"/>
    <col min="15630" max="15633" width="0" style="31" hidden="1" customWidth="1"/>
    <col min="15634" max="15634" width="12.28515625" style="31" customWidth="1"/>
    <col min="15635" max="15635" width="6.42578125" style="31" customWidth="1"/>
    <col min="15636" max="15636" width="12.28515625" style="31" customWidth="1"/>
    <col min="15637" max="15637" width="0" style="31" hidden="1" customWidth="1"/>
    <col min="15638" max="15638" width="3.7109375" style="31" customWidth="1"/>
    <col min="15639" max="15639" width="11.140625" style="31" bestFit="1" customWidth="1"/>
    <col min="15640" max="15641" width="10.5703125" style="31"/>
    <col min="15642" max="15642" width="11.140625" style="31" customWidth="1"/>
    <col min="15643" max="15872" width="10.5703125" style="31"/>
    <col min="15873" max="15880" width="0" style="31" hidden="1" customWidth="1"/>
    <col min="15881" max="15881" width="3.7109375" style="31" customWidth="1"/>
    <col min="15882" max="15882" width="3.85546875" style="31" customWidth="1"/>
    <col min="15883" max="15883" width="3.7109375" style="31" customWidth="1"/>
    <col min="15884" max="15884" width="12.7109375" style="31" customWidth="1"/>
    <col min="15885" max="15885" width="52.7109375" style="31" customWidth="1"/>
    <col min="15886" max="15889" width="0" style="31" hidden="1" customWidth="1"/>
    <col min="15890" max="15890" width="12.28515625" style="31" customWidth="1"/>
    <col min="15891" max="15891" width="6.42578125" style="31" customWidth="1"/>
    <col min="15892" max="15892" width="12.28515625" style="31" customWidth="1"/>
    <col min="15893" max="15893" width="0" style="31" hidden="1" customWidth="1"/>
    <col min="15894" max="15894" width="3.7109375" style="31" customWidth="1"/>
    <col min="15895" max="15895" width="11.140625" style="31" bestFit="1" customWidth="1"/>
    <col min="15896" max="15897" width="10.5703125" style="31"/>
    <col min="15898" max="15898" width="11.140625" style="31" customWidth="1"/>
    <col min="15899" max="16128" width="10.5703125" style="31"/>
    <col min="16129" max="16136" width="0" style="31" hidden="1" customWidth="1"/>
    <col min="16137" max="16137" width="3.7109375" style="31" customWidth="1"/>
    <col min="16138" max="16138" width="3.85546875" style="31" customWidth="1"/>
    <col min="16139" max="16139" width="3.7109375" style="31" customWidth="1"/>
    <col min="16140" max="16140" width="12.7109375" style="31" customWidth="1"/>
    <col min="16141" max="16141" width="52.7109375" style="31" customWidth="1"/>
    <col min="16142" max="16145" width="0" style="31" hidden="1" customWidth="1"/>
    <col min="16146" max="16146" width="12.28515625" style="31" customWidth="1"/>
    <col min="16147" max="16147" width="6.42578125" style="31" customWidth="1"/>
    <col min="16148" max="16148" width="12.28515625" style="31" customWidth="1"/>
    <col min="16149" max="16149" width="0" style="31" hidden="1" customWidth="1"/>
    <col min="16150" max="16150" width="3.7109375" style="31" customWidth="1"/>
    <col min="16151" max="16151" width="11.140625" style="31" bestFit="1" customWidth="1"/>
    <col min="16152" max="16153" width="10.5703125" style="31"/>
    <col min="16154" max="16154" width="11.140625" style="31" customWidth="1"/>
    <col min="16155" max="16384" width="10.5703125" style="31"/>
  </cols>
  <sheetData>
    <row r="1" spans="1:34" hidden="1"/>
    <row r="2" spans="1:34" hidden="1"/>
    <row r="3" spans="1:34" hidden="1"/>
    <row r="4" spans="1:34" ht="3" customHeight="1">
      <c r="J4" s="74"/>
      <c r="K4" s="74"/>
      <c r="L4" s="383"/>
      <c r="M4" s="383"/>
      <c r="N4" s="383"/>
    </row>
    <row r="5" spans="1:34" ht="26.1" customHeight="1">
      <c r="J5" s="74"/>
      <c r="K5" s="74"/>
      <c r="L5" s="688" t="s">
        <v>715</v>
      </c>
      <c r="M5" s="688"/>
      <c r="N5" s="688"/>
      <c r="O5" s="688"/>
      <c r="P5" s="688"/>
      <c r="Q5" s="688"/>
      <c r="R5" s="688"/>
      <c r="S5" s="688"/>
      <c r="T5" s="688"/>
      <c r="U5" s="467"/>
    </row>
    <row r="6" spans="1:34" ht="3" customHeight="1">
      <c r="J6" s="74"/>
      <c r="K6" s="74"/>
      <c r="L6" s="383"/>
      <c r="M6" s="383"/>
      <c r="N6" s="383"/>
      <c r="O6" s="384"/>
      <c r="P6" s="384"/>
      <c r="Q6" s="384"/>
      <c r="R6" s="384"/>
      <c r="S6" s="384"/>
      <c r="T6" s="384"/>
      <c r="U6" s="384"/>
    </row>
    <row r="7" spans="1:34" s="495" customFormat="1" ht="5.25" hidden="1">
      <c r="A7" s="173"/>
      <c r="B7" s="173"/>
      <c r="C7" s="173"/>
      <c r="D7" s="173"/>
      <c r="E7" s="173"/>
      <c r="F7" s="173"/>
      <c r="G7" s="184"/>
      <c r="H7" s="184"/>
      <c r="I7" s="490"/>
      <c r="J7" s="491"/>
      <c r="K7" s="491"/>
      <c r="L7" s="492"/>
      <c r="M7" s="580"/>
      <c r="N7" s="492"/>
      <c r="O7" s="713"/>
      <c r="P7" s="713"/>
      <c r="Q7" s="496"/>
      <c r="R7" s="496"/>
      <c r="S7" s="496"/>
      <c r="T7" s="496"/>
      <c r="U7" s="497"/>
      <c r="X7" s="173"/>
      <c r="Y7" s="173"/>
      <c r="Z7" s="173"/>
      <c r="AA7" s="173"/>
      <c r="AB7" s="173"/>
      <c r="AC7" s="173"/>
      <c r="AD7" s="173"/>
      <c r="AE7" s="173"/>
      <c r="AF7" s="173"/>
      <c r="AG7" s="173"/>
      <c r="AH7" s="173"/>
    </row>
    <row r="8" spans="1:34" s="495" customFormat="1" ht="5.25" hidden="1">
      <c r="A8" s="173"/>
      <c r="B8" s="173"/>
      <c r="C8" s="173"/>
      <c r="D8" s="173"/>
      <c r="E8" s="173"/>
      <c r="F8" s="173"/>
      <c r="G8" s="184"/>
      <c r="H8" s="184"/>
      <c r="I8" s="490"/>
      <c r="J8" s="491"/>
      <c r="K8" s="491"/>
      <c r="L8" s="492"/>
      <c r="M8" s="492"/>
      <c r="N8" s="492"/>
      <c r="O8" s="496"/>
      <c r="P8" s="496"/>
      <c r="Q8" s="496"/>
      <c r="R8" s="496"/>
      <c r="S8" s="496"/>
      <c r="T8" s="496"/>
      <c r="U8" s="497"/>
      <c r="X8" s="173"/>
      <c r="Y8" s="173"/>
      <c r="Z8" s="173"/>
      <c r="AA8" s="173"/>
      <c r="AB8" s="173"/>
      <c r="AC8" s="173"/>
      <c r="AD8" s="173"/>
      <c r="AE8" s="173"/>
      <c r="AF8" s="173"/>
      <c r="AG8" s="173"/>
      <c r="AH8" s="173"/>
    </row>
    <row r="9" spans="1:34" s="378" customFormat="1" ht="5.25" hidden="1">
      <c r="A9" s="183"/>
      <c r="B9" s="183"/>
      <c r="C9" s="183"/>
      <c r="D9" s="183"/>
      <c r="E9" s="183"/>
      <c r="F9" s="183"/>
      <c r="G9" s="183"/>
      <c r="H9" s="183"/>
      <c r="L9" s="583"/>
      <c r="M9" s="545"/>
      <c r="O9" s="694"/>
      <c r="P9" s="694"/>
      <c r="Q9" s="694"/>
      <c r="R9" s="694"/>
      <c r="S9" s="694"/>
      <c r="T9" s="694"/>
      <c r="U9" s="497"/>
      <c r="V9" s="497"/>
      <c r="X9" s="183"/>
      <c r="Y9" s="183"/>
      <c r="Z9" s="183"/>
      <c r="AA9" s="183"/>
      <c r="AB9" s="183"/>
    </row>
    <row r="10" spans="1:34" s="138" customFormat="1" ht="18.75">
      <c r="A10" s="183"/>
      <c r="B10" s="183"/>
      <c r="C10" s="183"/>
      <c r="D10" s="183"/>
      <c r="E10" s="183"/>
      <c r="F10" s="183"/>
      <c r="G10" s="183"/>
      <c r="H10" s="183"/>
      <c r="L10" s="398"/>
      <c r="M10" s="445" t="str">
        <f>"Дата подачи заявления об "&amp;IF(datePr_ch="","утверждении","изменении") &amp; " тарифов"</f>
        <v>Дата подачи заявления об утверждении тарифов</v>
      </c>
      <c r="N10" s="549"/>
      <c r="O10" s="695" t="str">
        <f>IF(datePr_ch="",IF(datePr="","",datePr),datePr_ch)</f>
        <v>28.04.2023</v>
      </c>
      <c r="P10" s="695"/>
      <c r="Q10" s="695"/>
      <c r="R10" s="695"/>
      <c r="S10" s="695"/>
      <c r="T10" s="695"/>
      <c r="U10" s="397"/>
      <c r="V10" s="397"/>
      <c r="W10" s="413"/>
      <c r="X10" s="183"/>
      <c r="Y10" s="183"/>
      <c r="Z10" s="183"/>
      <c r="AA10" s="183"/>
      <c r="AB10" s="183"/>
      <c r="AC10" s="183"/>
      <c r="AD10" s="183"/>
      <c r="AE10" s="183"/>
      <c r="AF10" s="183"/>
      <c r="AG10" s="183"/>
      <c r="AH10" s="183"/>
    </row>
    <row r="11" spans="1:34" s="138" customFormat="1" ht="22.5">
      <c r="A11" s="183"/>
      <c r="B11" s="183"/>
      <c r="C11" s="183"/>
      <c r="D11" s="183"/>
      <c r="E11" s="183"/>
      <c r="F11" s="183"/>
      <c r="G11" s="183"/>
      <c r="H11" s="183"/>
      <c r="L11" s="132"/>
      <c r="M11" s="445" t="str">
        <f>"Номер подачи заявления об "&amp;IF(numberPr_ch="","утверждении","изменении") &amp; " тарифов"</f>
        <v>Номер подачи заявления об утверждении тарифов</v>
      </c>
      <c r="N11" s="549"/>
      <c r="O11" s="695" t="str">
        <f>IF(numberPr_ch="",IF(numberPr="","",numberPr),numberPr_ch)</f>
        <v>595</v>
      </c>
      <c r="P11" s="695"/>
      <c r="Q11" s="695"/>
      <c r="R11" s="695"/>
      <c r="S11" s="695"/>
      <c r="T11" s="695"/>
      <c r="U11" s="397"/>
      <c r="V11" s="397"/>
      <c r="W11" s="413"/>
      <c r="X11" s="183"/>
      <c r="Y11" s="183"/>
      <c r="Z11" s="183"/>
      <c r="AA11" s="183"/>
      <c r="AB11" s="183"/>
      <c r="AC11" s="183"/>
      <c r="AD11" s="183"/>
      <c r="AE11" s="183"/>
      <c r="AF11" s="183"/>
      <c r="AG11" s="183"/>
      <c r="AH11" s="183"/>
    </row>
    <row r="12" spans="1:34" s="378" customFormat="1" ht="5.25" hidden="1">
      <c r="A12" s="183"/>
      <c r="B12" s="183"/>
      <c r="C12" s="183"/>
      <c r="D12" s="183"/>
      <c r="E12" s="183"/>
      <c r="F12" s="183"/>
      <c r="G12" s="183"/>
      <c r="H12" s="183"/>
      <c r="L12" s="583"/>
      <c r="M12" s="545"/>
      <c r="O12" s="694"/>
      <c r="P12" s="694"/>
      <c r="Q12" s="694"/>
      <c r="R12" s="694"/>
      <c r="S12" s="694"/>
      <c r="T12" s="694"/>
      <c r="U12" s="497"/>
      <c r="V12" s="497"/>
      <c r="X12" s="183"/>
      <c r="Y12" s="183"/>
      <c r="Z12" s="183"/>
      <c r="AA12" s="183"/>
      <c r="AB12" s="183"/>
    </row>
    <row r="13" spans="1:34" s="138" customFormat="1" ht="11.25" hidden="1">
      <c r="A13" s="183"/>
      <c r="B13" s="183"/>
      <c r="C13" s="183"/>
      <c r="D13" s="183"/>
      <c r="E13" s="183"/>
      <c r="F13" s="183"/>
      <c r="G13" s="183"/>
      <c r="H13" s="183"/>
      <c r="L13" s="689"/>
      <c r="M13" s="689"/>
      <c r="N13" s="388"/>
      <c r="O13" s="397"/>
      <c r="P13" s="397"/>
      <c r="Q13" s="397"/>
      <c r="R13" s="397"/>
      <c r="S13" s="397"/>
      <c r="T13" s="397"/>
      <c r="U13" s="400" t="s">
        <v>371</v>
      </c>
      <c r="X13" s="183"/>
      <c r="Y13" s="183"/>
      <c r="Z13" s="183"/>
      <c r="AA13" s="183"/>
      <c r="AB13" s="183"/>
      <c r="AC13" s="183"/>
      <c r="AD13" s="183"/>
      <c r="AE13" s="183"/>
      <c r="AF13" s="183"/>
      <c r="AG13" s="183"/>
      <c r="AH13" s="183"/>
    </row>
    <row r="14" spans="1:34">
      <c r="J14" s="74"/>
      <c r="K14" s="74"/>
      <c r="L14" s="383"/>
      <c r="M14" s="383"/>
      <c r="N14" s="399"/>
      <c r="O14" s="696"/>
      <c r="P14" s="696"/>
      <c r="Q14" s="696"/>
      <c r="R14" s="696"/>
      <c r="S14" s="696"/>
      <c r="T14" s="696"/>
      <c r="U14" s="696"/>
    </row>
    <row r="15" spans="1:34">
      <c r="J15" s="74"/>
      <c r="K15" s="74"/>
      <c r="L15" s="626" t="s">
        <v>445</v>
      </c>
      <c r="M15" s="626"/>
      <c r="N15" s="626"/>
      <c r="O15" s="626"/>
      <c r="P15" s="626"/>
      <c r="Q15" s="626"/>
      <c r="R15" s="626"/>
      <c r="S15" s="626"/>
      <c r="T15" s="626"/>
      <c r="U15" s="626"/>
      <c r="V15" s="626"/>
      <c r="W15" s="626" t="s">
        <v>446</v>
      </c>
    </row>
    <row r="16" spans="1:34" ht="14.25" customHeight="1">
      <c r="J16" s="74"/>
      <c r="K16" s="74"/>
      <c r="L16" s="702" t="s">
        <v>91</v>
      </c>
      <c r="M16" s="702" t="s">
        <v>600</v>
      </c>
      <c r="N16" s="464"/>
      <c r="O16" s="703" t="s">
        <v>602</v>
      </c>
      <c r="P16" s="704"/>
      <c r="Q16" s="704"/>
      <c r="R16" s="704"/>
      <c r="S16" s="704"/>
      <c r="T16" s="705"/>
      <c r="U16" s="685" t="s">
        <v>339</v>
      </c>
      <c r="V16" s="699" t="s">
        <v>274</v>
      </c>
      <c r="W16" s="626"/>
    </row>
    <row r="17" spans="1:36" ht="14.25" customHeight="1">
      <c r="J17" s="74"/>
      <c r="K17" s="74"/>
      <c r="L17" s="702"/>
      <c r="M17" s="702"/>
      <c r="N17" s="465"/>
      <c r="O17" s="708" t="s">
        <v>576</v>
      </c>
      <c r="P17" s="706" t="s">
        <v>270</v>
      </c>
      <c r="Q17" s="707"/>
      <c r="R17" s="682" t="s">
        <v>613</v>
      </c>
      <c r="S17" s="683"/>
      <c r="T17" s="684"/>
      <c r="U17" s="686"/>
      <c r="V17" s="700"/>
      <c r="W17" s="626"/>
    </row>
    <row r="18" spans="1:36" ht="33.75" customHeight="1">
      <c r="J18" s="74"/>
      <c r="K18" s="74"/>
      <c r="L18" s="702"/>
      <c r="M18" s="702"/>
      <c r="N18" s="466"/>
      <c r="O18" s="709"/>
      <c r="P18" s="88" t="s">
        <v>577</v>
      </c>
      <c r="Q18" s="88" t="s">
        <v>6</v>
      </c>
      <c r="R18" s="89" t="s">
        <v>273</v>
      </c>
      <c r="S18" s="697" t="s">
        <v>272</v>
      </c>
      <c r="T18" s="698"/>
      <c r="U18" s="687"/>
      <c r="V18" s="701"/>
      <c r="W18" s="626"/>
    </row>
    <row r="19" spans="1:36">
      <c r="J19" s="74"/>
      <c r="K19" s="389">
        <v>1</v>
      </c>
      <c r="L19" s="452" t="s">
        <v>92</v>
      </c>
      <c r="M19" s="452" t="s">
        <v>48</v>
      </c>
      <c r="N19" s="454" t="str">
        <f ca="1">OFFSET(N19,0,-1)</f>
        <v>2</v>
      </c>
      <c r="O19" s="453">
        <f ca="1">OFFSET(O19,0,-1)+1</f>
        <v>3</v>
      </c>
      <c r="P19" s="453">
        <f ca="1">OFFSET(P19,0,-1)+1</f>
        <v>4</v>
      </c>
      <c r="Q19" s="453">
        <f ca="1">OFFSET(Q19,0,-1)+1</f>
        <v>5</v>
      </c>
      <c r="R19" s="453">
        <f ca="1">OFFSET(R19,0,-1)+1</f>
        <v>6</v>
      </c>
      <c r="S19" s="690">
        <f ca="1">OFFSET(S19,0,-1)+1</f>
        <v>7</v>
      </c>
      <c r="T19" s="690"/>
      <c r="U19" s="453">
        <f ca="1">OFFSET(U19,0,-2)+1</f>
        <v>8</v>
      </c>
      <c r="V19" s="454">
        <f ca="1">OFFSET(V19,0,-1)</f>
        <v>8</v>
      </c>
      <c r="W19" s="453">
        <f ca="1">OFFSET(W19,0,-1)+1</f>
        <v>9</v>
      </c>
    </row>
    <row r="20" spans="1:36" ht="22.5">
      <c r="A20" s="673">
        <v>1</v>
      </c>
      <c r="E20" s="184"/>
      <c r="F20" s="284"/>
      <c r="G20" s="284"/>
      <c r="H20" s="284"/>
      <c r="J20" s="506"/>
      <c r="K20" s="509"/>
      <c r="L20" s="402">
        <f>mergeValue(A20)</f>
        <v>1</v>
      </c>
      <c r="M20" s="450" t="s">
        <v>19</v>
      </c>
      <c r="N20" s="451"/>
      <c r="O20" s="674"/>
      <c r="P20" s="674"/>
      <c r="Q20" s="674"/>
      <c r="R20" s="674"/>
      <c r="S20" s="674"/>
      <c r="T20" s="674"/>
      <c r="U20" s="674"/>
      <c r="V20" s="674"/>
      <c r="W20" s="446" t="s">
        <v>716</v>
      </c>
      <c r="Y20" s="182"/>
      <c r="Z20" s="182" t="str">
        <f t="shared" ref="Z20:Z33" si="0">IF(M20="","",M20 )</f>
        <v>Наименование тарифа</v>
      </c>
      <c r="AA20" s="182"/>
      <c r="AB20" s="182"/>
      <c r="AC20" s="182"/>
      <c r="AI20" s="173"/>
      <c r="AJ20" s="173"/>
    </row>
    <row r="21" spans="1:36" ht="22.5">
      <c r="A21" s="673"/>
      <c r="B21" s="673">
        <v>1</v>
      </c>
      <c r="E21" s="284"/>
      <c r="F21" s="284"/>
      <c r="G21" s="284"/>
      <c r="H21" s="284"/>
      <c r="I21" s="151"/>
      <c r="J21" s="505"/>
      <c r="K21" s="507"/>
      <c r="L21" s="402" t="str">
        <f>mergeValue(A21) &amp;"."&amp; mergeValue(B21)</f>
        <v>1.1</v>
      </c>
      <c r="M21" s="418" t="s">
        <v>15</v>
      </c>
      <c r="N21" s="451"/>
      <c r="O21" s="674"/>
      <c r="P21" s="674"/>
      <c r="Q21" s="674"/>
      <c r="R21" s="674"/>
      <c r="S21" s="674"/>
      <c r="T21" s="674"/>
      <c r="U21" s="674"/>
      <c r="V21" s="674"/>
      <c r="W21" s="446" t="s">
        <v>459</v>
      </c>
      <c r="Y21" s="182"/>
      <c r="Z21" s="182" t="str">
        <f t="shared" si="0"/>
        <v>Территория действия тарифа</v>
      </c>
      <c r="AA21" s="182"/>
      <c r="AB21" s="182"/>
      <c r="AC21" s="182"/>
      <c r="AI21" s="173"/>
      <c r="AJ21" s="173"/>
    </row>
    <row r="22" spans="1:36" ht="22.5">
      <c r="A22" s="673"/>
      <c r="B22" s="673"/>
      <c r="C22" s="673">
        <v>1</v>
      </c>
      <c r="E22" s="284"/>
      <c r="F22" s="284"/>
      <c r="G22" s="284"/>
      <c r="H22" s="284"/>
      <c r="I22" s="508"/>
      <c r="J22" s="505"/>
      <c r="K22" s="507"/>
      <c r="L22" s="402" t="str">
        <f>mergeValue(A22) &amp;"."&amp; mergeValue(B22)&amp;"."&amp; mergeValue(C22)</f>
        <v>1.1.1</v>
      </c>
      <c r="M22" s="419" t="s">
        <v>7</v>
      </c>
      <c r="N22" s="451"/>
      <c r="O22" s="674"/>
      <c r="P22" s="674"/>
      <c r="Q22" s="674"/>
      <c r="R22" s="674"/>
      <c r="S22" s="674"/>
      <c r="T22" s="674"/>
      <c r="U22" s="674"/>
      <c r="V22" s="674"/>
      <c r="W22" s="446" t="s">
        <v>598</v>
      </c>
      <c r="Y22" s="182"/>
      <c r="Z22" s="182" t="str">
        <f t="shared" si="0"/>
        <v xml:space="preserve">Наименование системы теплоснабжения </v>
      </c>
      <c r="AA22" s="182"/>
      <c r="AB22" s="182"/>
      <c r="AC22" s="182"/>
      <c r="AI22" s="173"/>
      <c r="AJ22" s="173"/>
    </row>
    <row r="23" spans="1:36" ht="22.5">
      <c r="A23" s="673"/>
      <c r="B23" s="673"/>
      <c r="C23" s="673"/>
      <c r="D23" s="673">
        <v>1</v>
      </c>
      <c r="E23" s="284"/>
      <c r="F23" s="284"/>
      <c r="G23" s="284"/>
      <c r="H23" s="284"/>
      <c r="I23" s="508"/>
      <c r="J23" s="505"/>
      <c r="K23" s="507"/>
      <c r="L23" s="402" t="str">
        <f>mergeValue(A23) &amp;"."&amp; mergeValue(B23)&amp;"."&amp; mergeValue(C23)&amp;"."&amp; mergeValue(D23)</f>
        <v>1.1.1.1</v>
      </c>
      <c r="M23" s="420" t="s">
        <v>21</v>
      </c>
      <c r="N23" s="451"/>
      <c r="O23" s="674"/>
      <c r="P23" s="674"/>
      <c r="Q23" s="674"/>
      <c r="R23" s="674"/>
      <c r="S23" s="674"/>
      <c r="T23" s="674"/>
      <c r="U23" s="674"/>
      <c r="V23" s="674"/>
      <c r="W23" s="446" t="s">
        <v>599</v>
      </c>
      <c r="Y23" s="182"/>
      <c r="Z23" s="182" t="str">
        <f t="shared" si="0"/>
        <v xml:space="preserve">Источник тепловой энергии  </v>
      </c>
      <c r="AA23" s="182"/>
      <c r="AB23" s="182"/>
      <c r="AC23" s="182"/>
      <c r="AI23" s="173"/>
      <c r="AJ23" s="173"/>
    </row>
    <row r="24" spans="1:36" ht="78.75">
      <c r="A24" s="673"/>
      <c r="B24" s="673"/>
      <c r="C24" s="673"/>
      <c r="D24" s="673"/>
      <c r="E24" s="673">
        <v>1</v>
      </c>
      <c r="F24" s="284"/>
      <c r="G24" s="284"/>
      <c r="H24" s="173">
        <v>1</v>
      </c>
      <c r="I24" s="673">
        <v>1</v>
      </c>
      <c r="J24" s="284"/>
      <c r="K24" s="511"/>
      <c r="L24" s="402" t="str">
        <f>mergeValue(A24) &amp;"."&amp; mergeValue(B24)&amp;"."&amp; mergeValue(C24)&amp;"."&amp; mergeValue(D24)&amp;"."&amp; mergeValue(E24)</f>
        <v>1.1.1.1.1</v>
      </c>
      <c r="M24" s="422" t="s">
        <v>8</v>
      </c>
      <c r="N24" s="451"/>
      <c r="O24" s="675"/>
      <c r="P24" s="675"/>
      <c r="Q24" s="675"/>
      <c r="R24" s="675"/>
      <c r="S24" s="675"/>
      <c r="T24" s="675"/>
      <c r="U24" s="675"/>
      <c r="V24" s="675"/>
      <c r="W24" s="446" t="s">
        <v>717</v>
      </c>
      <c r="Y24" s="182"/>
      <c r="Z24" s="182" t="str">
        <f t="shared" si="0"/>
        <v>Схема подключения теплопотребляющей установки к коллектору источника тепловой энергии</v>
      </c>
      <c r="AA24" s="182"/>
      <c r="AB24" s="182"/>
      <c r="AC24" s="182"/>
      <c r="AI24" s="173"/>
      <c r="AJ24" s="173"/>
    </row>
    <row r="25" spans="1:36" ht="33.75">
      <c r="A25" s="673"/>
      <c r="B25" s="673"/>
      <c r="C25" s="673"/>
      <c r="D25" s="673"/>
      <c r="E25" s="673"/>
      <c r="F25" s="673">
        <v>1</v>
      </c>
      <c r="G25" s="173"/>
      <c r="H25" s="173"/>
      <c r="I25" s="673"/>
      <c r="J25" s="673">
        <v>1</v>
      </c>
      <c r="K25" s="512"/>
      <c r="L25" s="402" t="str">
        <f>mergeValue(A25) &amp;"."&amp; mergeValue(B25)&amp;"."&amp; mergeValue(C25)&amp;"."&amp; mergeValue(D25)&amp;"."&amp; mergeValue(E25)&amp;"."&amp; mergeValue(F25)</f>
        <v>1.1.1.1.1.1</v>
      </c>
      <c r="M25" s="423" t="s">
        <v>9</v>
      </c>
      <c r="N25" s="451"/>
      <c r="O25" s="676"/>
      <c r="P25" s="677"/>
      <c r="Q25" s="677"/>
      <c r="R25" s="677"/>
      <c r="S25" s="677"/>
      <c r="T25" s="677"/>
      <c r="U25" s="677"/>
      <c r="V25" s="678"/>
      <c r="W25" s="446" t="s">
        <v>718</v>
      </c>
      <c r="Y25" s="182"/>
      <c r="Z25" s="182" t="str">
        <f t="shared" si="0"/>
        <v>Группа потребителей</v>
      </c>
      <c r="AA25" s="182"/>
      <c r="AB25" s="182"/>
      <c r="AC25" s="182"/>
      <c r="AI25" s="173"/>
      <c r="AJ25" s="173"/>
    </row>
    <row r="26" spans="1:36" ht="122.1" customHeight="1">
      <c r="A26" s="673"/>
      <c r="B26" s="673"/>
      <c r="C26" s="673"/>
      <c r="D26" s="673"/>
      <c r="E26" s="673"/>
      <c r="F26" s="673"/>
      <c r="G26" s="173">
        <v>1</v>
      </c>
      <c r="H26" s="173"/>
      <c r="I26" s="673"/>
      <c r="J26" s="673"/>
      <c r="K26" s="512">
        <v>1</v>
      </c>
      <c r="L26" s="402" t="str">
        <f>mergeValue(A26) &amp;"."&amp; mergeValue(B26)&amp;"."&amp; mergeValue(C26)&amp;"."&amp; mergeValue(D26)&amp;"."&amp; mergeValue(E26)&amp;"."&amp; mergeValue(F26)&amp;"."&amp; mergeValue(G26)</f>
        <v>1.1.1.1.1.1.1</v>
      </c>
      <c r="M26" s="528"/>
      <c r="N26" s="451"/>
      <c r="O26" s="428"/>
      <c r="P26" s="428"/>
      <c r="Q26" s="539"/>
      <c r="R26" s="680"/>
      <c r="S26" s="681" t="s">
        <v>83</v>
      </c>
      <c r="T26" s="680"/>
      <c r="U26" s="681" t="s">
        <v>84</v>
      </c>
      <c r="V26" s="428"/>
      <c r="W26" s="691" t="s">
        <v>719</v>
      </c>
      <c r="X26" s="173" t="str">
        <f>strCheckDate(O27:V27)</f>
        <v/>
      </c>
      <c r="Y26" s="182"/>
      <c r="Z26" s="182" t="str">
        <f t="shared" si="0"/>
        <v/>
      </c>
      <c r="AA26" s="182"/>
      <c r="AB26" s="182"/>
      <c r="AC26" s="182"/>
      <c r="AI26" s="173"/>
      <c r="AJ26" s="173"/>
    </row>
    <row r="27" spans="1:36" ht="11.25" hidden="1">
      <c r="A27" s="673"/>
      <c r="B27" s="673"/>
      <c r="C27" s="673"/>
      <c r="D27" s="673"/>
      <c r="E27" s="673"/>
      <c r="F27" s="673"/>
      <c r="G27" s="173"/>
      <c r="H27" s="173"/>
      <c r="I27" s="673"/>
      <c r="J27" s="673"/>
      <c r="K27" s="512"/>
      <c r="L27" s="244"/>
      <c r="M27" s="451"/>
      <c r="N27" s="451"/>
      <c r="O27" s="428"/>
      <c r="P27" s="428"/>
      <c r="Q27" s="438" t="str">
        <f>R26 &amp; "-" &amp; T26</f>
        <v>-</v>
      </c>
      <c r="R27" s="680"/>
      <c r="S27" s="681"/>
      <c r="T27" s="680"/>
      <c r="U27" s="681"/>
      <c r="V27" s="428"/>
      <c r="W27" s="692"/>
      <c r="Y27" s="182"/>
      <c r="Z27" s="182" t="str">
        <f t="shared" si="0"/>
        <v/>
      </c>
      <c r="AA27" s="182"/>
      <c r="AB27" s="182"/>
      <c r="AC27" s="182"/>
      <c r="AI27" s="173"/>
      <c r="AJ27" s="173"/>
    </row>
    <row r="28" spans="1:36" ht="15" customHeight="1">
      <c r="A28" s="673"/>
      <c r="B28" s="673"/>
      <c r="C28" s="673"/>
      <c r="D28" s="673"/>
      <c r="E28" s="673"/>
      <c r="F28" s="673"/>
      <c r="G28" s="284"/>
      <c r="H28" s="173"/>
      <c r="I28" s="673"/>
      <c r="J28" s="673"/>
      <c r="K28" s="511"/>
      <c r="L28" s="416"/>
      <c r="M28" s="425" t="s">
        <v>24</v>
      </c>
      <c r="N28" s="141"/>
      <c r="O28" s="141"/>
      <c r="P28" s="141"/>
      <c r="Q28" s="141"/>
      <c r="R28" s="141"/>
      <c r="S28" s="141"/>
      <c r="T28" s="141"/>
      <c r="U28" s="141"/>
      <c r="V28" s="426"/>
      <c r="W28" s="693"/>
      <c r="Y28" s="182"/>
      <c r="Z28" s="182" t="str">
        <f t="shared" si="0"/>
        <v>Добавить вид теплоносителя (параметры теплоносителя)</v>
      </c>
      <c r="AA28" s="182"/>
      <c r="AB28" s="182"/>
      <c r="AC28" s="182"/>
      <c r="AI28" s="173"/>
      <c r="AJ28" s="173"/>
    </row>
    <row r="29" spans="1:36" ht="15" customHeight="1">
      <c r="A29" s="673"/>
      <c r="B29" s="673"/>
      <c r="C29" s="673"/>
      <c r="D29" s="673"/>
      <c r="E29" s="673"/>
      <c r="F29" s="284"/>
      <c r="G29" s="284"/>
      <c r="H29" s="173"/>
      <c r="I29" s="673"/>
      <c r="J29" s="284"/>
      <c r="K29" s="511"/>
      <c r="L29" s="416"/>
      <c r="M29" s="424" t="s">
        <v>10</v>
      </c>
      <c r="N29" s="141"/>
      <c r="O29" s="141"/>
      <c r="P29" s="141"/>
      <c r="Q29" s="141"/>
      <c r="R29" s="141"/>
      <c r="S29" s="141"/>
      <c r="T29" s="141"/>
      <c r="U29" s="429"/>
      <c r="V29" s="141"/>
      <c r="W29" s="468"/>
      <c r="Y29" s="182"/>
      <c r="Z29" s="182" t="str">
        <f t="shared" si="0"/>
        <v>Добавить группу потребителей</v>
      </c>
      <c r="AA29" s="182"/>
      <c r="AB29" s="182"/>
      <c r="AC29" s="182"/>
      <c r="AI29" s="173"/>
      <c r="AJ29" s="173"/>
    </row>
    <row r="30" spans="1:36" ht="15" customHeight="1">
      <c r="A30" s="673"/>
      <c r="B30" s="673"/>
      <c r="C30" s="673"/>
      <c r="D30" s="673"/>
      <c r="E30" s="510"/>
      <c r="F30" s="284"/>
      <c r="G30" s="284"/>
      <c r="H30" s="284"/>
      <c r="I30" s="506"/>
      <c r="J30" s="73"/>
      <c r="K30" s="509"/>
      <c r="L30" s="416"/>
      <c r="M30" s="421" t="s">
        <v>11</v>
      </c>
      <c r="N30" s="141"/>
      <c r="O30" s="141"/>
      <c r="P30" s="141"/>
      <c r="Q30" s="141"/>
      <c r="R30" s="141"/>
      <c r="S30" s="141"/>
      <c r="T30" s="141"/>
      <c r="U30" s="429"/>
      <c r="V30" s="141"/>
      <c r="W30" s="468"/>
      <c r="Y30" s="182"/>
      <c r="Z30" s="182" t="str">
        <f t="shared" si="0"/>
        <v>Добавить схему подключения</v>
      </c>
      <c r="AA30" s="182"/>
      <c r="AB30" s="182"/>
      <c r="AC30" s="182"/>
      <c r="AI30" s="173"/>
      <c r="AJ30" s="173"/>
    </row>
    <row r="31" spans="1:36" ht="15" customHeight="1">
      <c r="A31" s="673"/>
      <c r="B31" s="673"/>
      <c r="C31" s="673"/>
      <c r="D31" s="510"/>
      <c r="E31" s="510"/>
      <c r="F31" s="284"/>
      <c r="G31" s="284"/>
      <c r="H31" s="284"/>
      <c r="I31" s="506"/>
      <c r="J31" s="73"/>
      <c r="K31" s="509"/>
      <c r="L31" s="416"/>
      <c r="M31" s="130" t="s">
        <v>16</v>
      </c>
      <c r="N31" s="141"/>
      <c r="O31" s="141"/>
      <c r="P31" s="141"/>
      <c r="Q31" s="141"/>
      <c r="R31" s="141"/>
      <c r="S31" s="141"/>
      <c r="T31" s="141"/>
      <c r="U31" s="429"/>
      <c r="V31" s="141"/>
      <c r="W31" s="468"/>
      <c r="Y31" s="182"/>
      <c r="Z31" s="182" t="str">
        <f t="shared" si="0"/>
        <v>Добавить источник тепловой энергии</v>
      </c>
      <c r="AA31" s="182"/>
      <c r="AB31" s="182"/>
      <c r="AC31" s="182"/>
      <c r="AI31" s="173"/>
      <c r="AJ31" s="173"/>
    </row>
    <row r="32" spans="1:36" ht="15" customHeight="1">
      <c r="A32" s="673"/>
      <c r="B32" s="673"/>
      <c r="C32" s="510"/>
      <c r="D32" s="510"/>
      <c r="E32" s="510"/>
      <c r="F32" s="510"/>
      <c r="G32" s="515"/>
      <c r="H32" s="506"/>
      <c r="I32" s="513"/>
      <c r="J32" s="73"/>
      <c r="K32" s="514"/>
      <c r="L32" s="416"/>
      <c r="M32" s="129" t="s">
        <v>17</v>
      </c>
      <c r="N32" s="141"/>
      <c r="O32" s="141"/>
      <c r="P32" s="141"/>
      <c r="Q32" s="141"/>
      <c r="R32" s="141"/>
      <c r="S32" s="141"/>
      <c r="T32" s="141"/>
      <c r="U32" s="429"/>
      <c r="V32" s="141"/>
      <c r="W32" s="468"/>
      <c r="Y32" s="182"/>
      <c r="Z32" s="182" t="str">
        <f t="shared" si="0"/>
        <v>Добавить наименование системы теплоснабжения</v>
      </c>
      <c r="AA32" s="182"/>
      <c r="AB32" s="182"/>
      <c r="AC32" s="182"/>
      <c r="AI32" s="173"/>
      <c r="AJ32" s="173"/>
    </row>
    <row r="33" spans="1:36" ht="15" customHeight="1">
      <c r="A33" s="673"/>
      <c r="B33" s="510"/>
      <c r="C33" s="510"/>
      <c r="D33" s="510"/>
      <c r="E33" s="510"/>
      <c r="F33" s="510"/>
      <c r="G33" s="515"/>
      <c r="H33" s="506"/>
      <c r="I33" s="506"/>
      <c r="J33" s="73"/>
      <c r="K33" s="509"/>
      <c r="L33" s="416"/>
      <c r="M33" s="135" t="s">
        <v>18</v>
      </c>
      <c r="N33" s="141"/>
      <c r="O33" s="141"/>
      <c r="P33" s="141"/>
      <c r="Q33" s="141"/>
      <c r="R33" s="141"/>
      <c r="S33" s="141"/>
      <c r="T33" s="141"/>
      <c r="U33" s="429"/>
      <c r="V33" s="141"/>
      <c r="W33" s="468"/>
      <c r="Y33" s="182"/>
      <c r="Z33" s="182" t="str">
        <f t="shared" si="0"/>
        <v>Добавить территорию действия тарифа</v>
      </c>
      <c r="AA33" s="182"/>
      <c r="AB33" s="182"/>
      <c r="AC33" s="182"/>
      <c r="AI33" s="173"/>
      <c r="AJ33" s="173"/>
    </row>
    <row r="34" spans="1:36" customFormat="1" ht="15" customHeight="1">
      <c r="L34" s="391"/>
      <c r="M34" s="144" t="s">
        <v>308</v>
      </c>
      <c r="N34" s="141"/>
      <c r="O34" s="141"/>
      <c r="P34" s="141"/>
      <c r="Q34" s="141"/>
      <c r="R34" s="141"/>
      <c r="S34" s="141"/>
      <c r="T34" s="141"/>
      <c r="U34" s="429"/>
      <c r="V34" s="141"/>
      <c r="W34" s="468"/>
      <c r="X34" s="175"/>
      <c r="Y34" s="175"/>
      <c r="Z34" s="175"/>
      <c r="AA34" s="175"/>
      <c r="AB34" s="175"/>
      <c r="AC34" s="175"/>
      <c r="AD34" s="175"/>
      <c r="AE34" s="175"/>
      <c r="AF34" s="175"/>
      <c r="AG34" s="175"/>
      <c r="AH34" s="175"/>
    </row>
    <row r="35" spans="1:36" ht="11.25">
      <c r="A35" s="31"/>
      <c r="B35" s="31"/>
      <c r="C35" s="31"/>
      <c r="D35" s="31"/>
      <c r="E35" s="31"/>
      <c r="F35" s="31"/>
      <c r="G35" s="31"/>
      <c r="H35" s="31"/>
      <c r="I35" s="31"/>
      <c r="J35" s="31"/>
      <c r="K35" s="31"/>
      <c r="X35" s="31"/>
      <c r="Y35" s="31"/>
      <c r="Z35" s="31"/>
      <c r="AA35" s="31"/>
      <c r="AB35" s="31"/>
      <c r="AC35" s="31"/>
      <c r="AD35" s="31"/>
      <c r="AE35" s="31"/>
      <c r="AF35" s="31"/>
      <c r="AG35" s="31"/>
      <c r="AH35" s="31"/>
    </row>
    <row r="36" spans="1:36" ht="105.75" customHeight="1">
      <c r="L36" s="1">
        <v>1</v>
      </c>
      <c r="M36" s="667" t="s">
        <v>720</v>
      </c>
      <c r="N36" s="667"/>
      <c r="O36" s="667"/>
      <c r="P36" s="667"/>
      <c r="Q36" s="667"/>
      <c r="R36" s="667"/>
      <c r="S36" s="667"/>
      <c r="T36" s="667"/>
      <c r="U36" s="667"/>
      <c r="V36" s="667"/>
      <c r="W36" s="667"/>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49</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71"/>
      <c r="B13" s="671"/>
      <c r="C13" s="671"/>
      <c r="D13" s="277">
        <v>1</v>
      </c>
      <c r="F13" s="165" t="str">
        <f>"4."&amp;mergeValue(A13) &amp;"."&amp;mergeValue(B13)&amp;"."&amp;mergeValue(C13)&amp;"."&amp;mergeValue(D13)</f>
        <v>4.1.1.1.1</v>
      </c>
      <c r="G13" s="340" t="s">
        <v>477</v>
      </c>
      <c r="H13" s="259"/>
      <c r="I13" s="672" t="s">
        <v>567</v>
      </c>
      <c r="J13" s="272"/>
      <c r="K13" s="183"/>
      <c r="L13" s="183"/>
      <c r="M13" s="183"/>
      <c r="N13" s="183"/>
      <c r="O13" s="183"/>
      <c r="P13" s="183"/>
      <c r="Q13" s="183"/>
      <c r="R13" s="183"/>
      <c r="S13" s="183"/>
      <c r="T13" s="183"/>
    </row>
    <row r="14" spans="1:20" s="138" customFormat="1" ht="18.75">
      <c r="A14" s="671"/>
      <c r="B14" s="671"/>
      <c r="C14" s="671"/>
      <c r="D14" s="277"/>
      <c r="F14" s="273"/>
      <c r="G14" s="130" t="s">
        <v>4</v>
      </c>
      <c r="H14" s="278"/>
      <c r="I14" s="672"/>
      <c r="J14" s="272"/>
      <c r="K14" s="183"/>
      <c r="L14" s="183"/>
      <c r="M14" s="183"/>
      <c r="N14" s="183"/>
      <c r="O14" s="183"/>
      <c r="P14" s="183"/>
      <c r="Q14" s="183"/>
      <c r="R14" s="183"/>
      <c r="S14" s="183"/>
      <c r="T14" s="183"/>
    </row>
    <row r="15" spans="1:20" s="138" customFormat="1" ht="18.75">
      <c r="A15" s="671"/>
      <c r="B15" s="671"/>
      <c r="C15" s="277"/>
      <c r="D15" s="277"/>
      <c r="F15" s="341"/>
      <c r="G15" s="168" t="s">
        <v>401</v>
      </c>
      <c r="H15" s="342"/>
      <c r="I15" s="343"/>
      <c r="J15" s="272"/>
      <c r="K15" s="183"/>
      <c r="L15" s="183"/>
      <c r="M15" s="183"/>
      <c r="N15" s="183"/>
      <c r="O15" s="183"/>
      <c r="P15" s="183"/>
      <c r="Q15" s="183"/>
      <c r="R15" s="183"/>
      <c r="S15" s="183"/>
      <c r="T15" s="183"/>
    </row>
    <row r="16" spans="1:20" s="138" customFormat="1" ht="18.75">
      <c r="A16" s="671"/>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7" t="s">
        <v>569</v>
      </c>
      <c r="H19" s="667"/>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34" width="10.5703125" style="173"/>
    <col min="35" max="256" width="10.5703125" style="31"/>
    <col min="257" max="264" width="0" style="31" hidden="1" customWidth="1"/>
    <col min="265" max="265" width="3.7109375" style="31" customWidth="1"/>
    <col min="266" max="266" width="3.85546875" style="31" customWidth="1"/>
    <col min="267" max="267" width="3.7109375" style="31" customWidth="1"/>
    <col min="268" max="268" width="12.7109375" style="31" customWidth="1"/>
    <col min="269" max="269" width="52.7109375" style="31" customWidth="1"/>
    <col min="270" max="273" width="0" style="31" hidden="1" customWidth="1"/>
    <col min="274" max="274" width="12.28515625" style="31" customWidth="1"/>
    <col min="275" max="275" width="6.42578125" style="31" customWidth="1"/>
    <col min="276" max="276" width="12.28515625" style="31" customWidth="1"/>
    <col min="277" max="277" width="0" style="31" hidden="1" customWidth="1"/>
    <col min="278" max="278" width="3.7109375" style="31" customWidth="1"/>
    <col min="279" max="279" width="11.140625" style="31" bestFit="1" customWidth="1"/>
    <col min="280" max="281" width="10.5703125" style="31"/>
    <col min="282" max="282" width="11.140625" style="31" customWidth="1"/>
    <col min="283" max="512" width="10.5703125" style="31"/>
    <col min="513" max="520" width="0" style="31" hidden="1" customWidth="1"/>
    <col min="521" max="521" width="3.7109375" style="31" customWidth="1"/>
    <col min="522" max="522" width="3.85546875" style="31" customWidth="1"/>
    <col min="523" max="523" width="3.7109375" style="31" customWidth="1"/>
    <col min="524" max="524" width="12.7109375" style="31" customWidth="1"/>
    <col min="525" max="525" width="52.7109375" style="31" customWidth="1"/>
    <col min="526" max="529" width="0" style="31" hidden="1" customWidth="1"/>
    <col min="530" max="530" width="12.28515625" style="31" customWidth="1"/>
    <col min="531" max="531" width="6.42578125" style="31" customWidth="1"/>
    <col min="532" max="532" width="12.28515625" style="31" customWidth="1"/>
    <col min="533" max="533" width="0" style="31" hidden="1" customWidth="1"/>
    <col min="534" max="534" width="3.7109375" style="31" customWidth="1"/>
    <col min="535" max="535" width="11.140625" style="31" bestFit="1" customWidth="1"/>
    <col min="536" max="537" width="10.5703125" style="31"/>
    <col min="538" max="538" width="11.140625" style="31" customWidth="1"/>
    <col min="539" max="768" width="10.5703125" style="31"/>
    <col min="769" max="776" width="0" style="31" hidden="1" customWidth="1"/>
    <col min="777" max="777" width="3.7109375" style="31" customWidth="1"/>
    <col min="778" max="778" width="3.85546875" style="31" customWidth="1"/>
    <col min="779" max="779" width="3.7109375" style="31" customWidth="1"/>
    <col min="780" max="780" width="12.7109375" style="31" customWidth="1"/>
    <col min="781" max="781" width="52.7109375" style="31" customWidth="1"/>
    <col min="782" max="785" width="0" style="31" hidden="1" customWidth="1"/>
    <col min="786" max="786" width="12.28515625" style="31" customWidth="1"/>
    <col min="787" max="787" width="6.42578125" style="31" customWidth="1"/>
    <col min="788" max="788" width="12.28515625" style="31" customWidth="1"/>
    <col min="789" max="789" width="0" style="31" hidden="1" customWidth="1"/>
    <col min="790" max="790" width="3.7109375" style="31" customWidth="1"/>
    <col min="791" max="791" width="11.140625" style="31" bestFit="1" customWidth="1"/>
    <col min="792" max="793" width="10.5703125" style="31"/>
    <col min="794" max="794" width="11.140625" style="31" customWidth="1"/>
    <col min="795" max="1024" width="10.5703125" style="31"/>
    <col min="1025" max="1032" width="0" style="31" hidden="1" customWidth="1"/>
    <col min="1033" max="1033" width="3.7109375" style="31" customWidth="1"/>
    <col min="1034" max="1034" width="3.85546875" style="31" customWidth="1"/>
    <col min="1035" max="1035" width="3.7109375" style="31" customWidth="1"/>
    <col min="1036" max="1036" width="12.7109375" style="31" customWidth="1"/>
    <col min="1037" max="1037" width="52.7109375" style="31" customWidth="1"/>
    <col min="1038" max="1041" width="0" style="31" hidden="1" customWidth="1"/>
    <col min="1042" max="1042" width="12.28515625" style="31" customWidth="1"/>
    <col min="1043" max="1043" width="6.42578125" style="31" customWidth="1"/>
    <col min="1044" max="1044" width="12.28515625" style="31" customWidth="1"/>
    <col min="1045" max="1045" width="0" style="31" hidden="1" customWidth="1"/>
    <col min="1046" max="1046" width="3.7109375" style="31" customWidth="1"/>
    <col min="1047" max="1047" width="11.140625" style="31" bestFit="1" customWidth="1"/>
    <col min="1048" max="1049" width="10.5703125" style="31"/>
    <col min="1050" max="1050" width="11.140625" style="31" customWidth="1"/>
    <col min="1051" max="1280" width="10.5703125" style="31"/>
    <col min="1281" max="1288" width="0" style="31" hidden="1" customWidth="1"/>
    <col min="1289" max="1289" width="3.7109375" style="31" customWidth="1"/>
    <col min="1290" max="1290" width="3.85546875" style="31" customWidth="1"/>
    <col min="1291" max="1291" width="3.7109375" style="31" customWidth="1"/>
    <col min="1292" max="1292" width="12.7109375" style="31" customWidth="1"/>
    <col min="1293" max="1293" width="52.7109375" style="31" customWidth="1"/>
    <col min="1294" max="1297" width="0" style="31" hidden="1" customWidth="1"/>
    <col min="1298" max="1298" width="12.28515625" style="31" customWidth="1"/>
    <col min="1299" max="1299" width="6.42578125" style="31" customWidth="1"/>
    <col min="1300" max="1300" width="12.28515625" style="31" customWidth="1"/>
    <col min="1301" max="1301" width="0" style="31" hidden="1" customWidth="1"/>
    <col min="1302" max="1302" width="3.7109375" style="31" customWidth="1"/>
    <col min="1303" max="1303" width="11.140625" style="31" bestFit="1" customWidth="1"/>
    <col min="1304" max="1305" width="10.5703125" style="31"/>
    <col min="1306" max="1306" width="11.140625" style="31" customWidth="1"/>
    <col min="1307" max="1536" width="10.5703125" style="31"/>
    <col min="1537" max="1544" width="0" style="31" hidden="1" customWidth="1"/>
    <col min="1545" max="1545" width="3.7109375" style="31" customWidth="1"/>
    <col min="1546" max="1546" width="3.85546875" style="31" customWidth="1"/>
    <col min="1547" max="1547" width="3.7109375" style="31" customWidth="1"/>
    <col min="1548" max="1548" width="12.7109375" style="31" customWidth="1"/>
    <col min="1549" max="1549" width="52.7109375" style="31" customWidth="1"/>
    <col min="1550" max="1553" width="0" style="31" hidden="1" customWidth="1"/>
    <col min="1554" max="1554" width="12.28515625" style="31" customWidth="1"/>
    <col min="1555" max="1555" width="6.42578125" style="31" customWidth="1"/>
    <col min="1556" max="1556" width="12.28515625" style="31" customWidth="1"/>
    <col min="1557" max="1557" width="0" style="31" hidden="1" customWidth="1"/>
    <col min="1558" max="1558" width="3.7109375" style="31" customWidth="1"/>
    <col min="1559" max="1559" width="11.140625" style="31" bestFit="1" customWidth="1"/>
    <col min="1560" max="1561" width="10.5703125" style="31"/>
    <col min="1562" max="1562" width="11.140625" style="31" customWidth="1"/>
    <col min="1563" max="1792" width="10.5703125" style="31"/>
    <col min="1793" max="1800" width="0" style="31" hidden="1" customWidth="1"/>
    <col min="1801" max="1801" width="3.7109375" style="31" customWidth="1"/>
    <col min="1802" max="1802" width="3.85546875" style="31" customWidth="1"/>
    <col min="1803" max="1803" width="3.7109375" style="31" customWidth="1"/>
    <col min="1804" max="1804" width="12.7109375" style="31" customWidth="1"/>
    <col min="1805" max="1805" width="52.7109375" style="31" customWidth="1"/>
    <col min="1806" max="1809" width="0" style="31" hidden="1" customWidth="1"/>
    <col min="1810" max="1810" width="12.28515625" style="31" customWidth="1"/>
    <col min="1811" max="1811" width="6.42578125" style="31" customWidth="1"/>
    <col min="1812" max="1812" width="12.28515625" style="31" customWidth="1"/>
    <col min="1813" max="1813" width="0" style="31" hidden="1" customWidth="1"/>
    <col min="1814" max="1814" width="3.7109375" style="31" customWidth="1"/>
    <col min="1815" max="1815" width="11.140625" style="31" bestFit="1" customWidth="1"/>
    <col min="1816" max="1817" width="10.5703125" style="31"/>
    <col min="1818" max="1818" width="11.140625" style="31" customWidth="1"/>
    <col min="1819" max="2048" width="10.5703125" style="31"/>
    <col min="2049" max="2056" width="0" style="31" hidden="1" customWidth="1"/>
    <col min="2057" max="2057" width="3.7109375" style="31" customWidth="1"/>
    <col min="2058" max="2058" width="3.85546875" style="31" customWidth="1"/>
    <col min="2059" max="2059" width="3.7109375" style="31" customWidth="1"/>
    <col min="2060" max="2060" width="12.7109375" style="31" customWidth="1"/>
    <col min="2061" max="2061" width="52.7109375" style="31" customWidth="1"/>
    <col min="2062" max="2065" width="0" style="31" hidden="1" customWidth="1"/>
    <col min="2066" max="2066" width="12.28515625" style="31" customWidth="1"/>
    <col min="2067" max="2067" width="6.42578125" style="31" customWidth="1"/>
    <col min="2068" max="2068" width="12.28515625" style="31" customWidth="1"/>
    <col min="2069" max="2069" width="0" style="31" hidden="1" customWidth="1"/>
    <col min="2070" max="2070" width="3.7109375" style="31" customWidth="1"/>
    <col min="2071" max="2071" width="11.140625" style="31" bestFit="1" customWidth="1"/>
    <col min="2072" max="2073" width="10.5703125" style="31"/>
    <col min="2074" max="2074" width="11.140625" style="31" customWidth="1"/>
    <col min="2075" max="2304" width="10.5703125" style="31"/>
    <col min="2305" max="2312" width="0" style="31" hidden="1" customWidth="1"/>
    <col min="2313" max="2313" width="3.7109375" style="31" customWidth="1"/>
    <col min="2314" max="2314" width="3.85546875" style="31" customWidth="1"/>
    <col min="2315" max="2315" width="3.7109375" style="31" customWidth="1"/>
    <col min="2316" max="2316" width="12.7109375" style="31" customWidth="1"/>
    <col min="2317" max="2317" width="52.7109375" style="31" customWidth="1"/>
    <col min="2318" max="2321" width="0" style="31" hidden="1" customWidth="1"/>
    <col min="2322" max="2322" width="12.28515625" style="31" customWidth="1"/>
    <col min="2323" max="2323" width="6.42578125" style="31" customWidth="1"/>
    <col min="2324" max="2324" width="12.28515625" style="31" customWidth="1"/>
    <col min="2325" max="2325" width="0" style="31" hidden="1" customWidth="1"/>
    <col min="2326" max="2326" width="3.7109375" style="31" customWidth="1"/>
    <col min="2327" max="2327" width="11.140625" style="31" bestFit="1" customWidth="1"/>
    <col min="2328" max="2329" width="10.5703125" style="31"/>
    <col min="2330" max="2330" width="11.140625" style="31" customWidth="1"/>
    <col min="2331" max="2560" width="10.5703125" style="31"/>
    <col min="2561" max="2568" width="0" style="31" hidden="1" customWidth="1"/>
    <col min="2569" max="2569" width="3.7109375" style="31" customWidth="1"/>
    <col min="2570" max="2570" width="3.85546875" style="31" customWidth="1"/>
    <col min="2571" max="2571" width="3.7109375" style="31" customWidth="1"/>
    <col min="2572" max="2572" width="12.7109375" style="31" customWidth="1"/>
    <col min="2573" max="2573" width="52.7109375" style="31" customWidth="1"/>
    <col min="2574" max="2577" width="0" style="31" hidden="1" customWidth="1"/>
    <col min="2578" max="2578" width="12.28515625" style="31" customWidth="1"/>
    <col min="2579" max="2579" width="6.42578125" style="31" customWidth="1"/>
    <col min="2580" max="2580" width="12.28515625" style="31" customWidth="1"/>
    <col min="2581" max="2581" width="0" style="31" hidden="1" customWidth="1"/>
    <col min="2582" max="2582" width="3.7109375" style="31" customWidth="1"/>
    <col min="2583" max="2583" width="11.140625" style="31" bestFit="1" customWidth="1"/>
    <col min="2584" max="2585" width="10.5703125" style="31"/>
    <col min="2586" max="2586" width="11.140625" style="31" customWidth="1"/>
    <col min="2587" max="2816" width="10.5703125" style="31"/>
    <col min="2817" max="2824" width="0" style="31" hidden="1" customWidth="1"/>
    <col min="2825" max="2825" width="3.7109375" style="31" customWidth="1"/>
    <col min="2826" max="2826" width="3.85546875" style="31" customWidth="1"/>
    <col min="2827" max="2827" width="3.7109375" style="31" customWidth="1"/>
    <col min="2828" max="2828" width="12.7109375" style="31" customWidth="1"/>
    <col min="2829" max="2829" width="52.7109375" style="31" customWidth="1"/>
    <col min="2830" max="2833" width="0" style="31" hidden="1" customWidth="1"/>
    <col min="2834" max="2834" width="12.28515625" style="31" customWidth="1"/>
    <col min="2835" max="2835" width="6.42578125" style="31" customWidth="1"/>
    <col min="2836" max="2836" width="12.28515625" style="31" customWidth="1"/>
    <col min="2837" max="2837" width="0" style="31" hidden="1" customWidth="1"/>
    <col min="2838" max="2838" width="3.7109375" style="31" customWidth="1"/>
    <col min="2839" max="2839" width="11.140625" style="31" bestFit="1" customWidth="1"/>
    <col min="2840" max="2841" width="10.5703125" style="31"/>
    <col min="2842" max="2842" width="11.140625" style="31" customWidth="1"/>
    <col min="2843" max="3072" width="10.5703125" style="31"/>
    <col min="3073" max="3080" width="0" style="31" hidden="1" customWidth="1"/>
    <col min="3081" max="3081" width="3.7109375" style="31" customWidth="1"/>
    <col min="3082" max="3082" width="3.85546875" style="31" customWidth="1"/>
    <col min="3083" max="3083" width="3.7109375" style="31" customWidth="1"/>
    <col min="3084" max="3084" width="12.7109375" style="31" customWidth="1"/>
    <col min="3085" max="3085" width="52.7109375" style="31" customWidth="1"/>
    <col min="3086" max="3089" width="0" style="31" hidden="1" customWidth="1"/>
    <col min="3090" max="3090" width="12.28515625" style="31" customWidth="1"/>
    <col min="3091" max="3091" width="6.42578125" style="31" customWidth="1"/>
    <col min="3092" max="3092" width="12.28515625" style="31" customWidth="1"/>
    <col min="3093" max="3093" width="0" style="31" hidden="1" customWidth="1"/>
    <col min="3094" max="3094" width="3.7109375" style="31" customWidth="1"/>
    <col min="3095" max="3095" width="11.140625" style="31" bestFit="1" customWidth="1"/>
    <col min="3096" max="3097" width="10.5703125" style="31"/>
    <col min="3098" max="3098" width="11.140625" style="31" customWidth="1"/>
    <col min="3099" max="3328" width="10.5703125" style="31"/>
    <col min="3329" max="3336" width="0" style="31" hidden="1" customWidth="1"/>
    <col min="3337" max="3337" width="3.7109375" style="31" customWidth="1"/>
    <col min="3338" max="3338" width="3.85546875" style="31" customWidth="1"/>
    <col min="3339" max="3339" width="3.7109375" style="31" customWidth="1"/>
    <col min="3340" max="3340" width="12.7109375" style="31" customWidth="1"/>
    <col min="3341" max="3341" width="52.7109375" style="31" customWidth="1"/>
    <col min="3342" max="3345" width="0" style="31" hidden="1" customWidth="1"/>
    <col min="3346" max="3346" width="12.28515625" style="31" customWidth="1"/>
    <col min="3347" max="3347" width="6.42578125" style="31" customWidth="1"/>
    <col min="3348" max="3348" width="12.28515625" style="31" customWidth="1"/>
    <col min="3349" max="3349" width="0" style="31" hidden="1" customWidth="1"/>
    <col min="3350" max="3350" width="3.7109375" style="31" customWidth="1"/>
    <col min="3351" max="3351" width="11.140625" style="31" bestFit="1" customWidth="1"/>
    <col min="3352" max="3353" width="10.5703125" style="31"/>
    <col min="3354" max="3354" width="11.140625" style="31" customWidth="1"/>
    <col min="3355" max="3584" width="10.5703125" style="31"/>
    <col min="3585" max="3592" width="0" style="31" hidden="1" customWidth="1"/>
    <col min="3593" max="3593" width="3.7109375" style="31" customWidth="1"/>
    <col min="3594" max="3594" width="3.85546875" style="31" customWidth="1"/>
    <col min="3595" max="3595" width="3.7109375" style="31" customWidth="1"/>
    <col min="3596" max="3596" width="12.7109375" style="31" customWidth="1"/>
    <col min="3597" max="3597" width="52.7109375" style="31" customWidth="1"/>
    <col min="3598" max="3601" width="0" style="31" hidden="1" customWidth="1"/>
    <col min="3602" max="3602" width="12.28515625" style="31" customWidth="1"/>
    <col min="3603" max="3603" width="6.42578125" style="31" customWidth="1"/>
    <col min="3604" max="3604" width="12.28515625" style="31" customWidth="1"/>
    <col min="3605" max="3605" width="0" style="31" hidden="1" customWidth="1"/>
    <col min="3606" max="3606" width="3.7109375" style="31" customWidth="1"/>
    <col min="3607" max="3607" width="11.140625" style="31" bestFit="1" customWidth="1"/>
    <col min="3608" max="3609" width="10.5703125" style="31"/>
    <col min="3610" max="3610" width="11.140625" style="31" customWidth="1"/>
    <col min="3611" max="3840" width="10.5703125" style="31"/>
    <col min="3841" max="3848" width="0" style="31" hidden="1" customWidth="1"/>
    <col min="3849" max="3849" width="3.7109375" style="31" customWidth="1"/>
    <col min="3850" max="3850" width="3.85546875" style="31" customWidth="1"/>
    <col min="3851" max="3851" width="3.7109375" style="31" customWidth="1"/>
    <col min="3852" max="3852" width="12.7109375" style="31" customWidth="1"/>
    <col min="3853" max="3853" width="52.7109375" style="31" customWidth="1"/>
    <col min="3854" max="3857" width="0" style="31" hidden="1" customWidth="1"/>
    <col min="3858" max="3858" width="12.28515625" style="31" customWidth="1"/>
    <col min="3859" max="3859" width="6.42578125" style="31" customWidth="1"/>
    <col min="3860" max="3860" width="12.28515625" style="31" customWidth="1"/>
    <col min="3861" max="3861" width="0" style="31" hidden="1" customWidth="1"/>
    <col min="3862" max="3862" width="3.7109375" style="31" customWidth="1"/>
    <col min="3863" max="3863" width="11.140625" style="31" bestFit="1" customWidth="1"/>
    <col min="3864" max="3865" width="10.5703125" style="31"/>
    <col min="3866" max="3866" width="11.140625" style="31" customWidth="1"/>
    <col min="3867" max="4096" width="10.5703125" style="31"/>
    <col min="4097" max="4104" width="0" style="31" hidden="1" customWidth="1"/>
    <col min="4105" max="4105" width="3.7109375" style="31" customWidth="1"/>
    <col min="4106" max="4106" width="3.85546875" style="31" customWidth="1"/>
    <col min="4107" max="4107" width="3.7109375" style="31" customWidth="1"/>
    <col min="4108" max="4108" width="12.7109375" style="31" customWidth="1"/>
    <col min="4109" max="4109" width="52.7109375" style="31" customWidth="1"/>
    <col min="4110" max="4113" width="0" style="31" hidden="1" customWidth="1"/>
    <col min="4114" max="4114" width="12.28515625" style="31" customWidth="1"/>
    <col min="4115" max="4115" width="6.42578125" style="31" customWidth="1"/>
    <col min="4116" max="4116" width="12.28515625" style="31" customWidth="1"/>
    <col min="4117" max="4117" width="0" style="31" hidden="1" customWidth="1"/>
    <col min="4118" max="4118" width="3.7109375" style="31" customWidth="1"/>
    <col min="4119" max="4119" width="11.140625" style="31" bestFit="1" customWidth="1"/>
    <col min="4120" max="4121" width="10.5703125" style="31"/>
    <col min="4122" max="4122" width="11.140625" style="31" customWidth="1"/>
    <col min="4123" max="4352" width="10.5703125" style="31"/>
    <col min="4353" max="4360" width="0" style="31" hidden="1" customWidth="1"/>
    <col min="4361" max="4361" width="3.7109375" style="31" customWidth="1"/>
    <col min="4362" max="4362" width="3.85546875" style="31" customWidth="1"/>
    <col min="4363" max="4363" width="3.7109375" style="31" customWidth="1"/>
    <col min="4364" max="4364" width="12.7109375" style="31" customWidth="1"/>
    <col min="4365" max="4365" width="52.7109375" style="31" customWidth="1"/>
    <col min="4366" max="4369" width="0" style="31" hidden="1" customWidth="1"/>
    <col min="4370" max="4370" width="12.28515625" style="31" customWidth="1"/>
    <col min="4371" max="4371" width="6.42578125" style="31" customWidth="1"/>
    <col min="4372" max="4372" width="12.28515625" style="31" customWidth="1"/>
    <col min="4373" max="4373" width="0" style="31" hidden="1" customWidth="1"/>
    <col min="4374" max="4374" width="3.7109375" style="31" customWidth="1"/>
    <col min="4375" max="4375" width="11.140625" style="31" bestFit="1" customWidth="1"/>
    <col min="4376" max="4377" width="10.5703125" style="31"/>
    <col min="4378" max="4378" width="11.140625" style="31" customWidth="1"/>
    <col min="4379" max="4608" width="10.5703125" style="31"/>
    <col min="4609" max="4616" width="0" style="31" hidden="1" customWidth="1"/>
    <col min="4617" max="4617" width="3.7109375" style="31" customWidth="1"/>
    <col min="4618" max="4618" width="3.85546875" style="31" customWidth="1"/>
    <col min="4619" max="4619" width="3.7109375" style="31" customWidth="1"/>
    <col min="4620" max="4620" width="12.7109375" style="31" customWidth="1"/>
    <col min="4621" max="4621" width="52.7109375" style="31" customWidth="1"/>
    <col min="4622" max="4625" width="0" style="31" hidden="1" customWidth="1"/>
    <col min="4626" max="4626" width="12.28515625" style="31" customWidth="1"/>
    <col min="4627" max="4627" width="6.42578125" style="31" customWidth="1"/>
    <col min="4628" max="4628" width="12.28515625" style="31" customWidth="1"/>
    <col min="4629" max="4629" width="0" style="31" hidden="1" customWidth="1"/>
    <col min="4630" max="4630" width="3.7109375" style="31" customWidth="1"/>
    <col min="4631" max="4631" width="11.140625" style="31" bestFit="1" customWidth="1"/>
    <col min="4632" max="4633" width="10.5703125" style="31"/>
    <col min="4634" max="4634" width="11.140625" style="31" customWidth="1"/>
    <col min="4635" max="4864" width="10.5703125" style="31"/>
    <col min="4865" max="4872" width="0" style="31" hidden="1" customWidth="1"/>
    <col min="4873" max="4873" width="3.7109375" style="31" customWidth="1"/>
    <col min="4874" max="4874" width="3.85546875" style="31" customWidth="1"/>
    <col min="4875" max="4875" width="3.7109375" style="31" customWidth="1"/>
    <col min="4876" max="4876" width="12.7109375" style="31" customWidth="1"/>
    <col min="4877" max="4877" width="52.7109375" style="31" customWidth="1"/>
    <col min="4878" max="4881" width="0" style="31" hidden="1" customWidth="1"/>
    <col min="4882" max="4882" width="12.28515625" style="31" customWidth="1"/>
    <col min="4883" max="4883" width="6.42578125" style="31" customWidth="1"/>
    <col min="4884" max="4884" width="12.28515625" style="31" customWidth="1"/>
    <col min="4885" max="4885" width="0" style="31" hidden="1" customWidth="1"/>
    <col min="4886" max="4886" width="3.7109375" style="31" customWidth="1"/>
    <col min="4887" max="4887" width="11.140625" style="31" bestFit="1" customWidth="1"/>
    <col min="4888" max="4889" width="10.5703125" style="31"/>
    <col min="4890" max="4890" width="11.140625" style="31" customWidth="1"/>
    <col min="4891" max="5120" width="10.5703125" style="31"/>
    <col min="5121" max="5128" width="0" style="31" hidden="1" customWidth="1"/>
    <col min="5129" max="5129" width="3.7109375" style="31" customWidth="1"/>
    <col min="5130" max="5130" width="3.85546875" style="31" customWidth="1"/>
    <col min="5131" max="5131" width="3.7109375" style="31" customWidth="1"/>
    <col min="5132" max="5132" width="12.7109375" style="31" customWidth="1"/>
    <col min="5133" max="5133" width="52.7109375" style="31" customWidth="1"/>
    <col min="5134" max="5137" width="0" style="31" hidden="1" customWidth="1"/>
    <col min="5138" max="5138" width="12.28515625" style="31" customWidth="1"/>
    <col min="5139" max="5139" width="6.42578125" style="31" customWidth="1"/>
    <col min="5140" max="5140" width="12.28515625" style="31" customWidth="1"/>
    <col min="5141" max="5141" width="0" style="31" hidden="1" customWidth="1"/>
    <col min="5142" max="5142" width="3.7109375" style="31" customWidth="1"/>
    <col min="5143" max="5143" width="11.140625" style="31" bestFit="1" customWidth="1"/>
    <col min="5144" max="5145" width="10.5703125" style="31"/>
    <col min="5146" max="5146" width="11.140625" style="31" customWidth="1"/>
    <col min="5147" max="5376" width="10.5703125" style="31"/>
    <col min="5377" max="5384" width="0" style="31" hidden="1" customWidth="1"/>
    <col min="5385" max="5385" width="3.7109375" style="31" customWidth="1"/>
    <col min="5386" max="5386" width="3.85546875" style="31" customWidth="1"/>
    <col min="5387" max="5387" width="3.7109375" style="31" customWidth="1"/>
    <col min="5388" max="5388" width="12.7109375" style="31" customWidth="1"/>
    <col min="5389" max="5389" width="52.7109375" style="31" customWidth="1"/>
    <col min="5390" max="5393" width="0" style="31" hidden="1" customWidth="1"/>
    <col min="5394" max="5394" width="12.28515625" style="31" customWidth="1"/>
    <col min="5395" max="5395" width="6.42578125" style="31" customWidth="1"/>
    <col min="5396" max="5396" width="12.28515625" style="31" customWidth="1"/>
    <col min="5397" max="5397" width="0" style="31" hidden="1" customWidth="1"/>
    <col min="5398" max="5398" width="3.7109375" style="31" customWidth="1"/>
    <col min="5399" max="5399" width="11.140625" style="31" bestFit="1" customWidth="1"/>
    <col min="5400" max="5401" width="10.5703125" style="31"/>
    <col min="5402" max="5402" width="11.140625" style="31" customWidth="1"/>
    <col min="5403" max="5632" width="10.5703125" style="31"/>
    <col min="5633" max="5640" width="0" style="31" hidden="1" customWidth="1"/>
    <col min="5641" max="5641" width="3.7109375" style="31" customWidth="1"/>
    <col min="5642" max="5642" width="3.85546875" style="31" customWidth="1"/>
    <col min="5643" max="5643" width="3.7109375" style="31" customWidth="1"/>
    <col min="5644" max="5644" width="12.7109375" style="31" customWidth="1"/>
    <col min="5645" max="5645" width="52.7109375" style="31" customWidth="1"/>
    <col min="5646" max="5649" width="0" style="31" hidden="1" customWidth="1"/>
    <col min="5650" max="5650" width="12.28515625" style="31" customWidth="1"/>
    <col min="5651" max="5651" width="6.42578125" style="31" customWidth="1"/>
    <col min="5652" max="5652" width="12.28515625" style="31" customWidth="1"/>
    <col min="5653" max="5653" width="0" style="31" hidden="1" customWidth="1"/>
    <col min="5654" max="5654" width="3.7109375" style="31" customWidth="1"/>
    <col min="5655" max="5655" width="11.140625" style="31" bestFit="1" customWidth="1"/>
    <col min="5656" max="5657" width="10.5703125" style="31"/>
    <col min="5658" max="5658" width="11.140625" style="31" customWidth="1"/>
    <col min="5659" max="5888" width="10.5703125" style="31"/>
    <col min="5889" max="5896" width="0" style="31" hidden="1" customWidth="1"/>
    <col min="5897" max="5897" width="3.7109375" style="31" customWidth="1"/>
    <col min="5898" max="5898" width="3.85546875" style="31" customWidth="1"/>
    <col min="5899" max="5899" width="3.7109375" style="31" customWidth="1"/>
    <col min="5900" max="5900" width="12.7109375" style="31" customWidth="1"/>
    <col min="5901" max="5901" width="52.7109375" style="31" customWidth="1"/>
    <col min="5902" max="5905" width="0" style="31" hidden="1" customWidth="1"/>
    <col min="5906" max="5906" width="12.28515625" style="31" customWidth="1"/>
    <col min="5907" max="5907" width="6.42578125" style="31" customWidth="1"/>
    <col min="5908" max="5908" width="12.28515625" style="31" customWidth="1"/>
    <col min="5909" max="5909" width="0" style="31" hidden="1" customWidth="1"/>
    <col min="5910" max="5910" width="3.7109375" style="31" customWidth="1"/>
    <col min="5911" max="5911" width="11.140625" style="31" bestFit="1" customWidth="1"/>
    <col min="5912" max="5913" width="10.5703125" style="31"/>
    <col min="5914" max="5914" width="11.140625" style="31" customWidth="1"/>
    <col min="5915" max="6144" width="10.5703125" style="31"/>
    <col min="6145" max="6152" width="0" style="31" hidden="1" customWidth="1"/>
    <col min="6153" max="6153" width="3.7109375" style="31" customWidth="1"/>
    <col min="6154" max="6154" width="3.85546875" style="31" customWidth="1"/>
    <col min="6155" max="6155" width="3.7109375" style="31" customWidth="1"/>
    <col min="6156" max="6156" width="12.7109375" style="31" customWidth="1"/>
    <col min="6157" max="6157" width="52.7109375" style="31" customWidth="1"/>
    <col min="6158" max="6161" width="0" style="31" hidden="1" customWidth="1"/>
    <col min="6162" max="6162" width="12.28515625" style="31" customWidth="1"/>
    <col min="6163" max="6163" width="6.42578125" style="31" customWidth="1"/>
    <col min="6164" max="6164" width="12.28515625" style="31" customWidth="1"/>
    <col min="6165" max="6165" width="0" style="31" hidden="1" customWidth="1"/>
    <col min="6166" max="6166" width="3.7109375" style="31" customWidth="1"/>
    <col min="6167" max="6167" width="11.140625" style="31" bestFit="1" customWidth="1"/>
    <col min="6168" max="6169" width="10.5703125" style="31"/>
    <col min="6170" max="6170" width="11.140625" style="31" customWidth="1"/>
    <col min="6171" max="6400" width="10.5703125" style="31"/>
    <col min="6401" max="6408" width="0" style="31" hidden="1" customWidth="1"/>
    <col min="6409" max="6409" width="3.7109375" style="31" customWidth="1"/>
    <col min="6410" max="6410" width="3.85546875" style="31" customWidth="1"/>
    <col min="6411" max="6411" width="3.7109375" style="31" customWidth="1"/>
    <col min="6412" max="6412" width="12.7109375" style="31" customWidth="1"/>
    <col min="6413" max="6413" width="52.7109375" style="31" customWidth="1"/>
    <col min="6414" max="6417" width="0" style="31" hidden="1" customWidth="1"/>
    <col min="6418" max="6418" width="12.28515625" style="31" customWidth="1"/>
    <col min="6419" max="6419" width="6.42578125" style="31" customWidth="1"/>
    <col min="6420" max="6420" width="12.28515625" style="31" customWidth="1"/>
    <col min="6421" max="6421" width="0" style="31" hidden="1" customWidth="1"/>
    <col min="6422" max="6422" width="3.7109375" style="31" customWidth="1"/>
    <col min="6423" max="6423" width="11.140625" style="31" bestFit="1" customWidth="1"/>
    <col min="6424" max="6425" width="10.5703125" style="31"/>
    <col min="6426" max="6426" width="11.140625" style="31" customWidth="1"/>
    <col min="6427" max="6656" width="10.5703125" style="31"/>
    <col min="6657" max="6664" width="0" style="31" hidden="1" customWidth="1"/>
    <col min="6665" max="6665" width="3.7109375" style="31" customWidth="1"/>
    <col min="6666" max="6666" width="3.85546875" style="31" customWidth="1"/>
    <col min="6667" max="6667" width="3.7109375" style="31" customWidth="1"/>
    <col min="6668" max="6668" width="12.7109375" style="31" customWidth="1"/>
    <col min="6669" max="6669" width="52.7109375" style="31" customWidth="1"/>
    <col min="6670" max="6673" width="0" style="31" hidden="1" customWidth="1"/>
    <col min="6674" max="6674" width="12.28515625" style="31" customWidth="1"/>
    <col min="6675" max="6675" width="6.42578125" style="31" customWidth="1"/>
    <col min="6676" max="6676" width="12.28515625" style="31" customWidth="1"/>
    <col min="6677" max="6677" width="0" style="31" hidden="1" customWidth="1"/>
    <col min="6678" max="6678" width="3.7109375" style="31" customWidth="1"/>
    <col min="6679" max="6679" width="11.140625" style="31" bestFit="1" customWidth="1"/>
    <col min="6680" max="6681" width="10.5703125" style="31"/>
    <col min="6682" max="6682" width="11.140625" style="31" customWidth="1"/>
    <col min="6683" max="6912" width="10.5703125" style="31"/>
    <col min="6913" max="6920" width="0" style="31" hidden="1" customWidth="1"/>
    <col min="6921" max="6921" width="3.7109375" style="31" customWidth="1"/>
    <col min="6922" max="6922" width="3.85546875" style="31" customWidth="1"/>
    <col min="6923" max="6923" width="3.7109375" style="31" customWidth="1"/>
    <col min="6924" max="6924" width="12.7109375" style="31" customWidth="1"/>
    <col min="6925" max="6925" width="52.7109375" style="31" customWidth="1"/>
    <col min="6926" max="6929" width="0" style="31" hidden="1" customWidth="1"/>
    <col min="6930" max="6930" width="12.28515625" style="31" customWidth="1"/>
    <col min="6931" max="6931" width="6.42578125" style="31" customWidth="1"/>
    <col min="6932" max="6932" width="12.28515625" style="31" customWidth="1"/>
    <col min="6933" max="6933" width="0" style="31" hidden="1" customWidth="1"/>
    <col min="6934" max="6934" width="3.7109375" style="31" customWidth="1"/>
    <col min="6935" max="6935" width="11.140625" style="31" bestFit="1" customWidth="1"/>
    <col min="6936" max="6937" width="10.5703125" style="31"/>
    <col min="6938" max="6938" width="11.140625" style="31" customWidth="1"/>
    <col min="6939" max="7168" width="10.5703125" style="31"/>
    <col min="7169" max="7176" width="0" style="31" hidden="1" customWidth="1"/>
    <col min="7177" max="7177" width="3.7109375" style="31" customWidth="1"/>
    <col min="7178" max="7178" width="3.85546875" style="31" customWidth="1"/>
    <col min="7179" max="7179" width="3.7109375" style="31" customWidth="1"/>
    <col min="7180" max="7180" width="12.7109375" style="31" customWidth="1"/>
    <col min="7181" max="7181" width="52.7109375" style="31" customWidth="1"/>
    <col min="7182" max="7185" width="0" style="31" hidden="1" customWidth="1"/>
    <col min="7186" max="7186" width="12.28515625" style="31" customWidth="1"/>
    <col min="7187" max="7187" width="6.42578125" style="31" customWidth="1"/>
    <col min="7188" max="7188" width="12.28515625" style="31" customWidth="1"/>
    <col min="7189" max="7189" width="0" style="31" hidden="1" customWidth="1"/>
    <col min="7190" max="7190" width="3.7109375" style="31" customWidth="1"/>
    <col min="7191" max="7191" width="11.140625" style="31" bestFit="1" customWidth="1"/>
    <col min="7192" max="7193" width="10.5703125" style="31"/>
    <col min="7194" max="7194" width="11.140625" style="31" customWidth="1"/>
    <col min="7195" max="7424" width="10.5703125" style="31"/>
    <col min="7425" max="7432" width="0" style="31" hidden="1" customWidth="1"/>
    <col min="7433" max="7433" width="3.7109375" style="31" customWidth="1"/>
    <col min="7434" max="7434" width="3.85546875" style="31" customWidth="1"/>
    <col min="7435" max="7435" width="3.7109375" style="31" customWidth="1"/>
    <col min="7436" max="7436" width="12.7109375" style="31" customWidth="1"/>
    <col min="7437" max="7437" width="52.7109375" style="31" customWidth="1"/>
    <col min="7438" max="7441" width="0" style="31" hidden="1" customWidth="1"/>
    <col min="7442" max="7442" width="12.28515625" style="31" customWidth="1"/>
    <col min="7443" max="7443" width="6.42578125" style="31" customWidth="1"/>
    <col min="7444" max="7444" width="12.28515625" style="31" customWidth="1"/>
    <col min="7445" max="7445" width="0" style="31" hidden="1" customWidth="1"/>
    <col min="7446" max="7446" width="3.7109375" style="31" customWidth="1"/>
    <col min="7447" max="7447" width="11.140625" style="31" bestFit="1" customWidth="1"/>
    <col min="7448" max="7449" width="10.5703125" style="31"/>
    <col min="7450" max="7450" width="11.140625" style="31" customWidth="1"/>
    <col min="7451" max="7680" width="10.5703125" style="31"/>
    <col min="7681" max="7688" width="0" style="31" hidden="1" customWidth="1"/>
    <col min="7689" max="7689" width="3.7109375" style="31" customWidth="1"/>
    <col min="7690" max="7690" width="3.85546875" style="31" customWidth="1"/>
    <col min="7691" max="7691" width="3.7109375" style="31" customWidth="1"/>
    <col min="7692" max="7692" width="12.7109375" style="31" customWidth="1"/>
    <col min="7693" max="7693" width="52.7109375" style="31" customWidth="1"/>
    <col min="7694" max="7697" width="0" style="31" hidden="1" customWidth="1"/>
    <col min="7698" max="7698" width="12.28515625" style="31" customWidth="1"/>
    <col min="7699" max="7699" width="6.42578125" style="31" customWidth="1"/>
    <col min="7700" max="7700" width="12.28515625" style="31" customWidth="1"/>
    <col min="7701" max="7701" width="0" style="31" hidden="1" customWidth="1"/>
    <col min="7702" max="7702" width="3.7109375" style="31" customWidth="1"/>
    <col min="7703" max="7703" width="11.140625" style="31" bestFit="1" customWidth="1"/>
    <col min="7704" max="7705" width="10.5703125" style="31"/>
    <col min="7706" max="7706" width="11.140625" style="31" customWidth="1"/>
    <col min="7707" max="7936" width="10.5703125" style="31"/>
    <col min="7937" max="7944" width="0" style="31" hidden="1" customWidth="1"/>
    <col min="7945" max="7945" width="3.7109375" style="31" customWidth="1"/>
    <col min="7946" max="7946" width="3.85546875" style="31" customWidth="1"/>
    <col min="7947" max="7947" width="3.7109375" style="31" customWidth="1"/>
    <col min="7948" max="7948" width="12.7109375" style="31" customWidth="1"/>
    <col min="7949" max="7949" width="52.7109375" style="31" customWidth="1"/>
    <col min="7950" max="7953" width="0" style="31" hidden="1" customWidth="1"/>
    <col min="7954" max="7954" width="12.28515625" style="31" customWidth="1"/>
    <col min="7955" max="7955" width="6.42578125" style="31" customWidth="1"/>
    <col min="7956" max="7956" width="12.28515625" style="31" customWidth="1"/>
    <col min="7957" max="7957" width="0" style="31" hidden="1" customWidth="1"/>
    <col min="7958" max="7958" width="3.7109375" style="31" customWidth="1"/>
    <col min="7959" max="7959" width="11.140625" style="31" bestFit="1" customWidth="1"/>
    <col min="7960" max="7961" width="10.5703125" style="31"/>
    <col min="7962" max="7962" width="11.140625" style="31" customWidth="1"/>
    <col min="7963" max="8192" width="10.5703125" style="31"/>
    <col min="8193" max="8200" width="0" style="31" hidden="1" customWidth="1"/>
    <col min="8201" max="8201" width="3.7109375" style="31" customWidth="1"/>
    <col min="8202" max="8202" width="3.85546875" style="31" customWidth="1"/>
    <col min="8203" max="8203" width="3.7109375" style="31" customWidth="1"/>
    <col min="8204" max="8204" width="12.7109375" style="31" customWidth="1"/>
    <col min="8205" max="8205" width="52.7109375" style="31" customWidth="1"/>
    <col min="8206" max="8209" width="0" style="31" hidden="1" customWidth="1"/>
    <col min="8210" max="8210" width="12.28515625" style="31" customWidth="1"/>
    <col min="8211" max="8211" width="6.42578125" style="31" customWidth="1"/>
    <col min="8212" max="8212" width="12.28515625" style="31" customWidth="1"/>
    <col min="8213" max="8213" width="0" style="31" hidden="1" customWidth="1"/>
    <col min="8214" max="8214" width="3.7109375" style="31" customWidth="1"/>
    <col min="8215" max="8215" width="11.140625" style="31" bestFit="1" customWidth="1"/>
    <col min="8216" max="8217" width="10.5703125" style="31"/>
    <col min="8218" max="8218" width="11.140625" style="31" customWidth="1"/>
    <col min="8219" max="8448" width="10.5703125" style="31"/>
    <col min="8449" max="8456" width="0" style="31" hidden="1" customWidth="1"/>
    <col min="8457" max="8457" width="3.7109375" style="31" customWidth="1"/>
    <col min="8458" max="8458" width="3.85546875" style="31" customWidth="1"/>
    <col min="8459" max="8459" width="3.7109375" style="31" customWidth="1"/>
    <col min="8460" max="8460" width="12.7109375" style="31" customWidth="1"/>
    <col min="8461" max="8461" width="52.7109375" style="31" customWidth="1"/>
    <col min="8462" max="8465" width="0" style="31" hidden="1" customWidth="1"/>
    <col min="8466" max="8466" width="12.28515625" style="31" customWidth="1"/>
    <col min="8467" max="8467" width="6.42578125" style="31" customWidth="1"/>
    <col min="8468" max="8468" width="12.28515625" style="31" customWidth="1"/>
    <col min="8469" max="8469" width="0" style="31" hidden="1" customWidth="1"/>
    <col min="8470" max="8470" width="3.7109375" style="31" customWidth="1"/>
    <col min="8471" max="8471" width="11.140625" style="31" bestFit="1" customWidth="1"/>
    <col min="8472" max="8473" width="10.5703125" style="31"/>
    <col min="8474" max="8474" width="11.140625" style="31" customWidth="1"/>
    <col min="8475" max="8704" width="10.5703125" style="31"/>
    <col min="8705" max="8712" width="0" style="31" hidden="1" customWidth="1"/>
    <col min="8713" max="8713" width="3.7109375" style="31" customWidth="1"/>
    <col min="8714" max="8714" width="3.85546875" style="31" customWidth="1"/>
    <col min="8715" max="8715" width="3.7109375" style="31" customWidth="1"/>
    <col min="8716" max="8716" width="12.7109375" style="31" customWidth="1"/>
    <col min="8717" max="8717" width="52.7109375" style="31" customWidth="1"/>
    <col min="8718" max="8721" width="0" style="31" hidden="1" customWidth="1"/>
    <col min="8722" max="8722" width="12.28515625" style="31" customWidth="1"/>
    <col min="8723" max="8723" width="6.42578125" style="31" customWidth="1"/>
    <col min="8724" max="8724" width="12.28515625" style="31" customWidth="1"/>
    <col min="8725" max="8725" width="0" style="31" hidden="1" customWidth="1"/>
    <col min="8726" max="8726" width="3.7109375" style="31" customWidth="1"/>
    <col min="8727" max="8727" width="11.140625" style="31" bestFit="1" customWidth="1"/>
    <col min="8728" max="8729" width="10.5703125" style="31"/>
    <col min="8730" max="8730" width="11.140625" style="31" customWidth="1"/>
    <col min="8731" max="8960" width="10.5703125" style="31"/>
    <col min="8961" max="8968" width="0" style="31" hidden="1" customWidth="1"/>
    <col min="8969" max="8969" width="3.7109375" style="31" customWidth="1"/>
    <col min="8970" max="8970" width="3.85546875" style="31" customWidth="1"/>
    <col min="8971" max="8971" width="3.7109375" style="31" customWidth="1"/>
    <col min="8972" max="8972" width="12.7109375" style="31" customWidth="1"/>
    <col min="8973" max="8973" width="52.7109375" style="31" customWidth="1"/>
    <col min="8974" max="8977" width="0" style="31" hidden="1" customWidth="1"/>
    <col min="8978" max="8978" width="12.28515625" style="31" customWidth="1"/>
    <col min="8979" max="8979" width="6.42578125" style="31" customWidth="1"/>
    <col min="8980" max="8980" width="12.28515625" style="31" customWidth="1"/>
    <col min="8981" max="8981" width="0" style="31" hidden="1" customWidth="1"/>
    <col min="8982" max="8982" width="3.7109375" style="31" customWidth="1"/>
    <col min="8983" max="8983" width="11.140625" style="31" bestFit="1" customWidth="1"/>
    <col min="8984" max="8985" width="10.5703125" style="31"/>
    <col min="8986" max="8986" width="11.140625" style="31" customWidth="1"/>
    <col min="8987" max="9216" width="10.5703125" style="31"/>
    <col min="9217" max="9224" width="0" style="31" hidden="1" customWidth="1"/>
    <col min="9225" max="9225" width="3.7109375" style="31" customWidth="1"/>
    <col min="9226" max="9226" width="3.85546875" style="31" customWidth="1"/>
    <col min="9227" max="9227" width="3.7109375" style="31" customWidth="1"/>
    <col min="9228" max="9228" width="12.7109375" style="31" customWidth="1"/>
    <col min="9229" max="9229" width="52.7109375" style="31" customWidth="1"/>
    <col min="9230" max="9233" width="0" style="31" hidden="1" customWidth="1"/>
    <col min="9234" max="9234" width="12.28515625" style="31" customWidth="1"/>
    <col min="9235" max="9235" width="6.42578125" style="31" customWidth="1"/>
    <col min="9236" max="9236" width="12.28515625" style="31" customWidth="1"/>
    <col min="9237" max="9237" width="0" style="31" hidden="1" customWidth="1"/>
    <col min="9238" max="9238" width="3.7109375" style="31" customWidth="1"/>
    <col min="9239" max="9239" width="11.140625" style="31" bestFit="1" customWidth="1"/>
    <col min="9240" max="9241" width="10.5703125" style="31"/>
    <col min="9242" max="9242" width="11.140625" style="31" customWidth="1"/>
    <col min="9243" max="9472" width="10.5703125" style="31"/>
    <col min="9473" max="9480" width="0" style="31" hidden="1" customWidth="1"/>
    <col min="9481" max="9481" width="3.7109375" style="31" customWidth="1"/>
    <col min="9482" max="9482" width="3.85546875" style="31" customWidth="1"/>
    <col min="9483" max="9483" width="3.7109375" style="31" customWidth="1"/>
    <col min="9484" max="9484" width="12.7109375" style="31" customWidth="1"/>
    <col min="9485" max="9485" width="52.7109375" style="31" customWidth="1"/>
    <col min="9486" max="9489" width="0" style="31" hidden="1" customWidth="1"/>
    <col min="9490" max="9490" width="12.28515625" style="31" customWidth="1"/>
    <col min="9491" max="9491" width="6.42578125" style="31" customWidth="1"/>
    <col min="9492" max="9492" width="12.28515625" style="31" customWidth="1"/>
    <col min="9493" max="9493" width="0" style="31" hidden="1" customWidth="1"/>
    <col min="9494" max="9494" width="3.7109375" style="31" customWidth="1"/>
    <col min="9495" max="9495" width="11.140625" style="31" bestFit="1" customWidth="1"/>
    <col min="9496" max="9497" width="10.5703125" style="31"/>
    <col min="9498" max="9498" width="11.140625" style="31" customWidth="1"/>
    <col min="9499" max="9728" width="10.5703125" style="31"/>
    <col min="9729" max="9736" width="0" style="31" hidden="1" customWidth="1"/>
    <col min="9737" max="9737" width="3.7109375" style="31" customWidth="1"/>
    <col min="9738" max="9738" width="3.85546875" style="31" customWidth="1"/>
    <col min="9739" max="9739" width="3.7109375" style="31" customWidth="1"/>
    <col min="9740" max="9740" width="12.7109375" style="31" customWidth="1"/>
    <col min="9741" max="9741" width="52.7109375" style="31" customWidth="1"/>
    <col min="9742" max="9745" width="0" style="31" hidden="1" customWidth="1"/>
    <col min="9746" max="9746" width="12.28515625" style="31" customWidth="1"/>
    <col min="9747" max="9747" width="6.42578125" style="31" customWidth="1"/>
    <col min="9748" max="9748" width="12.28515625" style="31" customWidth="1"/>
    <col min="9749" max="9749" width="0" style="31" hidden="1" customWidth="1"/>
    <col min="9750" max="9750" width="3.7109375" style="31" customWidth="1"/>
    <col min="9751" max="9751" width="11.140625" style="31" bestFit="1" customWidth="1"/>
    <col min="9752" max="9753" width="10.5703125" style="31"/>
    <col min="9754" max="9754" width="11.140625" style="31" customWidth="1"/>
    <col min="9755" max="9984" width="10.5703125" style="31"/>
    <col min="9985" max="9992" width="0" style="31" hidden="1" customWidth="1"/>
    <col min="9993" max="9993" width="3.7109375" style="31" customWidth="1"/>
    <col min="9994" max="9994" width="3.85546875" style="31" customWidth="1"/>
    <col min="9995" max="9995" width="3.7109375" style="31" customWidth="1"/>
    <col min="9996" max="9996" width="12.7109375" style="31" customWidth="1"/>
    <col min="9997" max="9997" width="52.7109375" style="31" customWidth="1"/>
    <col min="9998" max="10001" width="0" style="31" hidden="1" customWidth="1"/>
    <col min="10002" max="10002" width="12.28515625" style="31" customWidth="1"/>
    <col min="10003" max="10003" width="6.42578125" style="31" customWidth="1"/>
    <col min="10004" max="10004" width="12.28515625" style="31" customWidth="1"/>
    <col min="10005" max="10005" width="0" style="31" hidden="1" customWidth="1"/>
    <col min="10006" max="10006" width="3.7109375" style="31" customWidth="1"/>
    <col min="10007" max="10007" width="11.140625" style="31" bestFit="1" customWidth="1"/>
    <col min="10008" max="10009" width="10.5703125" style="31"/>
    <col min="10010" max="10010" width="11.140625" style="31" customWidth="1"/>
    <col min="10011" max="10240" width="10.5703125" style="31"/>
    <col min="10241" max="10248" width="0" style="31" hidden="1" customWidth="1"/>
    <col min="10249" max="10249" width="3.7109375" style="31" customWidth="1"/>
    <col min="10250" max="10250" width="3.85546875" style="31" customWidth="1"/>
    <col min="10251" max="10251" width="3.7109375" style="31" customWidth="1"/>
    <col min="10252" max="10252" width="12.7109375" style="31" customWidth="1"/>
    <col min="10253" max="10253" width="52.7109375" style="31" customWidth="1"/>
    <col min="10254" max="10257" width="0" style="31" hidden="1" customWidth="1"/>
    <col min="10258" max="10258" width="12.28515625" style="31" customWidth="1"/>
    <col min="10259" max="10259" width="6.42578125" style="31" customWidth="1"/>
    <col min="10260" max="10260" width="12.28515625" style="31" customWidth="1"/>
    <col min="10261" max="10261" width="0" style="31" hidden="1" customWidth="1"/>
    <col min="10262" max="10262" width="3.7109375" style="31" customWidth="1"/>
    <col min="10263" max="10263" width="11.140625" style="31" bestFit="1" customWidth="1"/>
    <col min="10264" max="10265" width="10.5703125" style="31"/>
    <col min="10266" max="10266" width="11.140625" style="31" customWidth="1"/>
    <col min="10267" max="10496" width="10.5703125" style="31"/>
    <col min="10497" max="10504" width="0" style="31" hidden="1" customWidth="1"/>
    <col min="10505" max="10505" width="3.7109375" style="31" customWidth="1"/>
    <col min="10506" max="10506" width="3.85546875" style="31" customWidth="1"/>
    <col min="10507" max="10507" width="3.7109375" style="31" customWidth="1"/>
    <col min="10508" max="10508" width="12.7109375" style="31" customWidth="1"/>
    <col min="10509" max="10509" width="52.7109375" style="31" customWidth="1"/>
    <col min="10510" max="10513" width="0" style="31" hidden="1" customWidth="1"/>
    <col min="10514" max="10514" width="12.28515625" style="31" customWidth="1"/>
    <col min="10515" max="10515" width="6.42578125" style="31" customWidth="1"/>
    <col min="10516" max="10516" width="12.28515625" style="31" customWidth="1"/>
    <col min="10517" max="10517" width="0" style="31" hidden="1" customWidth="1"/>
    <col min="10518" max="10518" width="3.7109375" style="31" customWidth="1"/>
    <col min="10519" max="10519" width="11.140625" style="31" bestFit="1" customWidth="1"/>
    <col min="10520" max="10521" width="10.5703125" style="31"/>
    <col min="10522" max="10522" width="11.140625" style="31" customWidth="1"/>
    <col min="10523" max="10752" width="10.5703125" style="31"/>
    <col min="10753" max="10760" width="0" style="31" hidden="1" customWidth="1"/>
    <col min="10761" max="10761" width="3.7109375" style="31" customWidth="1"/>
    <col min="10762" max="10762" width="3.85546875" style="31" customWidth="1"/>
    <col min="10763" max="10763" width="3.7109375" style="31" customWidth="1"/>
    <col min="10764" max="10764" width="12.7109375" style="31" customWidth="1"/>
    <col min="10765" max="10765" width="52.7109375" style="31" customWidth="1"/>
    <col min="10766" max="10769" width="0" style="31" hidden="1" customWidth="1"/>
    <col min="10770" max="10770" width="12.28515625" style="31" customWidth="1"/>
    <col min="10771" max="10771" width="6.42578125" style="31" customWidth="1"/>
    <col min="10772" max="10772" width="12.28515625" style="31" customWidth="1"/>
    <col min="10773" max="10773" width="0" style="31" hidden="1" customWidth="1"/>
    <col min="10774" max="10774" width="3.7109375" style="31" customWidth="1"/>
    <col min="10775" max="10775" width="11.140625" style="31" bestFit="1" customWidth="1"/>
    <col min="10776" max="10777" width="10.5703125" style="31"/>
    <col min="10778" max="10778" width="11.140625" style="31" customWidth="1"/>
    <col min="10779" max="11008" width="10.5703125" style="31"/>
    <col min="11009" max="11016" width="0" style="31" hidden="1" customWidth="1"/>
    <col min="11017" max="11017" width="3.7109375" style="31" customWidth="1"/>
    <col min="11018" max="11018" width="3.85546875" style="31" customWidth="1"/>
    <col min="11019" max="11019" width="3.7109375" style="31" customWidth="1"/>
    <col min="11020" max="11020" width="12.7109375" style="31" customWidth="1"/>
    <col min="11021" max="11021" width="52.7109375" style="31" customWidth="1"/>
    <col min="11022" max="11025" width="0" style="31" hidden="1" customWidth="1"/>
    <col min="11026" max="11026" width="12.28515625" style="31" customWidth="1"/>
    <col min="11027" max="11027" width="6.42578125" style="31" customWidth="1"/>
    <col min="11028" max="11028" width="12.28515625" style="31" customWidth="1"/>
    <col min="11029" max="11029" width="0" style="31" hidden="1" customWidth="1"/>
    <col min="11030" max="11030" width="3.7109375" style="31" customWidth="1"/>
    <col min="11031" max="11031" width="11.140625" style="31" bestFit="1" customWidth="1"/>
    <col min="11032" max="11033" width="10.5703125" style="31"/>
    <col min="11034" max="11034" width="11.140625" style="31" customWidth="1"/>
    <col min="11035" max="11264" width="10.5703125" style="31"/>
    <col min="11265" max="11272" width="0" style="31" hidden="1" customWidth="1"/>
    <col min="11273" max="11273" width="3.7109375" style="31" customWidth="1"/>
    <col min="11274" max="11274" width="3.85546875" style="31" customWidth="1"/>
    <col min="11275" max="11275" width="3.7109375" style="31" customWidth="1"/>
    <col min="11276" max="11276" width="12.7109375" style="31" customWidth="1"/>
    <col min="11277" max="11277" width="52.7109375" style="31" customWidth="1"/>
    <col min="11278" max="11281" width="0" style="31" hidden="1" customWidth="1"/>
    <col min="11282" max="11282" width="12.28515625" style="31" customWidth="1"/>
    <col min="11283" max="11283" width="6.42578125" style="31" customWidth="1"/>
    <col min="11284" max="11284" width="12.28515625" style="31" customWidth="1"/>
    <col min="11285" max="11285" width="0" style="31" hidden="1" customWidth="1"/>
    <col min="11286" max="11286" width="3.7109375" style="31" customWidth="1"/>
    <col min="11287" max="11287" width="11.140625" style="31" bestFit="1" customWidth="1"/>
    <col min="11288" max="11289" width="10.5703125" style="31"/>
    <col min="11290" max="11290" width="11.140625" style="31" customWidth="1"/>
    <col min="11291" max="11520" width="10.5703125" style="31"/>
    <col min="11521" max="11528" width="0" style="31" hidden="1" customWidth="1"/>
    <col min="11529" max="11529" width="3.7109375" style="31" customWidth="1"/>
    <col min="11530" max="11530" width="3.85546875" style="31" customWidth="1"/>
    <col min="11531" max="11531" width="3.7109375" style="31" customWidth="1"/>
    <col min="11532" max="11532" width="12.7109375" style="31" customWidth="1"/>
    <col min="11533" max="11533" width="52.7109375" style="31" customWidth="1"/>
    <col min="11534" max="11537" width="0" style="31" hidden="1" customWidth="1"/>
    <col min="11538" max="11538" width="12.28515625" style="31" customWidth="1"/>
    <col min="11539" max="11539" width="6.42578125" style="31" customWidth="1"/>
    <col min="11540" max="11540" width="12.28515625" style="31" customWidth="1"/>
    <col min="11541" max="11541" width="0" style="31" hidden="1" customWidth="1"/>
    <col min="11542" max="11542" width="3.7109375" style="31" customWidth="1"/>
    <col min="11543" max="11543" width="11.140625" style="31" bestFit="1" customWidth="1"/>
    <col min="11544" max="11545" width="10.5703125" style="31"/>
    <col min="11546" max="11546" width="11.140625" style="31" customWidth="1"/>
    <col min="11547" max="11776" width="10.5703125" style="31"/>
    <col min="11777" max="11784" width="0" style="31" hidden="1" customWidth="1"/>
    <col min="11785" max="11785" width="3.7109375" style="31" customWidth="1"/>
    <col min="11786" max="11786" width="3.85546875" style="31" customWidth="1"/>
    <col min="11787" max="11787" width="3.7109375" style="31" customWidth="1"/>
    <col min="11788" max="11788" width="12.7109375" style="31" customWidth="1"/>
    <col min="11789" max="11789" width="52.7109375" style="31" customWidth="1"/>
    <col min="11790" max="11793" width="0" style="31" hidden="1" customWidth="1"/>
    <col min="11794" max="11794" width="12.28515625" style="31" customWidth="1"/>
    <col min="11795" max="11795" width="6.42578125" style="31" customWidth="1"/>
    <col min="11796" max="11796" width="12.28515625" style="31" customWidth="1"/>
    <col min="11797" max="11797" width="0" style="31" hidden="1" customWidth="1"/>
    <col min="11798" max="11798" width="3.7109375" style="31" customWidth="1"/>
    <col min="11799" max="11799" width="11.140625" style="31" bestFit="1" customWidth="1"/>
    <col min="11800" max="11801" width="10.5703125" style="31"/>
    <col min="11802" max="11802" width="11.140625" style="31" customWidth="1"/>
    <col min="11803" max="12032" width="10.5703125" style="31"/>
    <col min="12033" max="12040" width="0" style="31" hidden="1" customWidth="1"/>
    <col min="12041" max="12041" width="3.7109375" style="31" customWidth="1"/>
    <col min="12042" max="12042" width="3.85546875" style="31" customWidth="1"/>
    <col min="12043" max="12043" width="3.7109375" style="31" customWidth="1"/>
    <col min="12044" max="12044" width="12.7109375" style="31" customWidth="1"/>
    <col min="12045" max="12045" width="52.7109375" style="31" customWidth="1"/>
    <col min="12046" max="12049" width="0" style="31" hidden="1" customWidth="1"/>
    <col min="12050" max="12050" width="12.28515625" style="31" customWidth="1"/>
    <col min="12051" max="12051" width="6.42578125" style="31" customWidth="1"/>
    <col min="12052" max="12052" width="12.28515625" style="31" customWidth="1"/>
    <col min="12053" max="12053" width="0" style="31" hidden="1" customWidth="1"/>
    <col min="12054" max="12054" width="3.7109375" style="31" customWidth="1"/>
    <col min="12055" max="12055" width="11.140625" style="31" bestFit="1" customWidth="1"/>
    <col min="12056" max="12057" width="10.5703125" style="31"/>
    <col min="12058" max="12058" width="11.140625" style="31" customWidth="1"/>
    <col min="12059" max="12288" width="10.5703125" style="31"/>
    <col min="12289" max="12296" width="0" style="31" hidden="1" customWidth="1"/>
    <col min="12297" max="12297" width="3.7109375" style="31" customWidth="1"/>
    <col min="12298" max="12298" width="3.85546875" style="31" customWidth="1"/>
    <col min="12299" max="12299" width="3.7109375" style="31" customWidth="1"/>
    <col min="12300" max="12300" width="12.7109375" style="31" customWidth="1"/>
    <col min="12301" max="12301" width="52.7109375" style="31" customWidth="1"/>
    <col min="12302" max="12305" width="0" style="31" hidden="1" customWidth="1"/>
    <col min="12306" max="12306" width="12.28515625" style="31" customWidth="1"/>
    <col min="12307" max="12307" width="6.42578125" style="31" customWidth="1"/>
    <col min="12308" max="12308" width="12.28515625" style="31" customWidth="1"/>
    <col min="12309" max="12309" width="0" style="31" hidden="1" customWidth="1"/>
    <col min="12310" max="12310" width="3.7109375" style="31" customWidth="1"/>
    <col min="12311" max="12311" width="11.140625" style="31" bestFit="1" customWidth="1"/>
    <col min="12312" max="12313" width="10.5703125" style="31"/>
    <col min="12314" max="12314" width="11.140625" style="31" customWidth="1"/>
    <col min="12315" max="12544" width="10.5703125" style="31"/>
    <col min="12545" max="12552" width="0" style="31" hidden="1" customWidth="1"/>
    <col min="12553" max="12553" width="3.7109375" style="31" customWidth="1"/>
    <col min="12554" max="12554" width="3.85546875" style="31" customWidth="1"/>
    <col min="12555" max="12555" width="3.7109375" style="31" customWidth="1"/>
    <col min="12556" max="12556" width="12.7109375" style="31" customWidth="1"/>
    <col min="12557" max="12557" width="52.7109375" style="31" customWidth="1"/>
    <col min="12558" max="12561" width="0" style="31" hidden="1" customWidth="1"/>
    <col min="12562" max="12562" width="12.28515625" style="31" customWidth="1"/>
    <col min="12563" max="12563" width="6.42578125" style="31" customWidth="1"/>
    <col min="12564" max="12564" width="12.28515625" style="31" customWidth="1"/>
    <col min="12565" max="12565" width="0" style="31" hidden="1" customWidth="1"/>
    <col min="12566" max="12566" width="3.7109375" style="31" customWidth="1"/>
    <col min="12567" max="12567" width="11.140625" style="31" bestFit="1" customWidth="1"/>
    <col min="12568" max="12569" width="10.5703125" style="31"/>
    <col min="12570" max="12570" width="11.140625" style="31" customWidth="1"/>
    <col min="12571" max="12800" width="10.5703125" style="31"/>
    <col min="12801" max="12808" width="0" style="31" hidden="1" customWidth="1"/>
    <col min="12809" max="12809" width="3.7109375" style="31" customWidth="1"/>
    <col min="12810" max="12810" width="3.85546875" style="31" customWidth="1"/>
    <col min="12811" max="12811" width="3.7109375" style="31" customWidth="1"/>
    <col min="12812" max="12812" width="12.7109375" style="31" customWidth="1"/>
    <col min="12813" max="12813" width="52.7109375" style="31" customWidth="1"/>
    <col min="12814" max="12817" width="0" style="31" hidden="1" customWidth="1"/>
    <col min="12818" max="12818" width="12.28515625" style="31" customWidth="1"/>
    <col min="12819" max="12819" width="6.42578125" style="31" customWidth="1"/>
    <col min="12820" max="12820" width="12.28515625" style="31" customWidth="1"/>
    <col min="12821" max="12821" width="0" style="31" hidden="1" customWidth="1"/>
    <col min="12822" max="12822" width="3.7109375" style="31" customWidth="1"/>
    <col min="12823" max="12823" width="11.140625" style="31" bestFit="1" customWidth="1"/>
    <col min="12824" max="12825" width="10.5703125" style="31"/>
    <col min="12826" max="12826" width="11.140625" style="31" customWidth="1"/>
    <col min="12827" max="13056" width="10.5703125" style="31"/>
    <col min="13057" max="13064" width="0" style="31" hidden="1" customWidth="1"/>
    <col min="13065" max="13065" width="3.7109375" style="31" customWidth="1"/>
    <col min="13066" max="13066" width="3.85546875" style="31" customWidth="1"/>
    <col min="13067" max="13067" width="3.7109375" style="31" customWidth="1"/>
    <col min="13068" max="13068" width="12.7109375" style="31" customWidth="1"/>
    <col min="13069" max="13069" width="52.7109375" style="31" customWidth="1"/>
    <col min="13070" max="13073" width="0" style="31" hidden="1" customWidth="1"/>
    <col min="13074" max="13074" width="12.28515625" style="31" customWidth="1"/>
    <col min="13075" max="13075" width="6.42578125" style="31" customWidth="1"/>
    <col min="13076" max="13076" width="12.28515625" style="31" customWidth="1"/>
    <col min="13077" max="13077" width="0" style="31" hidden="1" customWidth="1"/>
    <col min="13078" max="13078" width="3.7109375" style="31" customWidth="1"/>
    <col min="13079" max="13079" width="11.140625" style="31" bestFit="1" customWidth="1"/>
    <col min="13080" max="13081" width="10.5703125" style="31"/>
    <col min="13082" max="13082" width="11.140625" style="31" customWidth="1"/>
    <col min="13083" max="13312" width="10.5703125" style="31"/>
    <col min="13313" max="13320" width="0" style="31" hidden="1" customWidth="1"/>
    <col min="13321" max="13321" width="3.7109375" style="31" customWidth="1"/>
    <col min="13322" max="13322" width="3.85546875" style="31" customWidth="1"/>
    <col min="13323" max="13323" width="3.7109375" style="31" customWidth="1"/>
    <col min="13324" max="13324" width="12.7109375" style="31" customWidth="1"/>
    <col min="13325" max="13325" width="52.7109375" style="31" customWidth="1"/>
    <col min="13326" max="13329" width="0" style="31" hidden="1" customWidth="1"/>
    <col min="13330" max="13330" width="12.28515625" style="31" customWidth="1"/>
    <col min="13331" max="13331" width="6.42578125" style="31" customWidth="1"/>
    <col min="13332" max="13332" width="12.28515625" style="31" customWidth="1"/>
    <col min="13333" max="13333" width="0" style="31" hidden="1" customWidth="1"/>
    <col min="13334" max="13334" width="3.7109375" style="31" customWidth="1"/>
    <col min="13335" max="13335" width="11.140625" style="31" bestFit="1" customWidth="1"/>
    <col min="13336" max="13337" width="10.5703125" style="31"/>
    <col min="13338" max="13338" width="11.140625" style="31" customWidth="1"/>
    <col min="13339" max="13568" width="10.5703125" style="31"/>
    <col min="13569" max="13576" width="0" style="31" hidden="1" customWidth="1"/>
    <col min="13577" max="13577" width="3.7109375" style="31" customWidth="1"/>
    <col min="13578" max="13578" width="3.85546875" style="31" customWidth="1"/>
    <col min="13579" max="13579" width="3.7109375" style="31" customWidth="1"/>
    <col min="13580" max="13580" width="12.7109375" style="31" customWidth="1"/>
    <col min="13581" max="13581" width="52.7109375" style="31" customWidth="1"/>
    <col min="13582" max="13585" width="0" style="31" hidden="1" customWidth="1"/>
    <col min="13586" max="13586" width="12.28515625" style="31" customWidth="1"/>
    <col min="13587" max="13587" width="6.42578125" style="31" customWidth="1"/>
    <col min="13588" max="13588" width="12.28515625" style="31" customWidth="1"/>
    <col min="13589" max="13589" width="0" style="31" hidden="1" customWidth="1"/>
    <col min="13590" max="13590" width="3.7109375" style="31" customWidth="1"/>
    <col min="13591" max="13591" width="11.140625" style="31" bestFit="1" customWidth="1"/>
    <col min="13592" max="13593" width="10.5703125" style="31"/>
    <col min="13594" max="13594" width="11.140625" style="31" customWidth="1"/>
    <col min="13595" max="13824" width="10.5703125" style="31"/>
    <col min="13825" max="13832" width="0" style="31" hidden="1" customWidth="1"/>
    <col min="13833" max="13833" width="3.7109375" style="31" customWidth="1"/>
    <col min="13834" max="13834" width="3.85546875" style="31" customWidth="1"/>
    <col min="13835" max="13835" width="3.7109375" style="31" customWidth="1"/>
    <col min="13836" max="13836" width="12.7109375" style="31" customWidth="1"/>
    <col min="13837" max="13837" width="52.7109375" style="31" customWidth="1"/>
    <col min="13838" max="13841" width="0" style="31" hidden="1" customWidth="1"/>
    <col min="13842" max="13842" width="12.28515625" style="31" customWidth="1"/>
    <col min="13843" max="13843" width="6.42578125" style="31" customWidth="1"/>
    <col min="13844" max="13844" width="12.28515625" style="31" customWidth="1"/>
    <col min="13845" max="13845" width="0" style="31" hidden="1" customWidth="1"/>
    <col min="13846" max="13846" width="3.7109375" style="31" customWidth="1"/>
    <col min="13847" max="13847" width="11.140625" style="31" bestFit="1" customWidth="1"/>
    <col min="13848" max="13849" width="10.5703125" style="31"/>
    <col min="13850" max="13850" width="11.140625" style="31" customWidth="1"/>
    <col min="13851" max="14080" width="10.5703125" style="31"/>
    <col min="14081" max="14088" width="0" style="31" hidden="1" customWidth="1"/>
    <col min="14089" max="14089" width="3.7109375" style="31" customWidth="1"/>
    <col min="14090" max="14090" width="3.85546875" style="31" customWidth="1"/>
    <col min="14091" max="14091" width="3.7109375" style="31" customWidth="1"/>
    <col min="14092" max="14092" width="12.7109375" style="31" customWidth="1"/>
    <col min="14093" max="14093" width="52.7109375" style="31" customWidth="1"/>
    <col min="14094" max="14097" width="0" style="31" hidden="1" customWidth="1"/>
    <col min="14098" max="14098" width="12.28515625" style="31" customWidth="1"/>
    <col min="14099" max="14099" width="6.42578125" style="31" customWidth="1"/>
    <col min="14100" max="14100" width="12.28515625" style="31" customWidth="1"/>
    <col min="14101" max="14101" width="0" style="31" hidden="1" customWidth="1"/>
    <col min="14102" max="14102" width="3.7109375" style="31" customWidth="1"/>
    <col min="14103" max="14103" width="11.140625" style="31" bestFit="1" customWidth="1"/>
    <col min="14104" max="14105" width="10.5703125" style="31"/>
    <col min="14106" max="14106" width="11.140625" style="31" customWidth="1"/>
    <col min="14107" max="14336" width="10.5703125" style="31"/>
    <col min="14337" max="14344" width="0" style="31" hidden="1" customWidth="1"/>
    <col min="14345" max="14345" width="3.7109375" style="31" customWidth="1"/>
    <col min="14346" max="14346" width="3.85546875" style="31" customWidth="1"/>
    <col min="14347" max="14347" width="3.7109375" style="31" customWidth="1"/>
    <col min="14348" max="14348" width="12.7109375" style="31" customWidth="1"/>
    <col min="14349" max="14349" width="52.7109375" style="31" customWidth="1"/>
    <col min="14350" max="14353" width="0" style="31" hidden="1" customWidth="1"/>
    <col min="14354" max="14354" width="12.28515625" style="31" customWidth="1"/>
    <col min="14355" max="14355" width="6.42578125" style="31" customWidth="1"/>
    <col min="14356" max="14356" width="12.28515625" style="31" customWidth="1"/>
    <col min="14357" max="14357" width="0" style="31" hidden="1" customWidth="1"/>
    <col min="14358" max="14358" width="3.7109375" style="31" customWidth="1"/>
    <col min="14359" max="14359" width="11.140625" style="31" bestFit="1" customWidth="1"/>
    <col min="14360" max="14361" width="10.5703125" style="31"/>
    <col min="14362" max="14362" width="11.140625" style="31" customWidth="1"/>
    <col min="14363" max="14592" width="10.5703125" style="31"/>
    <col min="14593" max="14600" width="0" style="31" hidden="1" customWidth="1"/>
    <col min="14601" max="14601" width="3.7109375" style="31" customWidth="1"/>
    <col min="14602" max="14602" width="3.85546875" style="31" customWidth="1"/>
    <col min="14603" max="14603" width="3.7109375" style="31" customWidth="1"/>
    <col min="14604" max="14604" width="12.7109375" style="31" customWidth="1"/>
    <col min="14605" max="14605" width="52.7109375" style="31" customWidth="1"/>
    <col min="14606" max="14609" width="0" style="31" hidden="1" customWidth="1"/>
    <col min="14610" max="14610" width="12.28515625" style="31" customWidth="1"/>
    <col min="14611" max="14611" width="6.42578125" style="31" customWidth="1"/>
    <col min="14612" max="14612" width="12.28515625" style="31" customWidth="1"/>
    <col min="14613" max="14613" width="0" style="31" hidden="1" customWidth="1"/>
    <col min="14614" max="14614" width="3.7109375" style="31" customWidth="1"/>
    <col min="14615" max="14615" width="11.140625" style="31" bestFit="1" customWidth="1"/>
    <col min="14616" max="14617" width="10.5703125" style="31"/>
    <col min="14618" max="14618" width="11.140625" style="31" customWidth="1"/>
    <col min="14619" max="14848" width="10.5703125" style="31"/>
    <col min="14849" max="14856" width="0" style="31" hidden="1" customWidth="1"/>
    <col min="14857" max="14857" width="3.7109375" style="31" customWidth="1"/>
    <col min="14858" max="14858" width="3.85546875" style="31" customWidth="1"/>
    <col min="14859" max="14859" width="3.7109375" style="31" customWidth="1"/>
    <col min="14860" max="14860" width="12.7109375" style="31" customWidth="1"/>
    <col min="14861" max="14861" width="52.7109375" style="31" customWidth="1"/>
    <col min="14862" max="14865" width="0" style="31" hidden="1" customWidth="1"/>
    <col min="14866" max="14866" width="12.28515625" style="31" customWidth="1"/>
    <col min="14867" max="14867" width="6.42578125" style="31" customWidth="1"/>
    <col min="14868" max="14868" width="12.28515625" style="31" customWidth="1"/>
    <col min="14869" max="14869" width="0" style="31" hidden="1" customWidth="1"/>
    <col min="14870" max="14870" width="3.7109375" style="31" customWidth="1"/>
    <col min="14871" max="14871" width="11.140625" style="31" bestFit="1" customWidth="1"/>
    <col min="14872" max="14873" width="10.5703125" style="31"/>
    <col min="14874" max="14874" width="11.140625" style="31" customWidth="1"/>
    <col min="14875" max="15104" width="10.5703125" style="31"/>
    <col min="15105" max="15112" width="0" style="31" hidden="1" customWidth="1"/>
    <col min="15113" max="15113" width="3.7109375" style="31" customWidth="1"/>
    <col min="15114" max="15114" width="3.85546875" style="31" customWidth="1"/>
    <col min="15115" max="15115" width="3.7109375" style="31" customWidth="1"/>
    <col min="15116" max="15116" width="12.7109375" style="31" customWidth="1"/>
    <col min="15117" max="15117" width="52.7109375" style="31" customWidth="1"/>
    <col min="15118" max="15121" width="0" style="31" hidden="1" customWidth="1"/>
    <col min="15122" max="15122" width="12.28515625" style="31" customWidth="1"/>
    <col min="15123" max="15123" width="6.42578125" style="31" customWidth="1"/>
    <col min="15124" max="15124" width="12.28515625" style="31" customWidth="1"/>
    <col min="15125" max="15125" width="0" style="31" hidden="1" customWidth="1"/>
    <col min="15126" max="15126" width="3.7109375" style="31" customWidth="1"/>
    <col min="15127" max="15127" width="11.140625" style="31" bestFit="1" customWidth="1"/>
    <col min="15128" max="15129" width="10.5703125" style="31"/>
    <col min="15130" max="15130" width="11.140625" style="31" customWidth="1"/>
    <col min="15131" max="15360" width="10.5703125" style="31"/>
    <col min="15361" max="15368" width="0" style="31" hidden="1" customWidth="1"/>
    <col min="15369" max="15369" width="3.7109375" style="31" customWidth="1"/>
    <col min="15370" max="15370" width="3.85546875" style="31" customWidth="1"/>
    <col min="15371" max="15371" width="3.7109375" style="31" customWidth="1"/>
    <col min="15372" max="15372" width="12.7109375" style="31" customWidth="1"/>
    <col min="15373" max="15373" width="52.7109375" style="31" customWidth="1"/>
    <col min="15374" max="15377" width="0" style="31" hidden="1" customWidth="1"/>
    <col min="15378" max="15378" width="12.28515625" style="31" customWidth="1"/>
    <col min="15379" max="15379" width="6.42578125" style="31" customWidth="1"/>
    <col min="15380" max="15380" width="12.28515625" style="31" customWidth="1"/>
    <col min="15381" max="15381" width="0" style="31" hidden="1" customWidth="1"/>
    <col min="15382" max="15382" width="3.7109375" style="31" customWidth="1"/>
    <col min="15383" max="15383" width="11.140625" style="31" bestFit="1" customWidth="1"/>
    <col min="15384" max="15385" width="10.5703125" style="31"/>
    <col min="15386" max="15386" width="11.140625" style="31" customWidth="1"/>
    <col min="15387" max="15616" width="10.5703125" style="31"/>
    <col min="15617" max="15624" width="0" style="31" hidden="1" customWidth="1"/>
    <col min="15625" max="15625" width="3.7109375" style="31" customWidth="1"/>
    <col min="15626" max="15626" width="3.85546875" style="31" customWidth="1"/>
    <col min="15627" max="15627" width="3.7109375" style="31" customWidth="1"/>
    <col min="15628" max="15628" width="12.7109375" style="31" customWidth="1"/>
    <col min="15629" max="15629" width="52.7109375" style="31" customWidth="1"/>
    <col min="15630" max="15633" width="0" style="31" hidden="1" customWidth="1"/>
    <col min="15634" max="15634" width="12.28515625" style="31" customWidth="1"/>
    <col min="15635" max="15635" width="6.42578125" style="31" customWidth="1"/>
    <col min="15636" max="15636" width="12.28515625" style="31" customWidth="1"/>
    <col min="15637" max="15637" width="0" style="31" hidden="1" customWidth="1"/>
    <col min="15638" max="15638" width="3.7109375" style="31" customWidth="1"/>
    <col min="15639" max="15639" width="11.140625" style="31" bestFit="1" customWidth="1"/>
    <col min="15640" max="15641" width="10.5703125" style="31"/>
    <col min="15642" max="15642" width="11.140625" style="31" customWidth="1"/>
    <col min="15643" max="15872" width="10.5703125" style="31"/>
    <col min="15873" max="15880" width="0" style="31" hidden="1" customWidth="1"/>
    <col min="15881" max="15881" width="3.7109375" style="31" customWidth="1"/>
    <col min="15882" max="15882" width="3.85546875" style="31" customWidth="1"/>
    <col min="15883" max="15883" width="3.7109375" style="31" customWidth="1"/>
    <col min="15884" max="15884" width="12.7109375" style="31" customWidth="1"/>
    <col min="15885" max="15885" width="52.7109375" style="31" customWidth="1"/>
    <col min="15886" max="15889" width="0" style="31" hidden="1" customWidth="1"/>
    <col min="15890" max="15890" width="12.28515625" style="31" customWidth="1"/>
    <col min="15891" max="15891" width="6.42578125" style="31" customWidth="1"/>
    <col min="15892" max="15892" width="12.28515625" style="31" customWidth="1"/>
    <col min="15893" max="15893" width="0" style="31" hidden="1" customWidth="1"/>
    <col min="15894" max="15894" width="3.7109375" style="31" customWidth="1"/>
    <col min="15895" max="15895" width="11.140625" style="31" bestFit="1" customWidth="1"/>
    <col min="15896" max="15897" width="10.5703125" style="31"/>
    <col min="15898" max="15898" width="11.140625" style="31" customWidth="1"/>
    <col min="15899" max="16128" width="10.5703125" style="31"/>
    <col min="16129" max="16136" width="0" style="31" hidden="1" customWidth="1"/>
    <col min="16137" max="16137" width="3.7109375" style="31" customWidth="1"/>
    <col min="16138" max="16138" width="3.85546875" style="31" customWidth="1"/>
    <col min="16139" max="16139" width="3.7109375" style="31" customWidth="1"/>
    <col min="16140" max="16140" width="12.7109375" style="31" customWidth="1"/>
    <col min="16141" max="16141" width="52.7109375" style="31" customWidth="1"/>
    <col min="16142" max="16145" width="0" style="31" hidden="1" customWidth="1"/>
    <col min="16146" max="16146" width="12.28515625" style="31" customWidth="1"/>
    <col min="16147" max="16147" width="6.42578125" style="31" customWidth="1"/>
    <col min="16148" max="16148" width="12.28515625" style="31" customWidth="1"/>
    <col min="16149" max="16149" width="0" style="31" hidden="1" customWidth="1"/>
    <col min="16150" max="16150" width="3.7109375" style="31" customWidth="1"/>
    <col min="16151" max="16151" width="11.140625" style="31" bestFit="1" customWidth="1"/>
    <col min="16152" max="16153" width="10.5703125" style="31"/>
    <col min="16154" max="16154" width="11.140625" style="31" customWidth="1"/>
    <col min="16155" max="16384" width="10.5703125" style="31"/>
  </cols>
  <sheetData>
    <row r="1" spans="1:34" hidden="1"/>
    <row r="2" spans="1:34" hidden="1"/>
    <row r="3" spans="1:34" hidden="1"/>
    <row r="4" spans="1:34" ht="3" customHeight="1">
      <c r="J4" s="74"/>
      <c r="K4" s="74"/>
      <c r="L4" s="383"/>
      <c r="M4" s="383"/>
      <c r="N4" s="383"/>
    </row>
    <row r="5" spans="1:34" ht="26.1" customHeight="1">
      <c r="J5" s="74"/>
      <c r="K5" s="74"/>
      <c r="L5" s="688" t="s">
        <v>715</v>
      </c>
      <c r="M5" s="688"/>
      <c r="N5" s="688"/>
      <c r="O5" s="688"/>
      <c r="P5" s="688"/>
      <c r="Q5" s="688"/>
      <c r="R5" s="688"/>
      <c r="S5" s="688"/>
      <c r="T5" s="688"/>
      <c r="U5" s="467"/>
    </row>
    <row r="6" spans="1:34" ht="3" customHeight="1">
      <c r="J6" s="74"/>
      <c r="K6" s="74"/>
      <c r="L6" s="383"/>
      <c r="M6" s="383"/>
      <c r="N6" s="383"/>
      <c r="O6" s="384"/>
      <c r="P6" s="384"/>
      <c r="Q6" s="384"/>
      <c r="R6" s="384"/>
      <c r="S6" s="384"/>
      <c r="T6" s="384"/>
      <c r="U6" s="384"/>
    </row>
    <row r="7" spans="1:34" ht="33.75">
      <c r="J7" s="74"/>
      <c r="K7" s="74"/>
      <c r="L7" s="383"/>
      <c r="M7" s="445" t="s">
        <v>649</v>
      </c>
      <c r="N7" s="383"/>
      <c r="O7" s="714"/>
      <c r="P7" s="715"/>
      <c r="Q7" s="715"/>
      <c r="R7" s="715"/>
      <c r="S7" s="715"/>
      <c r="T7" s="716"/>
      <c r="U7" s="397"/>
    </row>
    <row r="8" spans="1:34" s="495" customFormat="1" ht="5.25">
      <c r="A8" s="173"/>
      <c r="B8" s="173"/>
      <c r="C8" s="173"/>
      <c r="D8" s="173"/>
      <c r="E8" s="173"/>
      <c r="F8" s="173"/>
      <c r="G8" s="184"/>
      <c r="H8" s="184"/>
      <c r="I8" s="490"/>
      <c r="J8" s="491"/>
      <c r="K8" s="491"/>
      <c r="L8" s="492"/>
      <c r="M8" s="492"/>
      <c r="N8" s="492"/>
      <c r="O8" s="496"/>
      <c r="P8" s="496"/>
      <c r="Q8" s="496"/>
      <c r="R8" s="496"/>
      <c r="S8" s="496"/>
      <c r="T8" s="496"/>
      <c r="U8" s="497"/>
      <c r="X8" s="173"/>
      <c r="Y8" s="173"/>
      <c r="Z8" s="173"/>
      <c r="AA8" s="173"/>
      <c r="AB8" s="173"/>
      <c r="AC8" s="173"/>
      <c r="AD8" s="173"/>
      <c r="AE8" s="173"/>
      <c r="AF8" s="173"/>
      <c r="AG8" s="173"/>
      <c r="AH8" s="173"/>
    </row>
    <row r="9" spans="1:34" s="378" customFormat="1" ht="5.25" hidden="1">
      <c r="A9" s="183"/>
      <c r="B9" s="183"/>
      <c r="C9" s="183"/>
      <c r="D9" s="183"/>
      <c r="E9" s="183"/>
      <c r="F9" s="183"/>
      <c r="G9" s="183"/>
      <c r="H9" s="183"/>
      <c r="L9" s="583"/>
      <c r="M9" s="545"/>
      <c r="O9" s="694"/>
      <c r="P9" s="694"/>
      <c r="Q9" s="694"/>
      <c r="R9" s="694"/>
      <c r="S9" s="694"/>
      <c r="T9" s="694"/>
      <c r="U9" s="497"/>
      <c r="V9" s="497"/>
      <c r="X9" s="183"/>
      <c r="Y9" s="183"/>
      <c r="Z9" s="183"/>
      <c r="AA9" s="183"/>
      <c r="AB9" s="183"/>
    </row>
    <row r="10" spans="1:34" s="138" customFormat="1" ht="18.75">
      <c r="A10" s="183"/>
      <c r="B10" s="183"/>
      <c r="C10" s="183"/>
      <c r="D10" s="183"/>
      <c r="E10" s="183"/>
      <c r="F10" s="183"/>
      <c r="G10" s="183"/>
      <c r="H10" s="183"/>
      <c r="L10" s="398"/>
      <c r="M10" s="445" t="str">
        <f>"Дата подачи заявления об "&amp;IF(datePr_ch="","утверждении","изменении") &amp; " тарифов"</f>
        <v>Дата подачи заявления об утверждении тарифов</v>
      </c>
      <c r="N10" s="549"/>
      <c r="O10" s="695" t="str">
        <f>IF(datePr_ch="",IF(datePr="","",datePr),datePr_ch)</f>
        <v>28.04.2023</v>
      </c>
      <c r="P10" s="695"/>
      <c r="Q10" s="695"/>
      <c r="R10" s="695"/>
      <c r="S10" s="695"/>
      <c r="T10" s="695"/>
      <c r="U10" s="397"/>
      <c r="V10" s="397"/>
      <c r="W10" s="413"/>
      <c r="X10" s="183"/>
      <c r="Y10" s="183"/>
      <c r="Z10" s="183"/>
      <c r="AA10" s="183"/>
      <c r="AB10" s="183"/>
      <c r="AC10" s="183"/>
      <c r="AD10" s="183"/>
      <c r="AE10" s="183"/>
      <c r="AF10" s="183"/>
      <c r="AG10" s="183"/>
      <c r="AH10" s="183"/>
    </row>
    <row r="11" spans="1:34" s="138" customFormat="1" ht="22.5">
      <c r="A11" s="183"/>
      <c r="B11" s="183"/>
      <c r="C11" s="183"/>
      <c r="D11" s="183"/>
      <c r="E11" s="183"/>
      <c r="F11" s="183"/>
      <c r="G11" s="183"/>
      <c r="H11" s="183"/>
      <c r="L11" s="132"/>
      <c r="M11" s="445" t="str">
        <f>"Номер подачи заявления об "&amp;IF(numberPr_ch="","утверждении","изменении") &amp; " тарифов"</f>
        <v>Номер подачи заявления об утверждении тарифов</v>
      </c>
      <c r="N11" s="549"/>
      <c r="O11" s="695" t="str">
        <f>IF(numberPr_ch="",IF(numberPr="","",numberPr),numberPr_ch)</f>
        <v>595</v>
      </c>
      <c r="P11" s="695"/>
      <c r="Q11" s="695"/>
      <c r="R11" s="695"/>
      <c r="S11" s="695"/>
      <c r="T11" s="695"/>
      <c r="U11" s="397"/>
      <c r="V11" s="397"/>
      <c r="W11" s="413"/>
      <c r="X11" s="183"/>
      <c r="Y11" s="183"/>
      <c r="Z11" s="183"/>
      <c r="AA11" s="183"/>
      <c r="AB11" s="183"/>
      <c r="AC11" s="183"/>
      <c r="AD11" s="183"/>
      <c r="AE11" s="183"/>
      <c r="AF11" s="183"/>
      <c r="AG11" s="183"/>
      <c r="AH11" s="183"/>
    </row>
    <row r="12" spans="1:34" s="378" customFormat="1" ht="5.25" hidden="1">
      <c r="A12" s="183"/>
      <c r="B12" s="183"/>
      <c r="C12" s="183"/>
      <c r="D12" s="183"/>
      <c r="E12" s="183"/>
      <c r="F12" s="183"/>
      <c r="G12" s="183"/>
      <c r="H12" s="183"/>
      <c r="L12" s="583"/>
      <c r="M12" s="545"/>
      <c r="O12" s="694"/>
      <c r="P12" s="694"/>
      <c r="Q12" s="694"/>
      <c r="R12" s="694"/>
      <c r="S12" s="694"/>
      <c r="T12" s="694"/>
      <c r="U12" s="497"/>
      <c r="V12" s="497"/>
      <c r="X12" s="183"/>
      <c r="Y12" s="183"/>
      <c r="Z12" s="183"/>
      <c r="AA12" s="183"/>
      <c r="AB12" s="183"/>
    </row>
    <row r="13" spans="1:34" s="138" customFormat="1" ht="11.25">
      <c r="A13" s="183"/>
      <c r="B13" s="183"/>
      <c r="C13" s="183"/>
      <c r="D13" s="183"/>
      <c r="E13" s="183"/>
      <c r="F13" s="183"/>
      <c r="G13" s="183"/>
      <c r="H13" s="183"/>
      <c r="L13" s="689"/>
      <c r="M13" s="689"/>
      <c r="N13" s="388"/>
      <c r="O13" s="397"/>
      <c r="P13" s="397"/>
      <c r="Q13" s="397"/>
      <c r="R13" s="397"/>
      <c r="S13" s="397"/>
      <c r="T13" s="397"/>
      <c r="U13" s="400" t="s">
        <v>371</v>
      </c>
      <c r="X13" s="183"/>
      <c r="Y13" s="183"/>
      <c r="Z13" s="183"/>
      <c r="AA13" s="183"/>
      <c r="AB13" s="183"/>
      <c r="AC13" s="183"/>
      <c r="AD13" s="183"/>
      <c r="AE13" s="183"/>
      <c r="AF13" s="183"/>
      <c r="AG13" s="183"/>
      <c r="AH13" s="183"/>
    </row>
    <row r="14" spans="1:34">
      <c r="J14" s="74"/>
      <c r="K14" s="74"/>
      <c r="L14" s="383"/>
      <c r="M14" s="383"/>
      <c r="N14" s="399"/>
      <c r="O14" s="696"/>
      <c r="P14" s="696"/>
      <c r="Q14" s="696"/>
      <c r="R14" s="696"/>
      <c r="S14" s="696"/>
      <c r="T14" s="696"/>
      <c r="U14" s="696"/>
    </row>
    <row r="15" spans="1:34">
      <c r="J15" s="74"/>
      <c r="K15" s="74"/>
      <c r="L15" s="626" t="s">
        <v>445</v>
      </c>
      <c r="M15" s="626"/>
      <c r="N15" s="626"/>
      <c r="O15" s="626"/>
      <c r="P15" s="626"/>
      <c r="Q15" s="626"/>
      <c r="R15" s="626"/>
      <c r="S15" s="626"/>
      <c r="T15" s="626"/>
      <c r="U15" s="626"/>
      <c r="V15" s="626"/>
      <c r="W15" s="626" t="s">
        <v>446</v>
      </c>
    </row>
    <row r="16" spans="1:34" ht="14.25" customHeight="1">
      <c r="J16" s="74"/>
      <c r="K16" s="74"/>
      <c r="L16" s="702" t="s">
        <v>91</v>
      </c>
      <c r="M16" s="702" t="s">
        <v>600</v>
      </c>
      <c r="N16" s="464"/>
      <c r="O16" s="703" t="s">
        <v>602</v>
      </c>
      <c r="P16" s="704"/>
      <c r="Q16" s="704"/>
      <c r="R16" s="704"/>
      <c r="S16" s="704"/>
      <c r="T16" s="705"/>
      <c r="U16" s="685" t="s">
        <v>339</v>
      </c>
      <c r="V16" s="699" t="s">
        <v>274</v>
      </c>
      <c r="W16" s="626"/>
    </row>
    <row r="17" spans="1:36" ht="14.25" customHeight="1">
      <c r="J17" s="74"/>
      <c r="K17" s="74"/>
      <c r="L17" s="702"/>
      <c r="M17" s="702"/>
      <c r="N17" s="465"/>
      <c r="O17" s="708" t="s">
        <v>576</v>
      </c>
      <c r="P17" s="706" t="s">
        <v>270</v>
      </c>
      <c r="Q17" s="707"/>
      <c r="R17" s="682" t="s">
        <v>613</v>
      </c>
      <c r="S17" s="683"/>
      <c r="T17" s="684"/>
      <c r="U17" s="686"/>
      <c r="V17" s="700"/>
      <c r="W17" s="626"/>
    </row>
    <row r="18" spans="1:36" ht="33.75" customHeight="1">
      <c r="J18" s="74"/>
      <c r="K18" s="74"/>
      <c r="L18" s="702"/>
      <c r="M18" s="702"/>
      <c r="N18" s="466"/>
      <c r="O18" s="709"/>
      <c r="P18" s="88" t="s">
        <v>577</v>
      </c>
      <c r="Q18" s="88" t="s">
        <v>6</v>
      </c>
      <c r="R18" s="89" t="s">
        <v>273</v>
      </c>
      <c r="S18" s="697" t="s">
        <v>272</v>
      </c>
      <c r="T18" s="698"/>
      <c r="U18" s="687"/>
      <c r="V18" s="701"/>
      <c r="W18" s="626"/>
    </row>
    <row r="19" spans="1:36">
      <c r="J19" s="74"/>
      <c r="K19" s="389">
        <v>1</v>
      </c>
      <c r="L19" s="452" t="s">
        <v>92</v>
      </c>
      <c r="M19" s="452" t="s">
        <v>48</v>
      </c>
      <c r="N19" s="454" t="str">
        <f ca="1">OFFSET(N19,0,-1)</f>
        <v>2</v>
      </c>
      <c r="O19" s="453">
        <f ca="1">OFFSET(O19,0,-1)+1</f>
        <v>3</v>
      </c>
      <c r="P19" s="453">
        <f ca="1">OFFSET(P19,0,-1)+1</f>
        <v>4</v>
      </c>
      <c r="Q19" s="453">
        <f ca="1">OFFSET(Q19,0,-1)+1</f>
        <v>5</v>
      </c>
      <c r="R19" s="453">
        <f ca="1">OFFSET(R19,0,-1)+1</f>
        <v>6</v>
      </c>
      <c r="S19" s="690">
        <f ca="1">OFFSET(S19,0,-1)+1</f>
        <v>7</v>
      </c>
      <c r="T19" s="690"/>
      <c r="U19" s="453">
        <f ca="1">OFFSET(U19,0,-2)+1</f>
        <v>8</v>
      </c>
      <c r="V19" s="454">
        <f ca="1">OFFSET(V19,0,-1)</f>
        <v>8</v>
      </c>
      <c r="W19" s="453">
        <f ca="1">OFFSET(W19,0,-1)+1</f>
        <v>9</v>
      </c>
    </row>
    <row r="20" spans="1:36" ht="22.5">
      <c r="A20" s="673">
        <v>1</v>
      </c>
      <c r="E20" s="184"/>
      <c r="F20" s="284"/>
      <c r="G20" s="284"/>
      <c r="H20" s="284"/>
      <c r="J20" s="506"/>
      <c r="K20" s="509"/>
      <c r="L20" s="402">
        <f>mergeValue(A20)</f>
        <v>1</v>
      </c>
      <c r="M20" s="450" t="s">
        <v>19</v>
      </c>
      <c r="N20" s="451"/>
      <c r="O20" s="674"/>
      <c r="P20" s="674"/>
      <c r="Q20" s="674"/>
      <c r="R20" s="674"/>
      <c r="S20" s="674"/>
      <c r="T20" s="674"/>
      <c r="U20" s="674"/>
      <c r="V20" s="674"/>
      <c r="W20" s="446" t="s">
        <v>716</v>
      </c>
      <c r="Y20" s="182"/>
      <c r="Z20" s="182" t="str">
        <f t="shared" ref="Z20:Z33" si="0">IF(M20="","",M20 )</f>
        <v>Наименование тарифа</v>
      </c>
      <c r="AA20" s="182"/>
      <c r="AB20" s="182"/>
      <c r="AC20" s="182"/>
      <c r="AI20" s="173"/>
      <c r="AJ20" s="173"/>
    </row>
    <row r="21" spans="1:36" ht="22.5">
      <c r="A21" s="673"/>
      <c r="B21" s="673">
        <v>1</v>
      </c>
      <c r="E21" s="284"/>
      <c r="F21" s="284"/>
      <c r="G21" s="284"/>
      <c r="H21" s="284"/>
      <c r="I21" s="151"/>
      <c r="J21" s="505"/>
      <c r="K21" s="507"/>
      <c r="L21" s="402" t="str">
        <f>mergeValue(A21) &amp;"."&amp; mergeValue(B21)</f>
        <v>1.1</v>
      </c>
      <c r="M21" s="418" t="s">
        <v>15</v>
      </c>
      <c r="N21" s="451"/>
      <c r="O21" s="674"/>
      <c r="P21" s="674"/>
      <c r="Q21" s="674"/>
      <c r="R21" s="674"/>
      <c r="S21" s="674"/>
      <c r="T21" s="674"/>
      <c r="U21" s="674"/>
      <c r="V21" s="674"/>
      <c r="W21" s="446" t="s">
        <v>459</v>
      </c>
      <c r="Y21" s="182"/>
      <c r="Z21" s="182" t="str">
        <f t="shared" si="0"/>
        <v>Территория действия тарифа</v>
      </c>
      <c r="AA21" s="182"/>
      <c r="AB21" s="182"/>
      <c r="AC21" s="182"/>
      <c r="AI21" s="173"/>
      <c r="AJ21" s="173"/>
    </row>
    <row r="22" spans="1:36" ht="22.5">
      <c r="A22" s="673"/>
      <c r="B22" s="673"/>
      <c r="C22" s="673">
        <v>1</v>
      </c>
      <c r="E22" s="284"/>
      <c r="F22" s="284"/>
      <c r="G22" s="284"/>
      <c r="H22" s="284"/>
      <c r="I22" s="508"/>
      <c r="J22" s="505"/>
      <c r="K22" s="507"/>
      <c r="L22" s="402" t="str">
        <f>mergeValue(A22) &amp;"."&amp; mergeValue(B22)&amp;"."&amp; mergeValue(C22)</f>
        <v>1.1.1</v>
      </c>
      <c r="M22" s="419" t="s">
        <v>7</v>
      </c>
      <c r="N22" s="451"/>
      <c r="O22" s="674"/>
      <c r="P22" s="674"/>
      <c r="Q22" s="674"/>
      <c r="R22" s="674"/>
      <c r="S22" s="674"/>
      <c r="T22" s="674"/>
      <c r="U22" s="674"/>
      <c r="V22" s="674"/>
      <c r="W22" s="446" t="s">
        <v>598</v>
      </c>
      <c r="Y22" s="182"/>
      <c r="Z22" s="182" t="str">
        <f t="shared" si="0"/>
        <v xml:space="preserve">Наименование системы теплоснабжения </v>
      </c>
      <c r="AA22" s="182"/>
      <c r="AB22" s="182"/>
      <c r="AC22" s="182"/>
      <c r="AI22" s="173"/>
      <c r="AJ22" s="173"/>
    </row>
    <row r="23" spans="1:36" ht="22.5">
      <c r="A23" s="673"/>
      <c r="B23" s="673"/>
      <c r="C23" s="673"/>
      <c r="D23" s="673">
        <v>1</v>
      </c>
      <c r="E23" s="284"/>
      <c r="F23" s="284"/>
      <c r="G23" s="284"/>
      <c r="H23" s="284"/>
      <c r="I23" s="508"/>
      <c r="J23" s="505"/>
      <c r="K23" s="507"/>
      <c r="L23" s="402" t="str">
        <f>mergeValue(A23) &amp;"."&amp; mergeValue(B23)&amp;"."&amp; mergeValue(C23)&amp;"."&amp; mergeValue(D23)</f>
        <v>1.1.1.1</v>
      </c>
      <c r="M23" s="420" t="s">
        <v>21</v>
      </c>
      <c r="N23" s="451"/>
      <c r="O23" s="674"/>
      <c r="P23" s="674"/>
      <c r="Q23" s="674"/>
      <c r="R23" s="674"/>
      <c r="S23" s="674"/>
      <c r="T23" s="674"/>
      <c r="U23" s="674"/>
      <c r="V23" s="674"/>
      <c r="W23" s="446" t="s">
        <v>599</v>
      </c>
      <c r="Y23" s="182"/>
      <c r="Z23" s="182" t="str">
        <f t="shared" si="0"/>
        <v xml:space="preserve">Источник тепловой энергии  </v>
      </c>
      <c r="AA23" s="182"/>
      <c r="AB23" s="182"/>
      <c r="AC23" s="182"/>
      <c r="AI23" s="173"/>
      <c r="AJ23" s="173"/>
    </row>
    <row r="24" spans="1:36" ht="78.75">
      <c r="A24" s="673"/>
      <c r="B24" s="673"/>
      <c r="C24" s="673"/>
      <c r="D24" s="673"/>
      <c r="E24" s="673">
        <v>1</v>
      </c>
      <c r="F24" s="284"/>
      <c r="G24" s="284"/>
      <c r="H24" s="173">
        <v>1</v>
      </c>
      <c r="I24" s="673">
        <v>1</v>
      </c>
      <c r="J24" s="284"/>
      <c r="K24" s="511"/>
      <c r="L24" s="402" t="str">
        <f>mergeValue(A24) &amp;"."&amp; mergeValue(B24)&amp;"."&amp; mergeValue(C24)&amp;"."&amp; mergeValue(D24)&amp;"."&amp; mergeValue(E24)</f>
        <v>1.1.1.1.1</v>
      </c>
      <c r="M24" s="422" t="s">
        <v>8</v>
      </c>
      <c r="N24" s="451"/>
      <c r="O24" s="675"/>
      <c r="P24" s="675"/>
      <c r="Q24" s="675"/>
      <c r="R24" s="675"/>
      <c r="S24" s="675"/>
      <c r="T24" s="675"/>
      <c r="U24" s="675"/>
      <c r="V24" s="675"/>
      <c r="W24" s="446" t="s">
        <v>717</v>
      </c>
      <c r="Y24" s="182"/>
      <c r="Z24" s="182" t="str">
        <f t="shared" si="0"/>
        <v>Схема подключения теплопотребляющей установки к коллектору источника тепловой энергии</v>
      </c>
      <c r="AA24" s="182"/>
      <c r="AB24" s="182"/>
      <c r="AC24" s="182"/>
      <c r="AI24" s="173"/>
      <c r="AJ24" s="173"/>
    </row>
    <row r="25" spans="1:36" ht="33.75">
      <c r="A25" s="673"/>
      <c r="B25" s="673"/>
      <c r="C25" s="673"/>
      <c r="D25" s="673"/>
      <c r="E25" s="673"/>
      <c r="F25" s="673">
        <v>1</v>
      </c>
      <c r="G25" s="173"/>
      <c r="H25" s="173"/>
      <c r="I25" s="673"/>
      <c r="J25" s="673">
        <v>1</v>
      </c>
      <c r="K25" s="512"/>
      <c r="L25" s="402" t="str">
        <f>mergeValue(A25) &amp;"."&amp; mergeValue(B25)&amp;"."&amp; mergeValue(C25)&amp;"."&amp; mergeValue(D25)&amp;"."&amp; mergeValue(E25)&amp;"."&amp; mergeValue(F25)</f>
        <v>1.1.1.1.1.1</v>
      </c>
      <c r="M25" s="423" t="s">
        <v>9</v>
      </c>
      <c r="N25" s="451"/>
      <c r="O25" s="675"/>
      <c r="P25" s="675"/>
      <c r="Q25" s="675"/>
      <c r="R25" s="675"/>
      <c r="S25" s="675"/>
      <c r="T25" s="675"/>
      <c r="U25" s="675"/>
      <c r="V25" s="675"/>
      <c r="W25" s="446" t="s">
        <v>718</v>
      </c>
      <c r="Y25" s="182"/>
      <c r="Z25" s="182" t="str">
        <f t="shared" si="0"/>
        <v>Группа потребителей</v>
      </c>
      <c r="AA25" s="182"/>
      <c r="AB25" s="182"/>
      <c r="AC25" s="182"/>
      <c r="AI25" s="173"/>
      <c r="AJ25" s="173"/>
    </row>
    <row r="26" spans="1:36" ht="122.1" customHeight="1">
      <c r="A26" s="673"/>
      <c r="B26" s="673"/>
      <c r="C26" s="673"/>
      <c r="D26" s="673"/>
      <c r="E26" s="673"/>
      <c r="F26" s="673"/>
      <c r="G26" s="173">
        <v>1</v>
      </c>
      <c r="H26" s="173"/>
      <c r="I26" s="673"/>
      <c r="J26" s="673"/>
      <c r="K26" s="512">
        <v>1</v>
      </c>
      <c r="L26" s="402" t="str">
        <f>mergeValue(A26) &amp;"."&amp; mergeValue(B26)&amp;"."&amp; mergeValue(C26)&amp;"."&amp; mergeValue(D26)&amp;"."&amp; mergeValue(E26)&amp;"."&amp; mergeValue(F26)&amp;"."&amp; mergeValue(G26)</f>
        <v>1.1.1.1.1.1.1</v>
      </c>
      <c r="M26" s="528"/>
      <c r="N26" s="451"/>
      <c r="O26" s="428"/>
      <c r="P26" s="428"/>
      <c r="Q26" s="539"/>
      <c r="R26" s="680"/>
      <c r="S26" s="681" t="s">
        <v>83</v>
      </c>
      <c r="T26" s="680"/>
      <c r="U26" s="681" t="s">
        <v>84</v>
      </c>
      <c r="V26" s="428"/>
      <c r="W26" s="691" t="s">
        <v>719</v>
      </c>
      <c r="X26" s="173" t="str">
        <f>strCheckDate(O27:V27)</f>
        <v/>
      </c>
      <c r="Y26" s="182"/>
      <c r="Z26" s="182" t="str">
        <f t="shared" si="0"/>
        <v/>
      </c>
      <c r="AA26" s="182"/>
      <c r="AB26" s="182"/>
      <c r="AC26" s="182"/>
      <c r="AI26" s="173"/>
      <c r="AJ26" s="173"/>
    </row>
    <row r="27" spans="1:36" ht="11.25" hidden="1">
      <c r="A27" s="673"/>
      <c r="B27" s="673"/>
      <c r="C27" s="673"/>
      <c r="D27" s="673"/>
      <c r="E27" s="673"/>
      <c r="F27" s="673"/>
      <c r="G27" s="173"/>
      <c r="H27" s="173"/>
      <c r="I27" s="673"/>
      <c r="J27" s="673"/>
      <c r="K27" s="512"/>
      <c r="L27" s="244"/>
      <c r="M27" s="451"/>
      <c r="N27" s="451"/>
      <c r="O27" s="428"/>
      <c r="P27" s="428"/>
      <c r="Q27" s="438" t="str">
        <f>R26 &amp; "-" &amp; T26</f>
        <v>-</v>
      </c>
      <c r="R27" s="680"/>
      <c r="S27" s="681"/>
      <c r="T27" s="680"/>
      <c r="U27" s="681"/>
      <c r="V27" s="428"/>
      <c r="W27" s="692"/>
      <c r="Y27" s="182"/>
      <c r="Z27" s="182" t="str">
        <f t="shared" si="0"/>
        <v/>
      </c>
      <c r="AA27" s="182"/>
      <c r="AB27" s="182"/>
      <c r="AC27" s="182"/>
      <c r="AI27" s="173"/>
      <c r="AJ27" s="173"/>
    </row>
    <row r="28" spans="1:36" ht="15" customHeight="1">
      <c r="A28" s="673"/>
      <c r="B28" s="673"/>
      <c r="C28" s="673"/>
      <c r="D28" s="673"/>
      <c r="E28" s="673"/>
      <c r="F28" s="673"/>
      <c r="G28" s="284"/>
      <c r="H28" s="173"/>
      <c r="I28" s="673"/>
      <c r="J28" s="673"/>
      <c r="K28" s="511"/>
      <c r="L28" s="416"/>
      <c r="M28" s="425" t="s">
        <v>24</v>
      </c>
      <c r="N28" s="141"/>
      <c r="O28" s="141"/>
      <c r="P28" s="141"/>
      <c r="Q28" s="141"/>
      <c r="R28" s="141"/>
      <c r="S28" s="141"/>
      <c r="T28" s="141"/>
      <c r="U28" s="141"/>
      <c r="V28" s="426"/>
      <c r="W28" s="693"/>
      <c r="Y28" s="182"/>
      <c r="Z28" s="182" t="str">
        <f t="shared" si="0"/>
        <v>Добавить вид теплоносителя (параметры теплоносителя)</v>
      </c>
      <c r="AA28" s="182"/>
      <c r="AB28" s="182"/>
      <c r="AC28" s="182"/>
      <c r="AI28" s="173"/>
      <c r="AJ28" s="173"/>
    </row>
    <row r="29" spans="1:36" ht="15" customHeight="1">
      <c r="A29" s="673"/>
      <c r="B29" s="673"/>
      <c r="C29" s="673"/>
      <c r="D29" s="673"/>
      <c r="E29" s="673"/>
      <c r="F29" s="284"/>
      <c r="G29" s="284"/>
      <c r="H29" s="173"/>
      <c r="I29" s="673"/>
      <c r="J29" s="284"/>
      <c r="K29" s="511"/>
      <c r="L29" s="416"/>
      <c r="M29" s="424" t="s">
        <v>10</v>
      </c>
      <c r="N29" s="141"/>
      <c r="O29" s="141"/>
      <c r="P29" s="141"/>
      <c r="Q29" s="141"/>
      <c r="R29" s="141"/>
      <c r="S29" s="141"/>
      <c r="T29" s="141"/>
      <c r="U29" s="429"/>
      <c r="V29" s="141"/>
      <c r="W29" s="468"/>
      <c r="Y29" s="182"/>
      <c r="Z29" s="182" t="str">
        <f t="shared" si="0"/>
        <v>Добавить группу потребителей</v>
      </c>
      <c r="AA29" s="182"/>
      <c r="AB29" s="182"/>
      <c r="AC29" s="182"/>
      <c r="AI29" s="173"/>
      <c r="AJ29" s="173"/>
    </row>
    <row r="30" spans="1:36" ht="15" customHeight="1">
      <c r="A30" s="673"/>
      <c r="B30" s="673"/>
      <c r="C30" s="673"/>
      <c r="D30" s="673"/>
      <c r="E30" s="510"/>
      <c r="F30" s="284"/>
      <c r="G30" s="284"/>
      <c r="H30" s="284"/>
      <c r="I30" s="506"/>
      <c r="J30" s="73"/>
      <c r="K30" s="509"/>
      <c r="L30" s="416"/>
      <c r="M30" s="421" t="s">
        <v>11</v>
      </c>
      <c r="N30" s="141"/>
      <c r="O30" s="141"/>
      <c r="P30" s="141"/>
      <c r="Q30" s="141"/>
      <c r="R30" s="141"/>
      <c r="S30" s="141"/>
      <c r="T30" s="141"/>
      <c r="U30" s="429"/>
      <c r="V30" s="141"/>
      <c r="W30" s="468"/>
      <c r="Y30" s="182"/>
      <c r="Z30" s="182" t="str">
        <f t="shared" si="0"/>
        <v>Добавить схему подключения</v>
      </c>
      <c r="AA30" s="182"/>
      <c r="AB30" s="182"/>
      <c r="AC30" s="182"/>
      <c r="AI30" s="173"/>
      <c r="AJ30" s="173"/>
    </row>
    <row r="31" spans="1:36" ht="15" customHeight="1">
      <c r="A31" s="673"/>
      <c r="B31" s="673"/>
      <c r="C31" s="673"/>
      <c r="D31" s="510"/>
      <c r="E31" s="510"/>
      <c r="F31" s="284"/>
      <c r="G31" s="284"/>
      <c r="H31" s="284"/>
      <c r="I31" s="506"/>
      <c r="J31" s="73"/>
      <c r="K31" s="509"/>
      <c r="L31" s="416"/>
      <c r="M31" s="130" t="s">
        <v>16</v>
      </c>
      <c r="N31" s="141"/>
      <c r="O31" s="141"/>
      <c r="P31" s="141"/>
      <c r="Q31" s="141"/>
      <c r="R31" s="141"/>
      <c r="S31" s="141"/>
      <c r="T31" s="141"/>
      <c r="U31" s="429"/>
      <c r="V31" s="141"/>
      <c r="W31" s="468"/>
      <c r="Y31" s="182"/>
      <c r="Z31" s="182" t="str">
        <f t="shared" si="0"/>
        <v>Добавить источник тепловой энергии</v>
      </c>
      <c r="AA31" s="182"/>
      <c r="AB31" s="182"/>
      <c r="AC31" s="182"/>
      <c r="AI31" s="173"/>
      <c r="AJ31" s="173"/>
    </row>
    <row r="32" spans="1:36" ht="15" customHeight="1">
      <c r="A32" s="673"/>
      <c r="B32" s="673"/>
      <c r="C32" s="510"/>
      <c r="D32" s="510"/>
      <c r="E32" s="510"/>
      <c r="F32" s="510"/>
      <c r="G32" s="515"/>
      <c r="H32" s="506"/>
      <c r="I32" s="513"/>
      <c r="J32" s="73"/>
      <c r="K32" s="514"/>
      <c r="L32" s="416"/>
      <c r="M32" s="129" t="s">
        <v>17</v>
      </c>
      <c r="N32" s="141"/>
      <c r="O32" s="141"/>
      <c r="P32" s="141"/>
      <c r="Q32" s="141"/>
      <c r="R32" s="141"/>
      <c r="S32" s="141"/>
      <c r="T32" s="141"/>
      <c r="U32" s="429"/>
      <c r="V32" s="141"/>
      <c r="W32" s="468"/>
      <c r="Y32" s="182"/>
      <c r="Z32" s="182" t="str">
        <f t="shared" si="0"/>
        <v>Добавить наименование системы теплоснабжения</v>
      </c>
      <c r="AA32" s="182"/>
      <c r="AB32" s="182"/>
      <c r="AC32" s="182"/>
      <c r="AI32" s="173"/>
      <c r="AJ32" s="173"/>
    </row>
    <row r="33" spans="1:36" ht="15" customHeight="1">
      <c r="A33" s="673"/>
      <c r="B33" s="510"/>
      <c r="C33" s="510"/>
      <c r="D33" s="510"/>
      <c r="E33" s="510"/>
      <c r="F33" s="510"/>
      <c r="G33" s="515"/>
      <c r="H33" s="506"/>
      <c r="I33" s="506"/>
      <c r="J33" s="73"/>
      <c r="K33" s="509"/>
      <c r="L33" s="416"/>
      <c r="M33" s="135" t="s">
        <v>18</v>
      </c>
      <c r="N33" s="141"/>
      <c r="O33" s="141"/>
      <c r="P33" s="141"/>
      <c r="Q33" s="141"/>
      <c r="R33" s="141"/>
      <c r="S33" s="141"/>
      <c r="T33" s="141"/>
      <c r="U33" s="429"/>
      <c r="V33" s="141"/>
      <c r="W33" s="468"/>
      <c r="Y33" s="182"/>
      <c r="Z33" s="182" t="str">
        <f t="shared" si="0"/>
        <v>Добавить территорию действия тарифа</v>
      </c>
      <c r="AA33" s="182"/>
      <c r="AB33" s="182"/>
      <c r="AC33" s="182"/>
      <c r="AI33" s="173"/>
      <c r="AJ33" s="173"/>
    </row>
    <row r="34" spans="1:36" customFormat="1" ht="15" customHeight="1">
      <c r="L34" s="391"/>
      <c r="M34" s="144" t="s">
        <v>308</v>
      </c>
      <c r="N34" s="141"/>
      <c r="O34" s="141"/>
      <c r="P34" s="141"/>
      <c r="Q34" s="141"/>
      <c r="R34" s="141"/>
      <c r="S34" s="141"/>
      <c r="T34" s="141"/>
      <c r="U34" s="429"/>
      <c r="V34" s="141"/>
      <c r="W34" s="468"/>
      <c r="X34" s="175"/>
      <c r="Y34" s="175"/>
      <c r="Z34" s="175"/>
      <c r="AA34" s="175"/>
      <c r="AB34" s="175"/>
      <c r="AC34" s="175"/>
      <c r="AD34" s="175"/>
      <c r="AE34" s="175"/>
      <c r="AF34" s="175"/>
      <c r="AG34" s="175"/>
      <c r="AH34" s="175"/>
    </row>
    <row r="35" spans="1:36" ht="11.25">
      <c r="A35" s="31"/>
      <c r="B35" s="31"/>
      <c r="C35" s="31"/>
      <c r="D35" s="31"/>
      <c r="E35" s="31"/>
      <c r="F35" s="31"/>
      <c r="G35" s="31"/>
      <c r="H35" s="31"/>
      <c r="I35" s="31"/>
      <c r="J35" s="31"/>
      <c r="K35" s="31"/>
      <c r="X35" s="31"/>
      <c r="Y35" s="31"/>
      <c r="Z35" s="31"/>
      <c r="AA35" s="31"/>
      <c r="AB35" s="31"/>
      <c r="AC35" s="31"/>
      <c r="AD35" s="31"/>
      <c r="AE35" s="31"/>
      <c r="AF35" s="31"/>
      <c r="AG35" s="31"/>
      <c r="AH35" s="31"/>
    </row>
    <row r="36" spans="1:36" ht="105.75" customHeight="1">
      <c r="L36" s="1">
        <v>1</v>
      </c>
      <c r="M36" s="667" t="s">
        <v>720</v>
      </c>
      <c r="N36" s="667"/>
      <c r="O36" s="667"/>
      <c r="P36" s="667"/>
      <c r="Q36" s="667"/>
      <c r="R36" s="667"/>
      <c r="S36" s="667"/>
      <c r="T36" s="667"/>
      <c r="U36" s="667"/>
      <c r="V36" s="667"/>
      <c r="W36" s="667"/>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183</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71"/>
      <c r="B13" s="671"/>
      <c r="C13" s="671"/>
      <c r="D13" s="277">
        <v>1</v>
      </c>
      <c r="F13" s="165" t="str">
        <f>"4."&amp;mergeValue(A13) &amp;"."&amp;mergeValue(B13)&amp;"."&amp;mergeValue(C13)&amp;"."&amp;mergeValue(D13)</f>
        <v>4.1.1.1.1</v>
      </c>
      <c r="G13" s="340" t="s">
        <v>477</v>
      </c>
      <c r="H13" s="259"/>
      <c r="I13" s="672" t="s">
        <v>567</v>
      </c>
      <c r="J13" s="272"/>
      <c r="K13" s="183"/>
      <c r="L13" s="183"/>
      <c r="M13" s="183"/>
      <c r="N13" s="183"/>
      <c r="O13" s="183"/>
      <c r="P13" s="183"/>
      <c r="Q13" s="183"/>
      <c r="R13" s="183"/>
      <c r="S13" s="183"/>
      <c r="T13" s="183"/>
    </row>
    <row r="14" spans="1:20" s="138" customFormat="1" ht="18.75">
      <c r="A14" s="671"/>
      <c r="B14" s="671"/>
      <c r="C14" s="671"/>
      <c r="D14" s="277"/>
      <c r="F14" s="273"/>
      <c r="G14" s="130" t="s">
        <v>4</v>
      </c>
      <c r="H14" s="278"/>
      <c r="I14" s="672"/>
      <c r="J14" s="272"/>
      <c r="K14" s="183"/>
      <c r="L14" s="183"/>
      <c r="M14" s="183"/>
      <c r="N14" s="183"/>
      <c r="O14" s="183"/>
      <c r="P14" s="183"/>
      <c r="Q14" s="183"/>
      <c r="R14" s="183"/>
      <c r="S14" s="183"/>
      <c r="T14" s="183"/>
    </row>
    <row r="15" spans="1:20" s="138" customFormat="1" ht="18.75">
      <c r="A15" s="671"/>
      <c r="B15" s="671"/>
      <c r="C15" s="277"/>
      <c r="D15" s="277"/>
      <c r="F15" s="341"/>
      <c r="G15" s="168" t="s">
        <v>401</v>
      </c>
      <c r="H15" s="342"/>
      <c r="I15" s="343"/>
      <c r="J15" s="272"/>
      <c r="K15" s="183"/>
      <c r="L15" s="183"/>
      <c r="M15" s="183"/>
      <c r="N15" s="183"/>
      <c r="O15" s="183"/>
      <c r="P15" s="183"/>
      <c r="Q15" s="183"/>
      <c r="R15" s="183"/>
      <c r="S15" s="183"/>
      <c r="T15" s="183"/>
    </row>
    <row r="16" spans="1:20" s="138" customFormat="1" ht="18.75">
      <c r="A16" s="671"/>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7" t="s">
        <v>569</v>
      </c>
      <c r="H19" s="667"/>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63" hidden="1" customWidth="1"/>
    <col min="7" max="8" width="9.140625" style="40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3.7109375" style="31" customWidth="1"/>
    <col min="16" max="17" width="1.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33" width="10.5703125" style="173"/>
    <col min="34" max="256" width="10.5703125" style="31"/>
    <col min="257" max="264" width="0" style="31" hidden="1" customWidth="1"/>
    <col min="265" max="267" width="3.7109375" style="31" customWidth="1"/>
    <col min="268" max="268" width="12.7109375" style="31" customWidth="1"/>
    <col min="269" max="269" width="51.140625" style="31" customWidth="1"/>
    <col min="270" max="270" width="0" style="31" hidden="1" customWidth="1"/>
    <col min="271" max="271" width="18.7109375" style="31" customWidth="1"/>
    <col min="272"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512" width="10.5703125" style="31"/>
    <col min="513" max="520" width="0" style="31" hidden="1" customWidth="1"/>
    <col min="521" max="523" width="3.7109375" style="31" customWidth="1"/>
    <col min="524" max="524" width="12.7109375" style="31" customWidth="1"/>
    <col min="525" max="525" width="51.140625" style="31" customWidth="1"/>
    <col min="526" max="526" width="0" style="31" hidden="1" customWidth="1"/>
    <col min="527" max="527" width="18.7109375" style="31" customWidth="1"/>
    <col min="528"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768" width="10.5703125" style="31"/>
    <col min="769" max="776" width="0" style="31" hidden="1" customWidth="1"/>
    <col min="777" max="779" width="3.7109375" style="31" customWidth="1"/>
    <col min="780" max="780" width="12.7109375" style="31" customWidth="1"/>
    <col min="781" max="781" width="51.140625" style="31" customWidth="1"/>
    <col min="782" max="782" width="0" style="31" hidden="1" customWidth="1"/>
    <col min="783" max="783" width="18.7109375" style="31" customWidth="1"/>
    <col min="784"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1024" width="10.5703125" style="31"/>
    <col min="1025" max="1032" width="0" style="31" hidden="1" customWidth="1"/>
    <col min="1033" max="1035" width="3.7109375" style="31" customWidth="1"/>
    <col min="1036" max="1036" width="12.7109375" style="31" customWidth="1"/>
    <col min="1037" max="1037" width="51.140625" style="31" customWidth="1"/>
    <col min="1038" max="1038" width="0" style="31" hidden="1" customWidth="1"/>
    <col min="1039" max="1039" width="18.7109375" style="31" customWidth="1"/>
    <col min="1040"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280" width="10.5703125" style="31"/>
    <col min="1281" max="1288" width="0" style="31" hidden="1" customWidth="1"/>
    <col min="1289" max="1291" width="3.7109375" style="31" customWidth="1"/>
    <col min="1292" max="1292" width="12.7109375" style="31" customWidth="1"/>
    <col min="1293" max="1293" width="51.140625" style="31" customWidth="1"/>
    <col min="1294" max="1294" width="0" style="31" hidden="1" customWidth="1"/>
    <col min="1295" max="1295" width="18.7109375" style="31" customWidth="1"/>
    <col min="1296"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536" width="10.5703125" style="31"/>
    <col min="1537" max="1544" width="0" style="31" hidden="1" customWidth="1"/>
    <col min="1545" max="1547" width="3.7109375" style="31" customWidth="1"/>
    <col min="1548" max="1548" width="12.7109375" style="31" customWidth="1"/>
    <col min="1549" max="1549" width="51.140625" style="31" customWidth="1"/>
    <col min="1550" max="1550" width="0" style="31" hidden="1" customWidth="1"/>
    <col min="1551" max="1551" width="18.7109375" style="31" customWidth="1"/>
    <col min="1552"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792" width="10.5703125" style="31"/>
    <col min="1793" max="1800" width="0" style="31" hidden="1" customWidth="1"/>
    <col min="1801" max="1803" width="3.7109375" style="31" customWidth="1"/>
    <col min="1804" max="1804" width="12.7109375" style="31" customWidth="1"/>
    <col min="1805" max="1805" width="51.140625" style="31" customWidth="1"/>
    <col min="1806" max="1806" width="0" style="31" hidden="1" customWidth="1"/>
    <col min="1807" max="1807" width="18.7109375" style="31" customWidth="1"/>
    <col min="1808"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2048" width="10.5703125" style="31"/>
    <col min="2049" max="2056" width="0" style="31" hidden="1" customWidth="1"/>
    <col min="2057" max="2059" width="3.7109375" style="31" customWidth="1"/>
    <col min="2060" max="2060" width="12.7109375" style="31" customWidth="1"/>
    <col min="2061" max="2061" width="51.140625" style="31" customWidth="1"/>
    <col min="2062" max="2062" width="0" style="31" hidden="1" customWidth="1"/>
    <col min="2063" max="2063" width="18.7109375" style="31" customWidth="1"/>
    <col min="2064"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304" width="10.5703125" style="31"/>
    <col min="2305" max="2312" width="0" style="31" hidden="1" customWidth="1"/>
    <col min="2313" max="2315" width="3.7109375" style="31" customWidth="1"/>
    <col min="2316" max="2316" width="12.7109375" style="31" customWidth="1"/>
    <col min="2317" max="2317" width="51.140625" style="31" customWidth="1"/>
    <col min="2318" max="2318" width="0" style="31" hidden="1" customWidth="1"/>
    <col min="2319" max="2319" width="18.7109375" style="31" customWidth="1"/>
    <col min="2320"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560" width="10.5703125" style="31"/>
    <col min="2561" max="2568" width="0" style="31" hidden="1" customWidth="1"/>
    <col min="2569" max="2571" width="3.7109375" style="31" customWidth="1"/>
    <col min="2572" max="2572" width="12.7109375" style="31" customWidth="1"/>
    <col min="2573" max="2573" width="51.140625" style="31" customWidth="1"/>
    <col min="2574" max="2574" width="0" style="31" hidden="1" customWidth="1"/>
    <col min="2575" max="2575" width="18.7109375" style="31" customWidth="1"/>
    <col min="2576"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816" width="10.5703125" style="31"/>
    <col min="2817" max="2824" width="0" style="31" hidden="1" customWidth="1"/>
    <col min="2825" max="2827" width="3.7109375" style="31" customWidth="1"/>
    <col min="2828" max="2828" width="12.7109375" style="31" customWidth="1"/>
    <col min="2829" max="2829" width="51.140625" style="31" customWidth="1"/>
    <col min="2830" max="2830" width="0" style="31" hidden="1" customWidth="1"/>
    <col min="2831" max="2831" width="18.7109375" style="31" customWidth="1"/>
    <col min="2832"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3072" width="10.5703125" style="31"/>
    <col min="3073" max="3080" width="0" style="31" hidden="1" customWidth="1"/>
    <col min="3081" max="3083" width="3.7109375" style="31" customWidth="1"/>
    <col min="3084" max="3084" width="12.7109375" style="31" customWidth="1"/>
    <col min="3085" max="3085" width="51.140625" style="31" customWidth="1"/>
    <col min="3086" max="3086" width="0" style="31" hidden="1" customWidth="1"/>
    <col min="3087" max="3087" width="18.7109375" style="31" customWidth="1"/>
    <col min="3088"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328" width="10.5703125" style="31"/>
    <col min="3329" max="3336" width="0" style="31" hidden="1" customWidth="1"/>
    <col min="3337" max="3339" width="3.7109375" style="31" customWidth="1"/>
    <col min="3340" max="3340" width="12.7109375" style="31" customWidth="1"/>
    <col min="3341" max="3341" width="51.140625" style="31" customWidth="1"/>
    <col min="3342" max="3342" width="0" style="31" hidden="1" customWidth="1"/>
    <col min="3343" max="3343" width="18.7109375" style="31" customWidth="1"/>
    <col min="3344"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584" width="10.5703125" style="31"/>
    <col min="3585" max="3592" width="0" style="31" hidden="1" customWidth="1"/>
    <col min="3593" max="3595" width="3.7109375" style="31" customWidth="1"/>
    <col min="3596" max="3596" width="12.7109375" style="31" customWidth="1"/>
    <col min="3597" max="3597" width="51.140625" style="31" customWidth="1"/>
    <col min="3598" max="3598" width="0" style="31" hidden="1" customWidth="1"/>
    <col min="3599" max="3599" width="18.7109375" style="31" customWidth="1"/>
    <col min="3600"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840" width="10.5703125" style="31"/>
    <col min="3841" max="3848" width="0" style="31" hidden="1" customWidth="1"/>
    <col min="3849" max="3851" width="3.7109375" style="31" customWidth="1"/>
    <col min="3852" max="3852" width="12.7109375" style="31" customWidth="1"/>
    <col min="3853" max="3853" width="51.140625" style="31" customWidth="1"/>
    <col min="3854" max="3854" width="0" style="31" hidden="1" customWidth="1"/>
    <col min="3855" max="3855" width="18.7109375" style="31" customWidth="1"/>
    <col min="3856"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4096" width="10.5703125" style="31"/>
    <col min="4097" max="4104" width="0" style="31" hidden="1" customWidth="1"/>
    <col min="4105" max="4107" width="3.7109375" style="31" customWidth="1"/>
    <col min="4108" max="4108" width="12.7109375" style="31" customWidth="1"/>
    <col min="4109" max="4109" width="51.140625" style="31" customWidth="1"/>
    <col min="4110" max="4110" width="0" style="31" hidden="1" customWidth="1"/>
    <col min="4111" max="4111" width="18.7109375" style="31" customWidth="1"/>
    <col min="4112"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352" width="10.5703125" style="31"/>
    <col min="4353" max="4360" width="0" style="31" hidden="1" customWidth="1"/>
    <col min="4361" max="4363" width="3.7109375" style="31" customWidth="1"/>
    <col min="4364" max="4364" width="12.7109375" style="31" customWidth="1"/>
    <col min="4365" max="4365" width="51.140625" style="31" customWidth="1"/>
    <col min="4366" max="4366" width="0" style="31" hidden="1" customWidth="1"/>
    <col min="4367" max="4367" width="18.7109375" style="31" customWidth="1"/>
    <col min="4368"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608" width="10.5703125" style="31"/>
    <col min="4609" max="4616" width="0" style="31" hidden="1" customWidth="1"/>
    <col min="4617" max="4619" width="3.7109375" style="31" customWidth="1"/>
    <col min="4620" max="4620" width="12.7109375" style="31" customWidth="1"/>
    <col min="4621" max="4621" width="51.140625" style="31" customWidth="1"/>
    <col min="4622" max="4622" width="0" style="31" hidden="1" customWidth="1"/>
    <col min="4623" max="4623" width="18.7109375" style="31" customWidth="1"/>
    <col min="4624"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864" width="10.5703125" style="31"/>
    <col min="4865" max="4872" width="0" style="31" hidden="1" customWidth="1"/>
    <col min="4873" max="4875" width="3.7109375" style="31" customWidth="1"/>
    <col min="4876" max="4876" width="12.7109375" style="31" customWidth="1"/>
    <col min="4877" max="4877" width="51.140625" style="31" customWidth="1"/>
    <col min="4878" max="4878" width="0" style="31" hidden="1" customWidth="1"/>
    <col min="4879" max="4879" width="18.7109375" style="31" customWidth="1"/>
    <col min="4880"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5120" width="10.5703125" style="31"/>
    <col min="5121" max="5128" width="0" style="31" hidden="1" customWidth="1"/>
    <col min="5129" max="5131" width="3.7109375" style="31" customWidth="1"/>
    <col min="5132" max="5132" width="12.7109375" style="31" customWidth="1"/>
    <col min="5133" max="5133" width="51.140625" style="31" customWidth="1"/>
    <col min="5134" max="5134" width="0" style="31" hidden="1" customWidth="1"/>
    <col min="5135" max="5135" width="18.7109375" style="31" customWidth="1"/>
    <col min="5136"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376" width="10.5703125" style="31"/>
    <col min="5377" max="5384" width="0" style="31" hidden="1" customWidth="1"/>
    <col min="5385" max="5387" width="3.7109375" style="31" customWidth="1"/>
    <col min="5388" max="5388" width="12.7109375" style="31" customWidth="1"/>
    <col min="5389" max="5389" width="51.140625" style="31" customWidth="1"/>
    <col min="5390" max="5390" width="0" style="31" hidden="1" customWidth="1"/>
    <col min="5391" max="5391" width="18.7109375" style="31" customWidth="1"/>
    <col min="5392"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632" width="10.5703125" style="31"/>
    <col min="5633" max="5640" width="0" style="31" hidden="1" customWidth="1"/>
    <col min="5641" max="5643" width="3.7109375" style="31" customWidth="1"/>
    <col min="5644" max="5644" width="12.7109375" style="31" customWidth="1"/>
    <col min="5645" max="5645" width="51.140625" style="31" customWidth="1"/>
    <col min="5646" max="5646" width="0" style="31" hidden="1" customWidth="1"/>
    <col min="5647" max="5647" width="18.7109375" style="31" customWidth="1"/>
    <col min="5648"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888" width="10.5703125" style="31"/>
    <col min="5889" max="5896" width="0" style="31" hidden="1" customWidth="1"/>
    <col min="5897" max="5899" width="3.7109375" style="31" customWidth="1"/>
    <col min="5900" max="5900" width="12.7109375" style="31" customWidth="1"/>
    <col min="5901" max="5901" width="51.140625" style="31" customWidth="1"/>
    <col min="5902" max="5902" width="0" style="31" hidden="1" customWidth="1"/>
    <col min="5903" max="5903" width="18.7109375" style="31" customWidth="1"/>
    <col min="5904"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6144" width="10.5703125" style="31"/>
    <col min="6145" max="6152" width="0" style="31" hidden="1" customWidth="1"/>
    <col min="6153" max="6155" width="3.7109375" style="31" customWidth="1"/>
    <col min="6156" max="6156" width="12.7109375" style="31" customWidth="1"/>
    <col min="6157" max="6157" width="51.140625" style="31" customWidth="1"/>
    <col min="6158" max="6158" width="0" style="31" hidden="1" customWidth="1"/>
    <col min="6159" max="6159" width="18.7109375" style="31" customWidth="1"/>
    <col min="6160"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400" width="10.5703125" style="31"/>
    <col min="6401" max="6408" width="0" style="31" hidden="1" customWidth="1"/>
    <col min="6409" max="6411" width="3.7109375" style="31" customWidth="1"/>
    <col min="6412" max="6412" width="12.7109375" style="31" customWidth="1"/>
    <col min="6413" max="6413" width="51.140625" style="31" customWidth="1"/>
    <col min="6414" max="6414" width="0" style="31" hidden="1" customWidth="1"/>
    <col min="6415" max="6415" width="18.7109375" style="31" customWidth="1"/>
    <col min="6416"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656" width="10.5703125" style="31"/>
    <col min="6657" max="6664" width="0" style="31" hidden="1" customWidth="1"/>
    <col min="6665" max="6667" width="3.7109375" style="31" customWidth="1"/>
    <col min="6668" max="6668" width="12.7109375" style="31" customWidth="1"/>
    <col min="6669" max="6669" width="51.140625" style="31" customWidth="1"/>
    <col min="6670" max="6670" width="0" style="31" hidden="1" customWidth="1"/>
    <col min="6671" max="6671" width="18.7109375" style="31" customWidth="1"/>
    <col min="6672"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912" width="10.5703125" style="31"/>
    <col min="6913" max="6920" width="0" style="31" hidden="1" customWidth="1"/>
    <col min="6921" max="6923" width="3.7109375" style="31" customWidth="1"/>
    <col min="6924" max="6924" width="12.7109375" style="31" customWidth="1"/>
    <col min="6925" max="6925" width="51.140625" style="31" customWidth="1"/>
    <col min="6926" max="6926" width="0" style="31" hidden="1" customWidth="1"/>
    <col min="6927" max="6927" width="18.7109375" style="31" customWidth="1"/>
    <col min="6928"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7168" width="10.5703125" style="31"/>
    <col min="7169" max="7176" width="0" style="31" hidden="1" customWidth="1"/>
    <col min="7177" max="7179" width="3.7109375" style="31" customWidth="1"/>
    <col min="7180" max="7180" width="12.7109375" style="31" customWidth="1"/>
    <col min="7181" max="7181" width="51.140625" style="31" customWidth="1"/>
    <col min="7182" max="7182" width="0" style="31" hidden="1" customWidth="1"/>
    <col min="7183" max="7183" width="18.7109375" style="31" customWidth="1"/>
    <col min="7184"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424" width="10.5703125" style="31"/>
    <col min="7425" max="7432" width="0" style="31" hidden="1" customWidth="1"/>
    <col min="7433" max="7435" width="3.7109375" style="31" customWidth="1"/>
    <col min="7436" max="7436" width="12.7109375" style="31" customWidth="1"/>
    <col min="7437" max="7437" width="51.140625" style="31" customWidth="1"/>
    <col min="7438" max="7438" width="0" style="31" hidden="1" customWidth="1"/>
    <col min="7439" max="7439" width="18.7109375" style="31" customWidth="1"/>
    <col min="7440"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680" width="10.5703125" style="31"/>
    <col min="7681" max="7688" width="0" style="31" hidden="1" customWidth="1"/>
    <col min="7689" max="7691" width="3.7109375" style="31" customWidth="1"/>
    <col min="7692" max="7692" width="12.7109375" style="31" customWidth="1"/>
    <col min="7693" max="7693" width="51.140625" style="31" customWidth="1"/>
    <col min="7694" max="7694" width="0" style="31" hidden="1" customWidth="1"/>
    <col min="7695" max="7695" width="18.7109375" style="31" customWidth="1"/>
    <col min="7696"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936" width="10.5703125" style="31"/>
    <col min="7937" max="7944" width="0" style="31" hidden="1" customWidth="1"/>
    <col min="7945" max="7947" width="3.7109375" style="31" customWidth="1"/>
    <col min="7948" max="7948" width="12.7109375" style="31" customWidth="1"/>
    <col min="7949" max="7949" width="51.140625" style="31" customWidth="1"/>
    <col min="7950" max="7950" width="0" style="31" hidden="1" customWidth="1"/>
    <col min="7951" max="7951" width="18.7109375" style="31" customWidth="1"/>
    <col min="7952"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8192" width="10.5703125" style="31"/>
    <col min="8193" max="8200" width="0" style="31" hidden="1" customWidth="1"/>
    <col min="8201" max="8203" width="3.7109375" style="31" customWidth="1"/>
    <col min="8204" max="8204" width="12.7109375" style="31" customWidth="1"/>
    <col min="8205" max="8205" width="51.140625" style="31" customWidth="1"/>
    <col min="8206" max="8206" width="0" style="31" hidden="1" customWidth="1"/>
    <col min="8207" max="8207" width="18.7109375" style="31" customWidth="1"/>
    <col min="8208"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448" width="10.5703125" style="31"/>
    <col min="8449" max="8456" width="0" style="31" hidden="1" customWidth="1"/>
    <col min="8457" max="8459" width="3.7109375" style="31" customWidth="1"/>
    <col min="8460" max="8460" width="12.7109375" style="31" customWidth="1"/>
    <col min="8461" max="8461" width="51.140625" style="31" customWidth="1"/>
    <col min="8462" max="8462" width="0" style="31" hidden="1" customWidth="1"/>
    <col min="8463" max="8463" width="18.7109375" style="31" customWidth="1"/>
    <col min="8464"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704" width="10.5703125" style="31"/>
    <col min="8705" max="8712" width="0" style="31" hidden="1" customWidth="1"/>
    <col min="8713" max="8715" width="3.7109375" style="31" customWidth="1"/>
    <col min="8716" max="8716" width="12.7109375" style="31" customWidth="1"/>
    <col min="8717" max="8717" width="51.140625" style="31" customWidth="1"/>
    <col min="8718" max="8718" width="0" style="31" hidden="1" customWidth="1"/>
    <col min="8719" max="8719" width="18.7109375" style="31" customWidth="1"/>
    <col min="8720"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960" width="10.5703125" style="31"/>
    <col min="8961" max="8968" width="0" style="31" hidden="1" customWidth="1"/>
    <col min="8969" max="8971" width="3.7109375" style="31" customWidth="1"/>
    <col min="8972" max="8972" width="12.7109375" style="31" customWidth="1"/>
    <col min="8973" max="8973" width="51.140625" style="31" customWidth="1"/>
    <col min="8974" max="8974" width="0" style="31" hidden="1" customWidth="1"/>
    <col min="8975" max="8975" width="18.7109375" style="31" customWidth="1"/>
    <col min="8976"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9216" width="10.5703125" style="31"/>
    <col min="9217" max="9224" width="0" style="31" hidden="1" customWidth="1"/>
    <col min="9225" max="9227" width="3.7109375" style="31" customWidth="1"/>
    <col min="9228" max="9228" width="12.7109375" style="31" customWidth="1"/>
    <col min="9229" max="9229" width="51.140625" style="31" customWidth="1"/>
    <col min="9230" max="9230" width="0" style="31" hidden="1" customWidth="1"/>
    <col min="9231" max="9231" width="18.7109375" style="31" customWidth="1"/>
    <col min="9232"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472" width="10.5703125" style="31"/>
    <col min="9473" max="9480" width="0" style="31" hidden="1" customWidth="1"/>
    <col min="9481" max="9483" width="3.7109375" style="31" customWidth="1"/>
    <col min="9484" max="9484" width="12.7109375" style="31" customWidth="1"/>
    <col min="9485" max="9485" width="51.140625" style="31" customWidth="1"/>
    <col min="9486" max="9486" width="0" style="31" hidden="1" customWidth="1"/>
    <col min="9487" max="9487" width="18.7109375" style="31" customWidth="1"/>
    <col min="9488"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728" width="10.5703125" style="31"/>
    <col min="9729" max="9736" width="0" style="31" hidden="1" customWidth="1"/>
    <col min="9737" max="9739" width="3.7109375" style="31" customWidth="1"/>
    <col min="9740" max="9740" width="12.7109375" style="31" customWidth="1"/>
    <col min="9741" max="9741" width="51.140625" style="31" customWidth="1"/>
    <col min="9742" max="9742" width="0" style="31" hidden="1" customWidth="1"/>
    <col min="9743" max="9743" width="18.7109375" style="31" customWidth="1"/>
    <col min="9744"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984" width="10.5703125" style="31"/>
    <col min="9985" max="9992" width="0" style="31" hidden="1" customWidth="1"/>
    <col min="9993" max="9995" width="3.7109375" style="31" customWidth="1"/>
    <col min="9996" max="9996" width="12.7109375" style="31" customWidth="1"/>
    <col min="9997" max="9997" width="51.140625" style="31" customWidth="1"/>
    <col min="9998" max="9998" width="0" style="31" hidden="1" customWidth="1"/>
    <col min="9999" max="9999" width="18.7109375" style="31" customWidth="1"/>
    <col min="10000"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240" width="10.5703125" style="31"/>
    <col min="10241" max="10248" width="0" style="31" hidden="1" customWidth="1"/>
    <col min="10249" max="10251" width="3.7109375" style="31" customWidth="1"/>
    <col min="10252" max="10252" width="12.7109375" style="31" customWidth="1"/>
    <col min="10253" max="10253" width="51.140625" style="31" customWidth="1"/>
    <col min="10254" max="10254" width="0" style="31" hidden="1" customWidth="1"/>
    <col min="10255" max="10255" width="18.7109375" style="31" customWidth="1"/>
    <col min="10256"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496" width="10.5703125" style="31"/>
    <col min="10497" max="10504" width="0" style="31" hidden="1" customWidth="1"/>
    <col min="10505" max="10507" width="3.7109375" style="31" customWidth="1"/>
    <col min="10508" max="10508" width="12.7109375" style="31" customWidth="1"/>
    <col min="10509" max="10509" width="51.140625" style="31" customWidth="1"/>
    <col min="10510" max="10510" width="0" style="31" hidden="1" customWidth="1"/>
    <col min="10511" max="10511" width="18.7109375" style="31" customWidth="1"/>
    <col min="10512"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752" width="10.5703125" style="31"/>
    <col min="10753" max="10760" width="0" style="31" hidden="1" customWidth="1"/>
    <col min="10761" max="10763" width="3.7109375" style="31" customWidth="1"/>
    <col min="10764" max="10764" width="12.7109375" style="31" customWidth="1"/>
    <col min="10765" max="10765" width="51.140625" style="31" customWidth="1"/>
    <col min="10766" max="10766" width="0" style="31" hidden="1" customWidth="1"/>
    <col min="10767" max="10767" width="18.7109375" style="31" customWidth="1"/>
    <col min="10768"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1008" width="10.5703125" style="31"/>
    <col min="11009" max="11016" width="0" style="31" hidden="1" customWidth="1"/>
    <col min="11017" max="11019" width="3.7109375" style="31" customWidth="1"/>
    <col min="11020" max="11020" width="12.7109375" style="31" customWidth="1"/>
    <col min="11021" max="11021" width="51.140625" style="31" customWidth="1"/>
    <col min="11022" max="11022" width="0" style="31" hidden="1" customWidth="1"/>
    <col min="11023" max="11023" width="18.7109375" style="31" customWidth="1"/>
    <col min="11024"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264" width="10.5703125" style="31"/>
    <col min="11265" max="11272" width="0" style="31" hidden="1" customWidth="1"/>
    <col min="11273" max="11275" width="3.7109375" style="31" customWidth="1"/>
    <col min="11276" max="11276" width="12.7109375" style="31" customWidth="1"/>
    <col min="11277" max="11277" width="51.140625" style="31" customWidth="1"/>
    <col min="11278" max="11278" width="0" style="31" hidden="1" customWidth="1"/>
    <col min="11279" max="11279" width="18.7109375" style="31" customWidth="1"/>
    <col min="11280"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520" width="10.5703125" style="31"/>
    <col min="11521" max="11528" width="0" style="31" hidden="1" customWidth="1"/>
    <col min="11529" max="11531" width="3.7109375" style="31" customWidth="1"/>
    <col min="11532" max="11532" width="12.7109375" style="31" customWidth="1"/>
    <col min="11533" max="11533" width="51.140625" style="31" customWidth="1"/>
    <col min="11534" max="11534" width="0" style="31" hidden="1" customWidth="1"/>
    <col min="11535" max="11535" width="18.7109375" style="31" customWidth="1"/>
    <col min="11536"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776" width="10.5703125" style="31"/>
    <col min="11777" max="11784" width="0" style="31" hidden="1" customWidth="1"/>
    <col min="11785" max="11787" width="3.7109375" style="31" customWidth="1"/>
    <col min="11788" max="11788" width="12.7109375" style="31" customWidth="1"/>
    <col min="11789" max="11789" width="51.140625" style="31" customWidth="1"/>
    <col min="11790" max="11790" width="0" style="31" hidden="1" customWidth="1"/>
    <col min="11791" max="11791" width="18.7109375" style="31" customWidth="1"/>
    <col min="11792"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2032" width="10.5703125" style="31"/>
    <col min="12033" max="12040" width="0" style="31" hidden="1" customWidth="1"/>
    <col min="12041" max="12043" width="3.7109375" style="31" customWidth="1"/>
    <col min="12044" max="12044" width="12.7109375" style="31" customWidth="1"/>
    <col min="12045" max="12045" width="51.140625" style="31" customWidth="1"/>
    <col min="12046" max="12046" width="0" style="31" hidden="1" customWidth="1"/>
    <col min="12047" max="12047" width="18.7109375" style="31" customWidth="1"/>
    <col min="12048"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288" width="10.5703125" style="31"/>
    <col min="12289" max="12296" width="0" style="31" hidden="1" customWidth="1"/>
    <col min="12297" max="12299" width="3.7109375" style="31" customWidth="1"/>
    <col min="12300" max="12300" width="12.7109375" style="31" customWidth="1"/>
    <col min="12301" max="12301" width="51.140625" style="31" customWidth="1"/>
    <col min="12302" max="12302" width="0" style="31" hidden="1" customWidth="1"/>
    <col min="12303" max="12303" width="18.7109375" style="31" customWidth="1"/>
    <col min="12304"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544" width="10.5703125" style="31"/>
    <col min="12545" max="12552" width="0" style="31" hidden="1" customWidth="1"/>
    <col min="12553" max="12555" width="3.7109375" style="31" customWidth="1"/>
    <col min="12556" max="12556" width="12.7109375" style="31" customWidth="1"/>
    <col min="12557" max="12557" width="51.140625" style="31" customWidth="1"/>
    <col min="12558" max="12558" width="0" style="31" hidden="1" customWidth="1"/>
    <col min="12559" max="12559" width="18.7109375" style="31" customWidth="1"/>
    <col min="12560"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800" width="10.5703125" style="31"/>
    <col min="12801" max="12808" width="0" style="31" hidden="1" customWidth="1"/>
    <col min="12809" max="12811" width="3.7109375" style="31" customWidth="1"/>
    <col min="12812" max="12812" width="12.7109375" style="31" customWidth="1"/>
    <col min="12813" max="12813" width="51.140625" style="31" customWidth="1"/>
    <col min="12814" max="12814" width="0" style="31" hidden="1" customWidth="1"/>
    <col min="12815" max="12815" width="18.7109375" style="31" customWidth="1"/>
    <col min="12816"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3056" width="10.5703125" style="31"/>
    <col min="13057" max="13064" width="0" style="31" hidden="1" customWidth="1"/>
    <col min="13065" max="13067" width="3.7109375" style="31" customWidth="1"/>
    <col min="13068" max="13068" width="12.7109375" style="31" customWidth="1"/>
    <col min="13069" max="13069" width="51.140625" style="31" customWidth="1"/>
    <col min="13070" max="13070" width="0" style="31" hidden="1" customWidth="1"/>
    <col min="13071" max="13071" width="18.7109375" style="31" customWidth="1"/>
    <col min="13072"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312" width="10.5703125" style="31"/>
    <col min="13313" max="13320" width="0" style="31" hidden="1" customWidth="1"/>
    <col min="13321" max="13323" width="3.7109375" style="31" customWidth="1"/>
    <col min="13324" max="13324" width="12.7109375" style="31" customWidth="1"/>
    <col min="13325" max="13325" width="51.140625" style="31" customWidth="1"/>
    <col min="13326" max="13326" width="0" style="31" hidden="1" customWidth="1"/>
    <col min="13327" max="13327" width="18.7109375" style="31" customWidth="1"/>
    <col min="13328"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568" width="10.5703125" style="31"/>
    <col min="13569" max="13576" width="0" style="31" hidden="1" customWidth="1"/>
    <col min="13577" max="13579" width="3.7109375" style="31" customWidth="1"/>
    <col min="13580" max="13580" width="12.7109375" style="31" customWidth="1"/>
    <col min="13581" max="13581" width="51.140625" style="31" customWidth="1"/>
    <col min="13582" max="13582" width="0" style="31" hidden="1" customWidth="1"/>
    <col min="13583" max="13583" width="18.7109375" style="31" customWidth="1"/>
    <col min="13584"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824" width="10.5703125" style="31"/>
    <col min="13825" max="13832" width="0" style="31" hidden="1" customWidth="1"/>
    <col min="13833" max="13835" width="3.7109375" style="31" customWidth="1"/>
    <col min="13836" max="13836" width="12.7109375" style="31" customWidth="1"/>
    <col min="13837" max="13837" width="51.140625" style="31" customWidth="1"/>
    <col min="13838" max="13838" width="0" style="31" hidden="1" customWidth="1"/>
    <col min="13839" max="13839" width="18.7109375" style="31" customWidth="1"/>
    <col min="13840"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4080" width="10.5703125" style="31"/>
    <col min="14081" max="14088" width="0" style="31" hidden="1" customWidth="1"/>
    <col min="14089" max="14091" width="3.7109375" style="31" customWidth="1"/>
    <col min="14092" max="14092" width="12.7109375" style="31" customWidth="1"/>
    <col min="14093" max="14093" width="51.140625" style="31" customWidth="1"/>
    <col min="14094" max="14094" width="0" style="31" hidden="1" customWidth="1"/>
    <col min="14095" max="14095" width="18.7109375" style="31" customWidth="1"/>
    <col min="14096"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336" width="10.5703125" style="31"/>
    <col min="14337" max="14344" width="0" style="31" hidden="1" customWidth="1"/>
    <col min="14345" max="14347" width="3.7109375" style="31" customWidth="1"/>
    <col min="14348" max="14348" width="12.7109375" style="31" customWidth="1"/>
    <col min="14349" max="14349" width="51.140625" style="31" customWidth="1"/>
    <col min="14350" max="14350" width="0" style="31" hidden="1" customWidth="1"/>
    <col min="14351" max="14351" width="18.7109375" style="31" customWidth="1"/>
    <col min="14352"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592" width="10.5703125" style="31"/>
    <col min="14593" max="14600" width="0" style="31" hidden="1" customWidth="1"/>
    <col min="14601" max="14603" width="3.7109375" style="31" customWidth="1"/>
    <col min="14604" max="14604" width="12.7109375" style="31" customWidth="1"/>
    <col min="14605" max="14605" width="51.140625" style="31" customWidth="1"/>
    <col min="14606" max="14606" width="0" style="31" hidden="1" customWidth="1"/>
    <col min="14607" max="14607" width="18.7109375" style="31" customWidth="1"/>
    <col min="14608"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848" width="10.5703125" style="31"/>
    <col min="14849" max="14856" width="0" style="31" hidden="1" customWidth="1"/>
    <col min="14857" max="14859" width="3.7109375" style="31" customWidth="1"/>
    <col min="14860" max="14860" width="12.7109375" style="31" customWidth="1"/>
    <col min="14861" max="14861" width="51.140625" style="31" customWidth="1"/>
    <col min="14862" max="14862" width="0" style="31" hidden="1" customWidth="1"/>
    <col min="14863" max="14863" width="18.7109375" style="31" customWidth="1"/>
    <col min="14864"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5104" width="10.5703125" style="31"/>
    <col min="15105" max="15112" width="0" style="31" hidden="1" customWidth="1"/>
    <col min="15113" max="15115" width="3.7109375" style="31" customWidth="1"/>
    <col min="15116" max="15116" width="12.7109375" style="31" customWidth="1"/>
    <col min="15117" max="15117" width="51.140625" style="31" customWidth="1"/>
    <col min="15118" max="15118" width="0" style="31" hidden="1" customWidth="1"/>
    <col min="15119" max="15119" width="18.7109375" style="31" customWidth="1"/>
    <col min="15120"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360" width="10.5703125" style="31"/>
    <col min="15361" max="15368" width="0" style="31" hidden="1" customWidth="1"/>
    <col min="15369" max="15371" width="3.7109375" style="31" customWidth="1"/>
    <col min="15372" max="15372" width="12.7109375" style="31" customWidth="1"/>
    <col min="15373" max="15373" width="51.140625" style="31" customWidth="1"/>
    <col min="15374" max="15374" width="0" style="31" hidden="1" customWidth="1"/>
    <col min="15375" max="15375" width="18.7109375" style="31" customWidth="1"/>
    <col min="15376"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616" width="10.5703125" style="31"/>
    <col min="15617" max="15624" width="0" style="31" hidden="1" customWidth="1"/>
    <col min="15625" max="15627" width="3.7109375" style="31" customWidth="1"/>
    <col min="15628" max="15628" width="12.7109375" style="31" customWidth="1"/>
    <col min="15629" max="15629" width="51.140625" style="31" customWidth="1"/>
    <col min="15630" max="15630" width="0" style="31" hidden="1" customWidth="1"/>
    <col min="15631" max="15631" width="18.7109375" style="31" customWidth="1"/>
    <col min="15632"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872" width="10.5703125" style="31"/>
    <col min="15873" max="15880" width="0" style="31" hidden="1" customWidth="1"/>
    <col min="15881" max="15883" width="3.7109375" style="31" customWidth="1"/>
    <col min="15884" max="15884" width="12.7109375" style="31" customWidth="1"/>
    <col min="15885" max="15885" width="51.140625" style="31" customWidth="1"/>
    <col min="15886" max="15886" width="0" style="31" hidden="1" customWidth="1"/>
    <col min="15887" max="15887" width="18.7109375" style="31" customWidth="1"/>
    <col min="15888"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6128" width="10.5703125" style="31"/>
    <col min="16129" max="16136" width="0" style="31" hidden="1" customWidth="1"/>
    <col min="16137" max="16139" width="3.7109375" style="31" customWidth="1"/>
    <col min="16140" max="16140" width="12.7109375" style="31" customWidth="1"/>
    <col min="16141" max="16141" width="51.140625" style="31" customWidth="1"/>
    <col min="16142" max="16142" width="0" style="31" hidden="1" customWidth="1"/>
    <col min="16143" max="16143" width="18.7109375" style="31" customWidth="1"/>
    <col min="16144"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384" width="10.5703125" style="31"/>
  </cols>
  <sheetData>
    <row r="1" spans="1:33" hidden="1"/>
    <row r="2" spans="1:33" hidden="1"/>
    <row r="3" spans="1:33" hidden="1"/>
    <row r="4" spans="1:33" ht="3" customHeight="1">
      <c r="J4" s="74"/>
      <c r="K4" s="74"/>
      <c r="L4" s="383"/>
      <c r="M4" s="383"/>
      <c r="N4" s="383"/>
      <c r="U4" s="383"/>
    </row>
    <row r="5" spans="1:33" ht="26.1" customHeight="1">
      <c r="J5" s="74"/>
      <c r="K5" s="74"/>
      <c r="L5" s="688" t="s">
        <v>715</v>
      </c>
      <c r="M5" s="688"/>
      <c r="N5" s="688"/>
      <c r="O5" s="688"/>
      <c r="P5" s="688"/>
      <c r="Q5" s="688"/>
      <c r="R5" s="688"/>
      <c r="S5" s="688"/>
      <c r="T5" s="688"/>
      <c r="U5" s="396"/>
    </row>
    <row r="6" spans="1:33" ht="3" customHeight="1">
      <c r="J6" s="74"/>
      <c r="K6" s="74"/>
      <c r="L6" s="383"/>
      <c r="M6" s="383"/>
      <c r="N6" s="383"/>
      <c r="O6" s="384"/>
      <c r="P6" s="384"/>
      <c r="Q6" s="384"/>
      <c r="R6" s="384"/>
      <c r="S6" s="384"/>
      <c r="T6" s="384"/>
      <c r="U6" s="383"/>
    </row>
    <row r="7" spans="1:33" s="378" customFormat="1" ht="5.25" hidden="1">
      <c r="A7" s="183"/>
      <c r="B7" s="183"/>
      <c r="C7" s="183"/>
      <c r="D7" s="183"/>
      <c r="E7" s="183"/>
      <c r="F7" s="183"/>
      <c r="G7" s="183"/>
      <c r="H7" s="183"/>
      <c r="L7" s="583"/>
      <c r="M7" s="545"/>
      <c r="O7" s="694"/>
      <c r="P7" s="694"/>
      <c r="Q7" s="694"/>
      <c r="R7" s="694"/>
      <c r="S7" s="694"/>
      <c r="T7" s="694"/>
      <c r="U7" s="497"/>
      <c r="V7" s="497"/>
      <c r="X7" s="183"/>
      <c r="Y7" s="183"/>
      <c r="Z7" s="183"/>
      <c r="AA7" s="183"/>
      <c r="AB7" s="183"/>
    </row>
    <row r="8" spans="1:33" s="138" customFormat="1" ht="18.75">
      <c r="A8" s="405"/>
      <c r="B8" s="405"/>
      <c r="C8" s="405"/>
      <c r="D8" s="405"/>
      <c r="E8" s="405"/>
      <c r="F8" s="405"/>
      <c r="G8" s="405"/>
      <c r="H8" s="405"/>
      <c r="L8" s="398"/>
      <c r="M8" s="445" t="str">
        <f>"Дата подачи заявления об "&amp;IF(datePr_ch="","утверждении","изменении") &amp; " тарифов"</f>
        <v>Дата подачи заявления об утверждении тарифов</v>
      </c>
      <c r="N8" s="549"/>
      <c r="O8" s="695" t="str">
        <f>IF(datePr_ch="",IF(datePr="","",datePr),datePr_ch)</f>
        <v>28.04.2023</v>
      </c>
      <c r="P8" s="695"/>
      <c r="Q8" s="695"/>
      <c r="R8" s="695"/>
      <c r="S8" s="695"/>
      <c r="T8" s="695"/>
      <c r="U8" s="397"/>
      <c r="V8" s="397"/>
      <c r="W8" s="413"/>
      <c r="X8" s="183"/>
      <c r="Y8" s="183"/>
      <c r="Z8" s="183"/>
      <c r="AA8" s="183"/>
      <c r="AB8" s="183"/>
      <c r="AC8" s="183"/>
      <c r="AD8" s="183"/>
      <c r="AE8" s="183"/>
      <c r="AF8" s="183"/>
      <c r="AG8" s="183"/>
    </row>
    <row r="9" spans="1:33" s="138" customFormat="1" ht="22.5">
      <c r="A9" s="405"/>
      <c r="B9" s="405"/>
      <c r="C9" s="405"/>
      <c r="D9" s="405"/>
      <c r="E9" s="405"/>
      <c r="F9" s="405"/>
      <c r="G9" s="405"/>
      <c r="H9" s="405"/>
      <c r="L9" s="132"/>
      <c r="M9" s="445" t="str">
        <f>"Номер подачи заявления об "&amp;IF(numberPr_ch="","утверждении","изменении") &amp; " тарифов"</f>
        <v>Номер подачи заявления об утверждении тарифов</v>
      </c>
      <c r="N9" s="549"/>
      <c r="O9" s="695" t="str">
        <f>IF(numberPr_ch="",IF(numberPr="","",numberPr),numberPr_ch)</f>
        <v>595</v>
      </c>
      <c r="P9" s="695"/>
      <c r="Q9" s="695"/>
      <c r="R9" s="695"/>
      <c r="S9" s="695"/>
      <c r="T9" s="695"/>
      <c r="U9" s="397"/>
      <c r="V9" s="397"/>
      <c r="W9" s="413"/>
      <c r="X9" s="183"/>
      <c r="Y9" s="183"/>
      <c r="Z9" s="183"/>
      <c r="AA9" s="183"/>
      <c r="AB9" s="183"/>
      <c r="AC9" s="183"/>
      <c r="AD9" s="183"/>
      <c r="AE9" s="183"/>
      <c r="AF9" s="183"/>
      <c r="AG9" s="183"/>
    </row>
    <row r="10" spans="1:33" s="378" customFormat="1" ht="5.25" hidden="1">
      <c r="A10" s="183"/>
      <c r="B10" s="183"/>
      <c r="C10" s="183"/>
      <c r="D10" s="183"/>
      <c r="E10" s="183"/>
      <c r="F10" s="183"/>
      <c r="G10" s="183"/>
      <c r="H10" s="183"/>
      <c r="L10" s="583"/>
      <c r="M10" s="545"/>
      <c r="O10" s="694"/>
      <c r="P10" s="694"/>
      <c r="Q10" s="694"/>
      <c r="R10" s="694"/>
      <c r="S10" s="694"/>
      <c r="T10" s="694"/>
      <c r="U10" s="497"/>
      <c r="V10" s="497"/>
      <c r="X10" s="183"/>
      <c r="Y10" s="183"/>
      <c r="Z10" s="183"/>
      <c r="AA10" s="183"/>
      <c r="AB10" s="183"/>
    </row>
    <row r="11" spans="1:33" s="138" customFormat="1" ht="11.25" hidden="1">
      <c r="A11" s="405"/>
      <c r="B11" s="405"/>
      <c r="C11" s="405"/>
      <c r="D11" s="405"/>
      <c r="E11" s="405"/>
      <c r="F11" s="405"/>
      <c r="G11" s="405"/>
      <c r="H11" s="405"/>
      <c r="L11" s="132"/>
      <c r="M11" s="132"/>
      <c r="N11" s="388"/>
      <c r="O11" s="397"/>
      <c r="P11" s="397"/>
      <c r="Q11" s="397"/>
      <c r="R11" s="397"/>
      <c r="S11" s="397"/>
      <c r="T11" s="397"/>
      <c r="U11" s="400" t="s">
        <v>371</v>
      </c>
      <c r="X11" s="183"/>
      <c r="Y11" s="183"/>
      <c r="Z11" s="183"/>
      <c r="AA11" s="183"/>
      <c r="AB11" s="183"/>
      <c r="AC11" s="183"/>
      <c r="AD11" s="183"/>
      <c r="AE11" s="183"/>
      <c r="AF11" s="183"/>
      <c r="AG11" s="183"/>
    </row>
    <row r="12" spans="1:33" ht="15" customHeight="1">
      <c r="H12" s="404" t="s">
        <v>92</v>
      </c>
      <c r="J12" s="74"/>
      <c r="K12" s="74"/>
      <c r="L12" s="383"/>
      <c r="M12" s="383"/>
      <c r="N12" s="383"/>
      <c r="O12" s="718"/>
      <c r="P12" s="718"/>
      <c r="Q12" s="718"/>
      <c r="R12" s="718"/>
      <c r="S12" s="718"/>
      <c r="T12" s="718"/>
      <c r="U12" s="718"/>
    </row>
    <row r="13" spans="1:33">
      <c r="J13" s="74"/>
      <c r="K13" s="74"/>
      <c r="L13" s="626" t="s">
        <v>445</v>
      </c>
      <c r="M13" s="626"/>
      <c r="N13" s="626"/>
      <c r="O13" s="626"/>
      <c r="P13" s="626"/>
      <c r="Q13" s="626"/>
      <c r="R13" s="626"/>
      <c r="S13" s="626"/>
      <c r="T13" s="626"/>
      <c r="U13" s="626"/>
      <c r="V13" s="626"/>
      <c r="W13" s="626" t="s">
        <v>446</v>
      </c>
    </row>
    <row r="14" spans="1:33" ht="14.25" customHeight="1">
      <c r="J14" s="74"/>
      <c r="K14" s="74"/>
      <c r="L14" s="702" t="s">
        <v>91</v>
      </c>
      <c r="M14" s="702" t="s">
        <v>600</v>
      </c>
      <c r="N14" s="382"/>
      <c r="O14" s="703" t="s">
        <v>602</v>
      </c>
      <c r="P14" s="704"/>
      <c r="Q14" s="704"/>
      <c r="R14" s="704"/>
      <c r="S14" s="704"/>
      <c r="T14" s="705"/>
      <c r="U14" s="685" t="s">
        <v>339</v>
      </c>
      <c r="V14" s="717" t="s">
        <v>274</v>
      </c>
      <c r="W14" s="626"/>
    </row>
    <row r="15" spans="1:33" ht="14.25" customHeight="1">
      <c r="J15" s="74"/>
      <c r="K15" s="74"/>
      <c r="L15" s="702"/>
      <c r="M15" s="702"/>
      <c r="N15" s="381"/>
      <c r="O15" s="708" t="s">
        <v>601</v>
      </c>
      <c r="P15" s="458"/>
      <c r="Q15" s="458"/>
      <c r="R15" s="683" t="s">
        <v>613</v>
      </c>
      <c r="S15" s="683"/>
      <c r="T15" s="684"/>
      <c r="U15" s="686"/>
      <c r="V15" s="717"/>
      <c r="W15" s="626"/>
    </row>
    <row r="16" spans="1:33" ht="30.75" customHeight="1">
      <c r="J16" s="74"/>
      <c r="K16" s="74"/>
      <c r="L16" s="702"/>
      <c r="M16" s="702"/>
      <c r="N16" s="380"/>
      <c r="O16" s="709"/>
      <c r="P16" s="456"/>
      <c r="Q16" s="457"/>
      <c r="R16" s="89" t="s">
        <v>273</v>
      </c>
      <c r="S16" s="697" t="s">
        <v>272</v>
      </c>
      <c r="T16" s="698"/>
      <c r="U16" s="687"/>
      <c r="V16" s="717"/>
      <c r="W16" s="626"/>
    </row>
    <row r="17" spans="1:33">
      <c r="J17" s="74"/>
      <c r="K17" s="389">
        <v>1</v>
      </c>
      <c r="L17" s="447" t="s">
        <v>92</v>
      </c>
      <c r="M17" s="447" t="s">
        <v>48</v>
      </c>
      <c r="N17" s="403" t="s">
        <v>48</v>
      </c>
      <c r="O17" s="448">
        <f ca="1">OFFSET(O17,0,-1)+1</f>
        <v>3</v>
      </c>
      <c r="P17" s="449">
        <f ca="1">OFFSET(P17,0,-1)</f>
        <v>3</v>
      </c>
      <c r="Q17" s="449">
        <f ca="1">OFFSET(Q17,0,-1)</f>
        <v>3</v>
      </c>
      <c r="R17" s="448">
        <f ca="1">OFFSET(R17,0,-1)+1</f>
        <v>4</v>
      </c>
      <c r="S17" s="720">
        <f ca="1">OFFSET(S17,0,-1)+1</f>
        <v>5</v>
      </c>
      <c r="T17" s="720"/>
      <c r="U17" s="448">
        <f ca="1">OFFSET(U17,0,-2)+1</f>
        <v>6</v>
      </c>
      <c r="V17" s="449">
        <f ca="1">OFFSET(V17,0,-1)</f>
        <v>6</v>
      </c>
      <c r="W17" s="448">
        <f ca="1">OFFSET(W17,0,-1)+1</f>
        <v>7</v>
      </c>
    </row>
    <row r="18" spans="1:33" ht="22.5">
      <c r="A18" s="673">
        <v>1</v>
      </c>
      <c r="B18" s="173"/>
      <c r="C18" s="173"/>
      <c r="D18" s="173"/>
      <c r="E18" s="184"/>
      <c r="F18" s="284"/>
      <c r="G18" s="284"/>
      <c r="H18" s="284"/>
      <c r="J18" s="506"/>
      <c r="K18" s="509"/>
      <c r="L18" s="402">
        <f>mergeValue(A18)</f>
        <v>1</v>
      </c>
      <c r="M18" s="450" t="s">
        <v>19</v>
      </c>
      <c r="N18" s="437"/>
      <c r="O18" s="719"/>
      <c r="P18" s="719"/>
      <c r="Q18" s="719"/>
      <c r="R18" s="719"/>
      <c r="S18" s="719"/>
      <c r="T18" s="719"/>
      <c r="U18" s="719"/>
      <c r="V18" s="719"/>
      <c r="W18" s="446" t="s">
        <v>716</v>
      </c>
    </row>
    <row r="19" spans="1:33" ht="22.5">
      <c r="A19" s="673"/>
      <c r="B19" s="673">
        <v>1</v>
      </c>
      <c r="C19" s="173"/>
      <c r="D19" s="173"/>
      <c r="E19" s="284"/>
      <c r="F19" s="284"/>
      <c r="G19" s="284"/>
      <c r="H19" s="284"/>
      <c r="I19" s="151"/>
      <c r="J19" s="505"/>
      <c r="K19" s="507"/>
      <c r="L19" s="402" t="str">
        <f>mergeValue(A19) &amp;"."&amp; mergeValue(B19)</f>
        <v>1.1</v>
      </c>
      <c r="M19" s="418" t="s">
        <v>15</v>
      </c>
      <c r="N19" s="437"/>
      <c r="O19" s="719"/>
      <c r="P19" s="719"/>
      <c r="Q19" s="719"/>
      <c r="R19" s="719"/>
      <c r="S19" s="719"/>
      <c r="T19" s="719"/>
      <c r="U19" s="719"/>
      <c r="V19" s="719"/>
      <c r="W19" s="446" t="s">
        <v>459</v>
      </c>
    </row>
    <row r="20" spans="1:33" ht="22.5">
      <c r="A20" s="673"/>
      <c r="B20" s="673"/>
      <c r="C20" s="673">
        <v>1</v>
      </c>
      <c r="D20" s="173"/>
      <c r="E20" s="284"/>
      <c r="F20" s="284"/>
      <c r="G20" s="284"/>
      <c r="H20" s="284"/>
      <c r="I20" s="508"/>
      <c r="J20" s="505"/>
      <c r="K20" s="507"/>
      <c r="L20" s="402" t="str">
        <f>mergeValue(A20) &amp;"."&amp; mergeValue(B20)&amp;"."&amp; mergeValue(C20)</f>
        <v>1.1.1</v>
      </c>
      <c r="M20" s="419" t="s">
        <v>7</v>
      </c>
      <c r="N20" s="437"/>
      <c r="O20" s="719"/>
      <c r="P20" s="719"/>
      <c r="Q20" s="719"/>
      <c r="R20" s="719"/>
      <c r="S20" s="719"/>
      <c r="T20" s="719"/>
      <c r="U20" s="719"/>
      <c r="V20" s="719"/>
      <c r="W20" s="446" t="s">
        <v>598</v>
      </c>
    </row>
    <row r="21" spans="1:33" ht="22.5">
      <c r="A21" s="673"/>
      <c r="B21" s="673"/>
      <c r="C21" s="673"/>
      <c r="D21" s="673">
        <v>1</v>
      </c>
      <c r="E21" s="284"/>
      <c r="F21" s="284"/>
      <c r="G21" s="284"/>
      <c r="H21" s="284"/>
      <c r="I21" s="508"/>
      <c r="J21" s="505"/>
      <c r="K21" s="507"/>
      <c r="L21" s="402" t="str">
        <f>mergeValue(A21) &amp;"."&amp; mergeValue(B21)&amp;"."&amp; mergeValue(C21)&amp;"."&amp; mergeValue(D21)</f>
        <v>1.1.1.1</v>
      </c>
      <c r="M21" s="420" t="s">
        <v>21</v>
      </c>
      <c r="N21" s="437"/>
      <c r="O21" s="719"/>
      <c r="P21" s="719"/>
      <c r="Q21" s="719"/>
      <c r="R21" s="719"/>
      <c r="S21" s="719"/>
      <c r="T21" s="719"/>
      <c r="U21" s="719"/>
      <c r="V21" s="719"/>
      <c r="W21" s="446" t="s">
        <v>599</v>
      </c>
    </row>
    <row r="22" spans="1:33" ht="78.75">
      <c r="A22" s="673"/>
      <c r="B22" s="673"/>
      <c r="C22" s="673"/>
      <c r="D22" s="673"/>
      <c r="E22" s="673">
        <v>1</v>
      </c>
      <c r="F22" s="284"/>
      <c r="G22" s="284"/>
      <c r="H22" s="173">
        <v>1</v>
      </c>
      <c r="I22" s="673">
        <v>1</v>
      </c>
      <c r="J22" s="284"/>
      <c r="K22" s="511"/>
      <c r="L22" s="402" t="str">
        <f>mergeValue(A22) &amp;"."&amp; mergeValue(B22)&amp;"."&amp; mergeValue(C22)&amp;"."&amp; mergeValue(D22)&amp;"."&amp; mergeValue(E22)</f>
        <v>1.1.1.1.1</v>
      </c>
      <c r="M22" s="422" t="s">
        <v>8</v>
      </c>
      <c r="N22" s="169"/>
      <c r="O22" s="675"/>
      <c r="P22" s="675"/>
      <c r="Q22" s="675"/>
      <c r="R22" s="675"/>
      <c r="S22" s="675"/>
      <c r="T22" s="675"/>
      <c r="U22" s="675"/>
      <c r="V22" s="675"/>
      <c r="W22" s="446" t="s">
        <v>717</v>
      </c>
    </row>
    <row r="23" spans="1:33" ht="33.75">
      <c r="A23" s="673"/>
      <c r="B23" s="673"/>
      <c r="C23" s="673"/>
      <c r="D23" s="673"/>
      <c r="E23" s="673"/>
      <c r="F23" s="673">
        <v>1</v>
      </c>
      <c r="G23" s="173"/>
      <c r="H23" s="173"/>
      <c r="I23" s="673"/>
      <c r="J23" s="673">
        <v>1</v>
      </c>
      <c r="K23" s="512"/>
      <c r="L23" s="402" t="str">
        <f>mergeValue(A23) &amp;"."&amp; mergeValue(B23)&amp;"."&amp; mergeValue(C23)&amp;"."&amp; mergeValue(D23)&amp;"."&amp; mergeValue(E23)&amp;"."&amp; mergeValue(F23)</f>
        <v>1.1.1.1.1.1</v>
      </c>
      <c r="M23" s="423" t="s">
        <v>9</v>
      </c>
      <c r="N23" s="169"/>
      <c r="O23" s="676"/>
      <c r="P23" s="677"/>
      <c r="Q23" s="677"/>
      <c r="R23" s="677"/>
      <c r="S23" s="677"/>
      <c r="T23" s="677"/>
      <c r="U23" s="677"/>
      <c r="V23" s="678"/>
      <c r="W23" s="446" t="s">
        <v>718</v>
      </c>
      <c r="Y23" s="182" t="str">
        <f>strCheckUnique(Z23:Z26)</f>
        <v/>
      </c>
      <c r="AA23" s="182" t="str">
        <f>IF(O23="","",O23 &amp; ":_")</f>
        <v/>
      </c>
    </row>
    <row r="24" spans="1:33" ht="122.1" customHeight="1">
      <c r="A24" s="673"/>
      <c r="B24" s="673"/>
      <c r="C24" s="673"/>
      <c r="D24" s="673"/>
      <c r="E24" s="673"/>
      <c r="F24" s="673"/>
      <c r="G24" s="173">
        <v>1</v>
      </c>
      <c r="H24" s="173"/>
      <c r="I24" s="673"/>
      <c r="J24" s="673"/>
      <c r="K24" s="512">
        <v>1</v>
      </c>
      <c r="L24" s="402" t="str">
        <f>mergeValue(A24) &amp;"."&amp; mergeValue(B24)&amp;"."&amp; mergeValue(C24)&amp;"."&amp; mergeValue(D24)&amp;"."&amp; mergeValue(E24)&amp;"."&amp; mergeValue(F24)&amp;"."&amp; mergeValue(G24)</f>
        <v>1.1.1.1.1.1.1</v>
      </c>
      <c r="M24" s="528"/>
      <c r="N24" s="439"/>
      <c r="O24" s="534"/>
      <c r="P24" s="428"/>
      <c r="Q24" s="428"/>
      <c r="R24" s="679"/>
      <c r="S24" s="681" t="s">
        <v>83</v>
      </c>
      <c r="T24" s="679"/>
      <c r="U24" s="681" t="s">
        <v>84</v>
      </c>
      <c r="V24" s="436"/>
      <c r="W24" s="691" t="s">
        <v>719</v>
      </c>
      <c r="X24" s="173" t="str">
        <f>strCheckDate(O25:V25)</f>
        <v/>
      </c>
      <c r="Y24" s="182"/>
      <c r="Z24" s="182" t="str">
        <f>IF(M24="","",M24 )</f>
        <v/>
      </c>
      <c r="AA24" s="182"/>
      <c r="AB24" s="182"/>
      <c r="AC24" s="182"/>
    </row>
    <row r="25" spans="1:33" ht="11.25" hidden="1">
      <c r="A25" s="673"/>
      <c r="B25" s="673"/>
      <c r="C25" s="673"/>
      <c r="D25" s="673"/>
      <c r="E25" s="673"/>
      <c r="F25" s="673"/>
      <c r="G25" s="173"/>
      <c r="H25" s="173"/>
      <c r="I25" s="673"/>
      <c r="J25" s="673"/>
      <c r="K25" s="512"/>
      <c r="L25" s="244"/>
      <c r="M25" s="451"/>
      <c r="N25" s="439"/>
      <c r="O25" s="438"/>
      <c r="P25" s="428"/>
      <c r="Q25" s="438" t="str">
        <f>R24 &amp; "-" &amp; T24</f>
        <v>-</v>
      </c>
      <c r="R25" s="680"/>
      <c r="S25" s="681"/>
      <c r="T25" s="680"/>
      <c r="U25" s="681"/>
      <c r="V25" s="436"/>
      <c r="W25" s="692"/>
    </row>
    <row r="26" spans="1:33" customFormat="1" ht="15" customHeight="1">
      <c r="A26" s="673"/>
      <c r="B26" s="673"/>
      <c r="C26" s="673"/>
      <c r="D26" s="673"/>
      <c r="E26" s="673"/>
      <c r="F26" s="673"/>
      <c r="G26" s="284"/>
      <c r="H26" s="173"/>
      <c r="I26" s="673"/>
      <c r="J26" s="673"/>
      <c r="K26" s="511"/>
      <c r="L26" s="416"/>
      <c r="M26" s="425" t="s">
        <v>24</v>
      </c>
      <c r="N26" s="421"/>
      <c r="O26" s="417"/>
      <c r="P26" s="417"/>
      <c r="Q26" s="417"/>
      <c r="R26" s="432"/>
      <c r="S26" s="141"/>
      <c r="T26" s="429"/>
      <c r="U26" s="421"/>
      <c r="V26" s="426"/>
      <c r="W26" s="693"/>
      <c r="X26" s="175"/>
      <c r="Y26" s="175"/>
      <c r="Z26" s="175"/>
      <c r="AA26" s="175"/>
      <c r="AB26" s="175"/>
      <c r="AC26" s="175"/>
      <c r="AD26" s="175"/>
      <c r="AE26" s="175"/>
      <c r="AF26" s="175"/>
      <c r="AG26" s="175"/>
    </row>
    <row r="27" spans="1:33" customFormat="1" ht="15" customHeight="1">
      <c r="A27" s="673"/>
      <c r="B27" s="673"/>
      <c r="C27" s="673"/>
      <c r="D27" s="673"/>
      <c r="E27" s="673"/>
      <c r="F27" s="284"/>
      <c r="G27" s="284"/>
      <c r="H27" s="173"/>
      <c r="I27" s="673"/>
      <c r="J27" s="284"/>
      <c r="K27" s="511"/>
      <c r="L27" s="416"/>
      <c r="M27" s="424" t="s">
        <v>10</v>
      </c>
      <c r="N27" s="130"/>
      <c r="O27" s="417"/>
      <c r="P27" s="417"/>
      <c r="Q27" s="417"/>
      <c r="R27" s="432"/>
      <c r="S27" s="141"/>
      <c r="T27" s="429"/>
      <c r="U27" s="130"/>
      <c r="V27" s="141"/>
      <c r="W27" s="426"/>
      <c r="X27" s="175"/>
      <c r="Y27" s="175"/>
      <c r="Z27" s="175"/>
      <c r="AA27" s="175"/>
      <c r="AB27" s="175"/>
      <c r="AC27" s="175"/>
      <c r="AD27" s="175"/>
      <c r="AE27" s="175"/>
      <c r="AF27" s="175"/>
      <c r="AG27" s="175"/>
    </row>
    <row r="28" spans="1:33" customFormat="1" ht="15" customHeight="1">
      <c r="A28" s="673"/>
      <c r="B28" s="673"/>
      <c r="C28" s="673"/>
      <c r="D28" s="673"/>
      <c r="E28" s="510"/>
      <c r="F28" s="284"/>
      <c r="G28" s="284"/>
      <c r="H28" s="284"/>
      <c r="I28" s="506"/>
      <c r="J28" s="73"/>
      <c r="K28" s="509"/>
      <c r="L28" s="416"/>
      <c r="M28" s="421" t="s">
        <v>11</v>
      </c>
      <c r="N28" s="129"/>
      <c r="O28" s="417"/>
      <c r="P28" s="417"/>
      <c r="Q28" s="417"/>
      <c r="R28" s="432"/>
      <c r="S28" s="141"/>
      <c r="T28" s="429"/>
      <c r="U28" s="129"/>
      <c r="V28" s="141"/>
      <c r="W28" s="426"/>
      <c r="X28" s="175"/>
      <c r="Y28" s="175"/>
      <c r="Z28" s="175"/>
      <c r="AA28" s="175"/>
      <c r="AB28" s="175"/>
      <c r="AC28" s="175"/>
      <c r="AD28" s="175"/>
      <c r="AE28" s="175"/>
      <c r="AF28" s="175"/>
      <c r="AG28" s="175"/>
    </row>
    <row r="29" spans="1:33" customFormat="1" ht="15" customHeight="1">
      <c r="A29" s="673"/>
      <c r="B29" s="673"/>
      <c r="C29" s="673"/>
      <c r="D29" s="510"/>
      <c r="E29" s="510"/>
      <c r="F29" s="284"/>
      <c r="G29" s="284"/>
      <c r="H29" s="284"/>
      <c r="I29" s="506"/>
      <c r="J29" s="73"/>
      <c r="K29" s="509"/>
      <c r="L29" s="416"/>
      <c r="M29" s="130" t="s">
        <v>16</v>
      </c>
      <c r="N29" s="129"/>
      <c r="O29" s="417"/>
      <c r="P29" s="417"/>
      <c r="Q29" s="417"/>
      <c r="R29" s="432"/>
      <c r="S29" s="141"/>
      <c r="T29" s="429"/>
      <c r="U29" s="129"/>
      <c r="V29" s="141"/>
      <c r="W29" s="426"/>
      <c r="X29" s="175"/>
      <c r="Y29" s="175"/>
      <c r="Z29" s="175"/>
      <c r="AA29" s="175"/>
      <c r="AB29" s="175"/>
      <c r="AC29" s="175"/>
      <c r="AD29" s="175"/>
      <c r="AE29" s="175"/>
      <c r="AF29" s="175"/>
      <c r="AG29" s="175"/>
    </row>
    <row r="30" spans="1:33" customFormat="1" ht="15" customHeight="1">
      <c r="A30" s="673"/>
      <c r="B30" s="673"/>
      <c r="C30" s="510"/>
      <c r="D30" s="510"/>
      <c r="E30" s="510"/>
      <c r="F30" s="510"/>
      <c r="G30" s="515"/>
      <c r="H30" s="506"/>
      <c r="I30" s="513"/>
      <c r="J30" s="73"/>
      <c r="K30" s="514"/>
      <c r="L30" s="416"/>
      <c r="M30" s="129" t="s">
        <v>17</v>
      </c>
      <c r="N30" s="129"/>
      <c r="O30" s="417"/>
      <c r="P30" s="417"/>
      <c r="Q30" s="417"/>
      <c r="R30" s="432"/>
      <c r="S30" s="141"/>
      <c r="T30" s="429"/>
      <c r="U30" s="129"/>
      <c r="V30" s="141"/>
      <c r="W30" s="426"/>
      <c r="X30" s="175"/>
      <c r="Y30" s="175"/>
      <c r="Z30" s="175"/>
      <c r="AA30" s="175"/>
      <c r="AB30" s="175"/>
      <c r="AC30" s="175"/>
      <c r="AD30" s="175"/>
      <c r="AE30" s="175"/>
      <c r="AF30" s="175"/>
      <c r="AG30" s="175"/>
    </row>
    <row r="31" spans="1:33" customFormat="1" ht="15" customHeight="1">
      <c r="A31" s="673"/>
      <c r="B31" s="510"/>
      <c r="C31" s="510"/>
      <c r="D31" s="510"/>
      <c r="E31" s="510"/>
      <c r="F31" s="510"/>
      <c r="G31" s="515"/>
      <c r="H31" s="506"/>
      <c r="I31" s="506"/>
      <c r="J31" s="73"/>
      <c r="K31" s="509"/>
      <c r="L31" s="416"/>
      <c r="M31" s="135" t="s">
        <v>18</v>
      </c>
      <c r="N31" s="129"/>
      <c r="O31" s="417"/>
      <c r="P31" s="417"/>
      <c r="Q31" s="417"/>
      <c r="R31" s="432"/>
      <c r="S31" s="141"/>
      <c r="T31" s="429"/>
      <c r="U31" s="129"/>
      <c r="V31" s="141"/>
      <c r="W31" s="426"/>
      <c r="X31" s="175"/>
      <c r="Y31" s="175"/>
      <c r="Z31" s="175"/>
      <c r="AA31" s="175"/>
      <c r="AB31" s="175"/>
      <c r="AC31" s="175"/>
      <c r="AD31" s="175"/>
      <c r="AE31" s="175"/>
      <c r="AF31" s="175"/>
      <c r="AG31" s="175"/>
    </row>
    <row r="32" spans="1:33" customFormat="1" ht="15" customHeight="1">
      <c r="L32" s="416"/>
      <c r="M32" s="144" t="s">
        <v>308</v>
      </c>
      <c r="N32" s="129"/>
      <c r="O32" s="417"/>
      <c r="P32" s="417"/>
      <c r="Q32" s="417"/>
      <c r="R32" s="432"/>
      <c r="S32" s="141"/>
      <c r="T32" s="429"/>
      <c r="U32" s="129"/>
      <c r="V32" s="141"/>
      <c r="W32" s="426"/>
      <c r="X32" s="175"/>
      <c r="Y32" s="175"/>
      <c r="Z32" s="175"/>
      <c r="AA32" s="175"/>
      <c r="AB32" s="175"/>
      <c r="AC32" s="175"/>
      <c r="AD32" s="175"/>
      <c r="AE32" s="175"/>
      <c r="AF32" s="175"/>
      <c r="AG32" s="175"/>
    </row>
    <row r="33" spans="12:23" ht="3" customHeight="1">
      <c r="L33" s="385"/>
      <c r="M33" s="385"/>
      <c r="N33" s="385"/>
      <c r="O33" s="385"/>
      <c r="P33" s="385"/>
      <c r="Q33" s="385"/>
      <c r="R33" s="385"/>
      <c r="S33" s="385"/>
      <c r="T33" s="385"/>
      <c r="U33" s="385"/>
    </row>
    <row r="34" spans="12:23" ht="133.5" customHeight="1">
      <c r="L34" s="1">
        <v>1</v>
      </c>
      <c r="M34" s="667" t="s">
        <v>720</v>
      </c>
      <c r="N34" s="667"/>
      <c r="O34" s="667"/>
      <c r="P34" s="667"/>
      <c r="Q34" s="667"/>
      <c r="R34" s="667"/>
      <c r="S34" s="667"/>
      <c r="T34" s="667"/>
      <c r="U34" s="667"/>
      <c r="V34" s="667"/>
      <c r="W34" s="667"/>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50</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71"/>
      <c r="B13" s="671"/>
      <c r="C13" s="671"/>
      <c r="D13" s="277">
        <v>1</v>
      </c>
      <c r="F13" s="165" t="str">
        <f>"4."&amp;mergeValue(A13) &amp;"."&amp;mergeValue(B13)&amp;"."&amp;mergeValue(C13)&amp;"."&amp;mergeValue(D13)</f>
        <v>4.1.1.1.1</v>
      </c>
      <c r="G13" s="340" t="s">
        <v>477</v>
      </c>
      <c r="H13" s="259"/>
      <c r="I13" s="672" t="s">
        <v>567</v>
      </c>
      <c r="J13" s="272"/>
      <c r="K13" s="183"/>
      <c r="L13" s="183"/>
      <c r="M13" s="183"/>
      <c r="N13" s="183"/>
      <c r="O13" s="183"/>
      <c r="P13" s="183"/>
      <c r="Q13" s="183"/>
      <c r="R13" s="183"/>
      <c r="S13" s="183"/>
      <c r="T13" s="183"/>
    </row>
    <row r="14" spans="1:20" s="138" customFormat="1" ht="18.75">
      <c r="A14" s="671"/>
      <c r="B14" s="671"/>
      <c r="C14" s="671"/>
      <c r="D14" s="277"/>
      <c r="F14" s="273"/>
      <c r="G14" s="130" t="s">
        <v>4</v>
      </c>
      <c r="H14" s="278"/>
      <c r="I14" s="672"/>
      <c r="J14" s="272"/>
      <c r="K14" s="183"/>
      <c r="L14" s="183"/>
      <c r="M14" s="183"/>
      <c r="N14" s="183"/>
      <c r="O14" s="183"/>
      <c r="P14" s="183"/>
      <c r="Q14" s="183"/>
      <c r="R14" s="183"/>
      <c r="S14" s="183"/>
      <c r="T14" s="183"/>
    </row>
    <row r="15" spans="1:20" s="138" customFormat="1" ht="18.75">
      <c r="A15" s="671"/>
      <c r="B15" s="671"/>
      <c r="C15" s="277"/>
      <c r="D15" s="277"/>
      <c r="F15" s="341"/>
      <c r="G15" s="168" t="s">
        <v>401</v>
      </c>
      <c r="H15" s="342"/>
      <c r="I15" s="343"/>
      <c r="J15" s="272"/>
      <c r="K15" s="183"/>
      <c r="L15" s="183"/>
      <c r="M15" s="183"/>
      <c r="N15" s="183"/>
      <c r="O15" s="183"/>
      <c r="P15" s="183"/>
      <c r="Q15" s="183"/>
      <c r="R15" s="183"/>
      <c r="S15" s="183"/>
      <c r="T15" s="183"/>
    </row>
    <row r="16" spans="1:20" s="138" customFormat="1" ht="18.75">
      <c r="A16" s="671"/>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7" t="s">
        <v>569</v>
      </c>
      <c r="H19" s="667"/>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1" customWidth="1"/>
  </cols>
  <sheetData>
    <row r="1" spans="1:27" ht="3" customHeight="1">
      <c r="AA1" s="71" t="s">
        <v>238</v>
      </c>
    </row>
    <row r="2" spans="1:27" ht="16.5" customHeight="1">
      <c r="B2" s="603" t="str">
        <f>"Код отчёта: " &amp; GetCode()</f>
        <v>Код отчёта: FAS.JKH.OPEN.INFO.REQUEST.WARM</v>
      </c>
      <c r="C2" s="603"/>
      <c r="D2" s="603"/>
      <c r="E2" s="603"/>
      <c r="F2" s="603"/>
      <c r="G2" s="603"/>
      <c r="Q2" s="36"/>
      <c r="R2" s="36"/>
      <c r="S2" s="36"/>
      <c r="T2" s="36"/>
      <c r="U2" s="36"/>
      <c r="V2" s="36"/>
      <c r="W2" s="36"/>
    </row>
    <row r="3" spans="1:27" ht="18" customHeight="1">
      <c r="B3" s="604" t="str">
        <f>"Версия " &amp; GetVersion()</f>
        <v>Версия 1.0.2</v>
      </c>
      <c r="C3" s="604"/>
      <c r="H3" s="36"/>
      <c r="I3" s="36"/>
      <c r="J3" s="36"/>
      <c r="K3" s="36"/>
      <c r="L3" s="36"/>
      <c r="M3" s="36"/>
      <c r="N3" s="36"/>
      <c r="O3" s="36"/>
      <c r="P3" s="36"/>
      <c r="Q3" s="36"/>
      <c r="R3" s="36"/>
      <c r="S3" s="36"/>
      <c r="T3" s="36"/>
      <c r="U3" s="36"/>
      <c r="V3" s="36"/>
      <c r="X3" s="36"/>
      <c r="Y3" s="36"/>
    </row>
    <row r="4" spans="1:27" ht="3" customHeight="1">
      <c r="D4" s="36"/>
      <c r="E4" s="36"/>
      <c r="F4" s="36"/>
      <c r="G4" s="36"/>
      <c r="H4" s="36"/>
      <c r="I4" s="36"/>
      <c r="J4" s="36"/>
      <c r="K4" s="36"/>
      <c r="L4" s="36"/>
      <c r="M4" s="36"/>
      <c r="N4" s="36"/>
      <c r="O4" s="36"/>
      <c r="P4" s="36"/>
      <c r="Q4" s="36"/>
      <c r="R4" s="36"/>
      <c r="S4" s="36"/>
      <c r="T4" s="36"/>
      <c r="U4" s="36"/>
      <c r="V4" s="36"/>
      <c r="W4" s="36"/>
      <c r="X4" s="36"/>
      <c r="Y4" s="36"/>
    </row>
    <row r="5" spans="1:27" ht="42.75" customHeight="1">
      <c r="B5" s="606" t="s">
        <v>674</v>
      </c>
      <c r="C5" s="607"/>
      <c r="D5" s="607"/>
      <c r="E5" s="607"/>
      <c r="F5" s="607"/>
      <c r="G5" s="607"/>
      <c r="H5" s="607"/>
      <c r="I5" s="607"/>
      <c r="J5" s="607"/>
      <c r="K5" s="607"/>
      <c r="L5" s="607"/>
      <c r="M5" s="607"/>
      <c r="N5" s="607"/>
      <c r="O5" s="607"/>
      <c r="P5" s="607"/>
      <c r="Q5" s="607"/>
      <c r="R5" s="607"/>
      <c r="S5" s="607"/>
      <c r="T5" s="607"/>
      <c r="U5" s="607"/>
      <c r="V5" s="607"/>
      <c r="W5" s="607"/>
      <c r="X5" s="607"/>
      <c r="Y5" s="607"/>
    </row>
    <row r="6" spans="1:27" ht="9.75" customHeight="1">
      <c r="A6" s="36"/>
      <c r="B6" s="70"/>
      <c r="C6" s="69"/>
      <c r="D6" s="52"/>
      <c r="E6" s="52"/>
      <c r="F6" s="52"/>
      <c r="G6" s="52"/>
      <c r="H6" s="52"/>
      <c r="I6" s="52"/>
      <c r="J6" s="52"/>
      <c r="K6" s="52"/>
      <c r="L6" s="52"/>
      <c r="M6" s="52"/>
      <c r="N6" s="52"/>
      <c r="O6" s="52"/>
      <c r="P6" s="52"/>
      <c r="Q6" s="52"/>
      <c r="R6" s="52"/>
      <c r="S6" s="52"/>
      <c r="T6" s="52"/>
      <c r="U6" s="52"/>
      <c r="V6" s="52"/>
      <c r="W6" s="52"/>
      <c r="X6" s="52"/>
      <c r="Y6" s="51"/>
    </row>
    <row r="7" spans="1:27" ht="15" customHeight="1">
      <c r="A7" s="36"/>
      <c r="B7" s="70"/>
      <c r="C7" s="69"/>
      <c r="D7" s="52"/>
      <c r="E7" s="597" t="s">
        <v>565</v>
      </c>
      <c r="F7" s="597"/>
      <c r="G7" s="597"/>
      <c r="H7" s="597"/>
      <c r="I7" s="597"/>
      <c r="J7" s="597"/>
      <c r="K7" s="597"/>
      <c r="L7" s="597"/>
      <c r="M7" s="597"/>
      <c r="N7" s="597"/>
      <c r="O7" s="597"/>
      <c r="P7" s="597"/>
      <c r="Q7" s="597"/>
      <c r="R7" s="597"/>
      <c r="S7" s="597"/>
      <c r="T7" s="597"/>
      <c r="U7" s="597"/>
      <c r="V7" s="597"/>
      <c r="W7" s="597"/>
      <c r="X7" s="597"/>
      <c r="Y7" s="51"/>
    </row>
    <row r="8" spans="1:27" ht="15" customHeight="1">
      <c r="A8" s="36"/>
      <c r="B8" s="70"/>
      <c r="C8" s="69"/>
      <c r="D8" s="52"/>
      <c r="E8" s="597"/>
      <c r="F8" s="597"/>
      <c r="G8" s="597"/>
      <c r="H8" s="597"/>
      <c r="I8" s="597"/>
      <c r="J8" s="597"/>
      <c r="K8" s="597"/>
      <c r="L8" s="597"/>
      <c r="M8" s="597"/>
      <c r="N8" s="597"/>
      <c r="O8" s="597"/>
      <c r="P8" s="597"/>
      <c r="Q8" s="597"/>
      <c r="R8" s="597"/>
      <c r="S8" s="597"/>
      <c r="T8" s="597"/>
      <c r="U8" s="597"/>
      <c r="V8" s="597"/>
      <c r="W8" s="597"/>
      <c r="X8" s="597"/>
      <c r="Y8" s="51"/>
    </row>
    <row r="9" spans="1:27" ht="15" customHeight="1">
      <c r="A9" s="36"/>
      <c r="B9" s="70"/>
      <c r="C9" s="69"/>
      <c r="D9" s="52"/>
      <c r="E9" s="597"/>
      <c r="F9" s="597"/>
      <c r="G9" s="597"/>
      <c r="H9" s="597"/>
      <c r="I9" s="597"/>
      <c r="J9" s="597"/>
      <c r="K9" s="597"/>
      <c r="L9" s="597"/>
      <c r="M9" s="597"/>
      <c r="N9" s="597"/>
      <c r="O9" s="597"/>
      <c r="P9" s="597"/>
      <c r="Q9" s="597"/>
      <c r="R9" s="597"/>
      <c r="S9" s="597"/>
      <c r="T9" s="597"/>
      <c r="U9" s="597"/>
      <c r="V9" s="597"/>
      <c r="W9" s="597"/>
      <c r="X9" s="597"/>
      <c r="Y9" s="51"/>
    </row>
    <row r="10" spans="1:27" ht="10.5" customHeight="1">
      <c r="A10" s="36"/>
      <c r="B10" s="70"/>
      <c r="C10" s="69"/>
      <c r="D10" s="52"/>
      <c r="E10" s="597"/>
      <c r="F10" s="597"/>
      <c r="G10" s="597"/>
      <c r="H10" s="597"/>
      <c r="I10" s="597"/>
      <c r="J10" s="597"/>
      <c r="K10" s="597"/>
      <c r="L10" s="597"/>
      <c r="M10" s="597"/>
      <c r="N10" s="597"/>
      <c r="O10" s="597"/>
      <c r="P10" s="597"/>
      <c r="Q10" s="597"/>
      <c r="R10" s="597"/>
      <c r="S10" s="597"/>
      <c r="T10" s="597"/>
      <c r="U10" s="597"/>
      <c r="V10" s="597"/>
      <c r="W10" s="597"/>
      <c r="X10" s="597"/>
      <c r="Y10" s="51"/>
    </row>
    <row r="11" spans="1:27" ht="27" customHeight="1">
      <c r="A11" s="36"/>
      <c r="B11" s="70"/>
      <c r="C11" s="69"/>
      <c r="D11" s="52"/>
      <c r="E11" s="597"/>
      <c r="F11" s="597"/>
      <c r="G11" s="597"/>
      <c r="H11" s="597"/>
      <c r="I11" s="597"/>
      <c r="J11" s="597"/>
      <c r="K11" s="597"/>
      <c r="L11" s="597"/>
      <c r="M11" s="597"/>
      <c r="N11" s="597"/>
      <c r="O11" s="597"/>
      <c r="P11" s="597"/>
      <c r="Q11" s="597"/>
      <c r="R11" s="597"/>
      <c r="S11" s="597"/>
      <c r="T11" s="597"/>
      <c r="U11" s="597"/>
      <c r="V11" s="597"/>
      <c r="W11" s="597"/>
      <c r="X11" s="597"/>
      <c r="Y11" s="51"/>
    </row>
    <row r="12" spans="1:27" ht="12" customHeight="1">
      <c r="A12" s="36"/>
      <c r="B12" s="70"/>
      <c r="C12" s="69"/>
      <c r="D12" s="52"/>
      <c r="E12" s="597"/>
      <c r="F12" s="597"/>
      <c r="G12" s="597"/>
      <c r="H12" s="597"/>
      <c r="I12" s="597"/>
      <c r="J12" s="597"/>
      <c r="K12" s="597"/>
      <c r="L12" s="597"/>
      <c r="M12" s="597"/>
      <c r="N12" s="597"/>
      <c r="O12" s="597"/>
      <c r="P12" s="597"/>
      <c r="Q12" s="597"/>
      <c r="R12" s="597"/>
      <c r="S12" s="597"/>
      <c r="T12" s="597"/>
      <c r="U12" s="597"/>
      <c r="V12" s="597"/>
      <c r="W12" s="597"/>
      <c r="X12" s="597"/>
      <c r="Y12" s="51"/>
    </row>
    <row r="13" spans="1:27" ht="38.25" customHeight="1">
      <c r="A13" s="36"/>
      <c r="B13" s="70"/>
      <c r="C13" s="69"/>
      <c r="D13" s="52"/>
      <c r="E13" s="597"/>
      <c r="F13" s="597"/>
      <c r="G13" s="597"/>
      <c r="H13" s="597"/>
      <c r="I13" s="597"/>
      <c r="J13" s="597"/>
      <c r="K13" s="597"/>
      <c r="L13" s="597"/>
      <c r="M13" s="597"/>
      <c r="N13" s="597"/>
      <c r="O13" s="597"/>
      <c r="P13" s="597"/>
      <c r="Q13" s="597"/>
      <c r="R13" s="597"/>
      <c r="S13" s="597"/>
      <c r="T13" s="597"/>
      <c r="U13" s="597"/>
      <c r="V13" s="597"/>
      <c r="W13" s="597"/>
      <c r="X13" s="597"/>
      <c r="Y13" s="65"/>
    </row>
    <row r="14" spans="1:27" ht="15" customHeight="1">
      <c r="A14" s="36"/>
      <c r="B14" s="70"/>
      <c r="C14" s="69"/>
      <c r="D14" s="52"/>
      <c r="E14" s="597"/>
      <c r="F14" s="597"/>
      <c r="G14" s="597"/>
      <c r="H14" s="597"/>
      <c r="I14" s="597"/>
      <c r="J14" s="597"/>
      <c r="K14" s="597"/>
      <c r="L14" s="597"/>
      <c r="M14" s="597"/>
      <c r="N14" s="597"/>
      <c r="O14" s="597"/>
      <c r="P14" s="597"/>
      <c r="Q14" s="597"/>
      <c r="R14" s="597"/>
      <c r="S14" s="597"/>
      <c r="T14" s="597"/>
      <c r="U14" s="597"/>
      <c r="V14" s="597"/>
      <c r="W14" s="597"/>
      <c r="X14" s="597"/>
      <c r="Y14" s="51"/>
    </row>
    <row r="15" spans="1:27" ht="15">
      <c r="A15" s="36"/>
      <c r="B15" s="70"/>
      <c r="C15" s="69"/>
      <c r="D15" s="52"/>
      <c r="E15" s="597"/>
      <c r="F15" s="597"/>
      <c r="G15" s="597"/>
      <c r="H15" s="597"/>
      <c r="I15" s="597"/>
      <c r="J15" s="597"/>
      <c r="K15" s="597"/>
      <c r="L15" s="597"/>
      <c r="M15" s="597"/>
      <c r="N15" s="597"/>
      <c r="O15" s="597"/>
      <c r="P15" s="597"/>
      <c r="Q15" s="597"/>
      <c r="R15" s="597"/>
      <c r="S15" s="597"/>
      <c r="T15" s="597"/>
      <c r="U15" s="597"/>
      <c r="V15" s="597"/>
      <c r="W15" s="597"/>
      <c r="X15" s="597"/>
      <c r="Y15" s="51"/>
    </row>
    <row r="16" spans="1:27" ht="15">
      <c r="A16" s="36"/>
      <c r="B16" s="70"/>
      <c r="C16" s="69"/>
      <c r="D16" s="52"/>
      <c r="E16" s="597"/>
      <c r="F16" s="597"/>
      <c r="G16" s="597"/>
      <c r="H16" s="597"/>
      <c r="I16" s="597"/>
      <c r="J16" s="597"/>
      <c r="K16" s="597"/>
      <c r="L16" s="597"/>
      <c r="M16" s="597"/>
      <c r="N16" s="597"/>
      <c r="O16" s="597"/>
      <c r="P16" s="597"/>
      <c r="Q16" s="597"/>
      <c r="R16" s="597"/>
      <c r="S16" s="597"/>
      <c r="T16" s="597"/>
      <c r="U16" s="597"/>
      <c r="V16" s="597"/>
      <c r="W16" s="597"/>
      <c r="X16" s="597"/>
      <c r="Y16" s="51"/>
    </row>
    <row r="17" spans="1:25" ht="15" customHeight="1">
      <c r="A17" s="36"/>
      <c r="B17" s="70"/>
      <c r="C17" s="69"/>
      <c r="D17" s="52"/>
      <c r="E17" s="597"/>
      <c r="F17" s="597"/>
      <c r="G17" s="597"/>
      <c r="H17" s="597"/>
      <c r="I17" s="597"/>
      <c r="J17" s="597"/>
      <c r="K17" s="597"/>
      <c r="L17" s="597"/>
      <c r="M17" s="597"/>
      <c r="N17" s="597"/>
      <c r="O17" s="597"/>
      <c r="P17" s="597"/>
      <c r="Q17" s="597"/>
      <c r="R17" s="597"/>
      <c r="S17" s="597"/>
      <c r="T17" s="597"/>
      <c r="U17" s="597"/>
      <c r="V17" s="597"/>
      <c r="W17" s="597"/>
      <c r="X17" s="597"/>
      <c r="Y17" s="51"/>
    </row>
    <row r="18" spans="1:25" ht="15">
      <c r="A18" s="36"/>
      <c r="B18" s="70"/>
      <c r="C18" s="69"/>
      <c r="D18" s="52"/>
      <c r="E18" s="597"/>
      <c r="F18" s="597"/>
      <c r="G18" s="597"/>
      <c r="H18" s="597"/>
      <c r="I18" s="597"/>
      <c r="J18" s="597"/>
      <c r="K18" s="597"/>
      <c r="L18" s="597"/>
      <c r="M18" s="597"/>
      <c r="N18" s="597"/>
      <c r="O18" s="597"/>
      <c r="P18" s="597"/>
      <c r="Q18" s="597"/>
      <c r="R18" s="597"/>
      <c r="S18" s="597"/>
      <c r="T18" s="597"/>
      <c r="U18" s="597"/>
      <c r="V18" s="597"/>
      <c r="W18" s="597"/>
      <c r="X18" s="597"/>
      <c r="Y18" s="51"/>
    </row>
    <row r="19" spans="1:25" ht="59.25" customHeight="1">
      <c r="A19" s="36"/>
      <c r="B19" s="70"/>
      <c r="C19" s="69"/>
      <c r="D19" s="58"/>
      <c r="E19" s="597"/>
      <c r="F19" s="597"/>
      <c r="G19" s="597"/>
      <c r="H19" s="597"/>
      <c r="I19" s="597"/>
      <c r="J19" s="597"/>
      <c r="K19" s="597"/>
      <c r="L19" s="597"/>
      <c r="M19" s="597"/>
      <c r="N19" s="597"/>
      <c r="O19" s="597"/>
      <c r="P19" s="597"/>
      <c r="Q19" s="597"/>
      <c r="R19" s="597"/>
      <c r="S19" s="597"/>
      <c r="T19" s="597"/>
      <c r="U19" s="597"/>
      <c r="V19" s="597"/>
      <c r="W19" s="597"/>
      <c r="X19" s="597"/>
      <c r="Y19" s="51"/>
    </row>
    <row r="20" spans="1:25" ht="15" hidden="1">
      <c r="A20" s="36"/>
      <c r="B20" s="70"/>
      <c r="C20" s="69"/>
      <c r="D20" s="58"/>
      <c r="E20" s="57"/>
      <c r="F20" s="57"/>
      <c r="G20" s="57"/>
      <c r="H20" s="57"/>
      <c r="I20" s="57"/>
      <c r="J20" s="57"/>
      <c r="K20" s="57"/>
      <c r="L20" s="57"/>
      <c r="M20" s="57"/>
      <c r="N20" s="57"/>
      <c r="O20" s="57"/>
      <c r="P20" s="57"/>
      <c r="Q20" s="57"/>
      <c r="R20" s="57"/>
      <c r="S20" s="57"/>
      <c r="T20" s="57"/>
      <c r="U20" s="57"/>
      <c r="V20" s="57"/>
      <c r="W20" s="57"/>
      <c r="X20" s="57"/>
      <c r="Y20" s="51"/>
    </row>
    <row r="21" spans="1:25" ht="14.25" hidden="1" customHeight="1">
      <c r="A21" s="36"/>
      <c r="B21" s="70"/>
      <c r="C21" s="69"/>
      <c r="D21" s="53"/>
      <c r="E21" s="64" t="s">
        <v>236</v>
      </c>
      <c r="F21" s="609" t="s">
        <v>253</v>
      </c>
      <c r="G21" s="610"/>
      <c r="H21" s="610"/>
      <c r="I21" s="610"/>
      <c r="J21" s="610"/>
      <c r="K21" s="610"/>
      <c r="L21" s="610"/>
      <c r="M21" s="610"/>
      <c r="N21" s="52"/>
      <c r="O21" s="63" t="s">
        <v>236</v>
      </c>
      <c r="P21" s="611" t="s">
        <v>237</v>
      </c>
      <c r="Q21" s="612"/>
      <c r="R21" s="612"/>
      <c r="S21" s="612"/>
      <c r="T21" s="612"/>
      <c r="U21" s="612"/>
      <c r="V21" s="612"/>
      <c r="W21" s="612"/>
      <c r="X21" s="612"/>
      <c r="Y21" s="51"/>
    </row>
    <row r="22" spans="1:25" ht="14.25" hidden="1" customHeight="1">
      <c r="A22" s="36"/>
      <c r="B22" s="70"/>
      <c r="C22" s="69"/>
      <c r="D22" s="53"/>
      <c r="E22" s="81" t="s">
        <v>236</v>
      </c>
      <c r="F22" s="609" t="s">
        <v>239</v>
      </c>
      <c r="G22" s="610"/>
      <c r="H22" s="610"/>
      <c r="I22" s="610"/>
      <c r="J22" s="610"/>
      <c r="K22" s="610"/>
      <c r="L22" s="610"/>
      <c r="M22" s="610"/>
      <c r="N22" s="52"/>
      <c r="O22" s="66" t="s">
        <v>236</v>
      </c>
      <c r="P22" s="611" t="s">
        <v>563</v>
      </c>
      <c r="Q22" s="612"/>
      <c r="R22" s="612"/>
      <c r="S22" s="612"/>
      <c r="T22" s="612"/>
      <c r="U22" s="612"/>
      <c r="V22" s="612"/>
      <c r="W22" s="612"/>
      <c r="X22" s="612"/>
      <c r="Y22" s="51"/>
    </row>
    <row r="23" spans="1:25" ht="27" hidden="1" customHeight="1">
      <c r="A23" s="36"/>
      <c r="B23" s="70"/>
      <c r="C23" s="69"/>
      <c r="D23" s="53"/>
      <c r="E23" s="52"/>
      <c r="F23" s="52"/>
      <c r="G23" s="52"/>
      <c r="H23" s="52"/>
      <c r="I23" s="52"/>
      <c r="J23" s="52"/>
      <c r="K23" s="52"/>
      <c r="L23" s="52"/>
      <c r="M23" s="52"/>
      <c r="N23" s="52"/>
      <c r="O23" s="52"/>
      <c r="P23" s="605"/>
      <c r="Q23" s="605"/>
      <c r="R23" s="605"/>
      <c r="S23" s="605"/>
      <c r="T23" s="605"/>
      <c r="U23" s="605"/>
      <c r="V23" s="605"/>
      <c r="W23" s="605"/>
      <c r="X23" s="52"/>
      <c r="Y23" s="51"/>
    </row>
    <row r="24" spans="1:25" ht="10.5" hidden="1" customHeight="1">
      <c r="A24" s="36"/>
      <c r="B24" s="70"/>
      <c r="C24" s="69"/>
      <c r="D24" s="53"/>
      <c r="E24" s="52"/>
      <c r="F24" s="52"/>
      <c r="G24" s="52"/>
      <c r="H24" s="52"/>
      <c r="I24" s="52"/>
      <c r="J24" s="52"/>
      <c r="K24" s="52"/>
      <c r="L24" s="52"/>
      <c r="M24" s="52"/>
      <c r="N24" s="52"/>
      <c r="O24" s="52"/>
      <c r="P24" s="52"/>
      <c r="Q24" s="52"/>
      <c r="R24" s="52"/>
      <c r="S24" s="52"/>
      <c r="T24" s="52"/>
      <c r="U24" s="52"/>
      <c r="V24" s="52"/>
      <c r="W24" s="52"/>
      <c r="X24" s="52"/>
      <c r="Y24" s="51"/>
    </row>
    <row r="25" spans="1:25" ht="27" hidden="1" customHeight="1">
      <c r="A25" s="36"/>
      <c r="B25" s="70"/>
      <c r="C25" s="69"/>
      <c r="D25" s="53"/>
      <c r="E25" s="52"/>
      <c r="F25" s="52"/>
      <c r="G25" s="52"/>
      <c r="H25" s="52"/>
      <c r="I25" s="52"/>
      <c r="J25" s="52"/>
      <c r="K25" s="52"/>
      <c r="L25" s="52"/>
      <c r="M25" s="52"/>
      <c r="N25" s="52"/>
      <c r="O25" s="52"/>
      <c r="P25" s="52"/>
      <c r="Q25" s="52"/>
      <c r="R25" s="52"/>
      <c r="S25" s="52"/>
      <c r="T25" s="52"/>
      <c r="U25" s="52"/>
      <c r="V25" s="52"/>
      <c r="W25" s="52"/>
      <c r="X25" s="52"/>
      <c r="Y25" s="51"/>
    </row>
    <row r="26" spans="1:25" ht="12" hidden="1" customHeight="1">
      <c r="A26" s="36"/>
      <c r="B26" s="70"/>
      <c r="C26" s="69"/>
      <c r="D26" s="53"/>
      <c r="E26" s="52"/>
      <c r="F26" s="52"/>
      <c r="G26" s="52"/>
      <c r="H26" s="52"/>
      <c r="I26" s="52"/>
      <c r="J26" s="52"/>
      <c r="K26" s="52"/>
      <c r="L26" s="52"/>
      <c r="M26" s="52"/>
      <c r="N26" s="52"/>
      <c r="O26" s="52"/>
      <c r="P26" s="52"/>
      <c r="Q26" s="52"/>
      <c r="R26" s="52"/>
      <c r="S26" s="52"/>
      <c r="T26" s="52"/>
      <c r="U26" s="52"/>
      <c r="V26" s="52"/>
      <c r="W26" s="52"/>
      <c r="X26" s="52"/>
      <c r="Y26" s="51"/>
    </row>
    <row r="27" spans="1:25" ht="38.25" hidden="1" customHeight="1">
      <c r="A27" s="36"/>
      <c r="B27" s="70"/>
      <c r="C27" s="69"/>
      <c r="D27" s="53"/>
      <c r="E27" s="52"/>
      <c r="F27" s="52"/>
      <c r="G27" s="52"/>
      <c r="H27" s="52"/>
      <c r="I27" s="52"/>
      <c r="J27" s="52"/>
      <c r="K27" s="52"/>
      <c r="L27" s="52"/>
      <c r="M27" s="52"/>
      <c r="N27" s="52"/>
      <c r="O27" s="52"/>
      <c r="P27" s="52"/>
      <c r="Q27" s="52"/>
      <c r="R27" s="52"/>
      <c r="S27" s="52"/>
      <c r="T27" s="52"/>
      <c r="U27" s="52"/>
      <c r="V27" s="52"/>
      <c r="W27" s="52"/>
      <c r="X27" s="52"/>
      <c r="Y27" s="51"/>
    </row>
    <row r="28" spans="1:25" ht="15" hidden="1">
      <c r="A28" s="36"/>
      <c r="B28" s="70"/>
      <c r="C28" s="69"/>
      <c r="D28" s="53"/>
      <c r="E28" s="52"/>
      <c r="F28" s="52"/>
      <c r="G28" s="52"/>
      <c r="H28" s="52"/>
      <c r="I28" s="52"/>
      <c r="J28" s="52"/>
      <c r="K28" s="52"/>
      <c r="L28" s="52"/>
      <c r="M28" s="52"/>
      <c r="N28" s="52"/>
      <c r="O28" s="52"/>
      <c r="P28" s="52"/>
      <c r="Q28" s="52"/>
      <c r="R28" s="52"/>
      <c r="S28" s="52"/>
      <c r="T28" s="52"/>
      <c r="U28" s="52"/>
      <c r="V28" s="52"/>
      <c r="W28" s="52"/>
      <c r="X28" s="52"/>
      <c r="Y28" s="51"/>
    </row>
    <row r="29" spans="1:25" ht="15" hidden="1">
      <c r="A29" s="36"/>
      <c r="B29" s="70"/>
      <c r="C29" s="69"/>
      <c r="D29" s="53"/>
      <c r="E29" s="52"/>
      <c r="F29" s="52"/>
      <c r="G29" s="52"/>
      <c r="H29" s="52"/>
      <c r="I29" s="52"/>
      <c r="J29" s="52"/>
      <c r="K29" s="52"/>
      <c r="L29" s="52"/>
      <c r="M29" s="52"/>
      <c r="N29" s="52"/>
      <c r="O29" s="52"/>
      <c r="P29" s="52"/>
      <c r="Q29" s="52"/>
      <c r="R29" s="52"/>
      <c r="S29" s="52"/>
      <c r="T29" s="52"/>
      <c r="U29" s="52"/>
      <c r="V29" s="52"/>
      <c r="W29" s="52"/>
      <c r="X29" s="52"/>
      <c r="Y29" s="51"/>
    </row>
    <row r="30" spans="1:25" ht="15" hidden="1">
      <c r="A30" s="36"/>
      <c r="B30" s="70"/>
      <c r="C30" s="69"/>
      <c r="D30" s="53"/>
      <c r="E30" s="52"/>
      <c r="F30" s="52"/>
      <c r="G30" s="52"/>
      <c r="H30" s="52"/>
      <c r="I30" s="52"/>
      <c r="J30" s="52"/>
      <c r="K30" s="52"/>
      <c r="L30" s="52"/>
      <c r="M30" s="52"/>
      <c r="N30" s="52"/>
      <c r="O30" s="52"/>
      <c r="P30" s="52"/>
      <c r="Q30" s="52"/>
      <c r="R30" s="52"/>
      <c r="S30" s="52"/>
      <c r="T30" s="52"/>
      <c r="U30" s="52"/>
      <c r="V30" s="52"/>
      <c r="W30" s="52"/>
      <c r="X30" s="52"/>
      <c r="Y30" s="51"/>
    </row>
    <row r="31" spans="1:25" ht="15" hidden="1">
      <c r="A31" s="36"/>
      <c r="B31" s="70"/>
      <c r="C31" s="69"/>
      <c r="D31" s="53"/>
      <c r="E31" s="52"/>
      <c r="F31" s="52"/>
      <c r="G31" s="52"/>
      <c r="H31" s="52"/>
      <c r="I31" s="52"/>
      <c r="J31" s="52"/>
      <c r="K31" s="52"/>
      <c r="L31" s="52"/>
      <c r="M31" s="52"/>
      <c r="N31" s="52"/>
      <c r="O31" s="52"/>
      <c r="P31" s="52"/>
      <c r="Q31" s="52"/>
      <c r="R31" s="52"/>
      <c r="S31" s="52"/>
      <c r="T31" s="52"/>
      <c r="U31" s="52"/>
      <c r="V31" s="52"/>
      <c r="W31" s="52"/>
      <c r="X31" s="52"/>
      <c r="Y31" s="51"/>
    </row>
    <row r="32" spans="1:25" ht="15" hidden="1">
      <c r="A32" s="36"/>
      <c r="B32" s="70"/>
      <c r="C32" s="69"/>
      <c r="D32" s="53"/>
      <c r="E32" s="52"/>
      <c r="F32" s="52"/>
      <c r="G32" s="52"/>
      <c r="H32" s="52"/>
      <c r="I32" s="52"/>
      <c r="J32" s="52"/>
      <c r="K32" s="52"/>
      <c r="L32" s="52"/>
      <c r="M32" s="52"/>
      <c r="N32" s="52"/>
      <c r="O32" s="52"/>
      <c r="P32" s="52"/>
      <c r="Q32" s="52"/>
      <c r="R32" s="52"/>
      <c r="S32" s="52"/>
      <c r="T32" s="52"/>
      <c r="U32" s="52"/>
      <c r="V32" s="52"/>
      <c r="W32" s="52"/>
      <c r="X32" s="52"/>
      <c r="Y32" s="51"/>
    </row>
    <row r="33" spans="1:25" ht="18.75" hidden="1" customHeight="1">
      <c r="A33" s="36"/>
      <c r="B33" s="70"/>
      <c r="C33" s="69"/>
      <c r="D33" s="58"/>
      <c r="E33" s="57"/>
      <c r="F33" s="57"/>
      <c r="G33" s="57"/>
      <c r="H33" s="57"/>
      <c r="I33" s="57"/>
      <c r="J33" s="57"/>
      <c r="K33" s="57"/>
      <c r="L33" s="57"/>
      <c r="M33" s="57"/>
      <c r="N33" s="57"/>
      <c r="O33" s="57"/>
      <c r="P33" s="57"/>
      <c r="Q33" s="57"/>
      <c r="R33" s="57"/>
      <c r="S33" s="57"/>
      <c r="T33" s="57"/>
      <c r="U33" s="57"/>
      <c r="V33" s="57"/>
      <c r="W33" s="57"/>
      <c r="X33" s="57"/>
      <c r="Y33" s="51"/>
    </row>
    <row r="34" spans="1:25" ht="15" hidden="1">
      <c r="A34" s="36"/>
      <c r="B34" s="70"/>
      <c r="C34" s="69"/>
      <c r="D34" s="58"/>
      <c r="E34" s="57"/>
      <c r="F34" s="57"/>
      <c r="G34" s="57"/>
      <c r="H34" s="57"/>
      <c r="I34" s="57"/>
      <c r="J34" s="57"/>
      <c r="K34" s="57"/>
      <c r="L34" s="57"/>
      <c r="M34" s="57"/>
      <c r="N34" s="57"/>
      <c r="O34" s="57"/>
      <c r="P34" s="57"/>
      <c r="Q34" s="57"/>
      <c r="R34" s="57"/>
      <c r="S34" s="57"/>
      <c r="T34" s="57"/>
      <c r="U34" s="57"/>
      <c r="V34" s="57"/>
      <c r="W34" s="57"/>
      <c r="X34" s="57"/>
      <c r="Y34" s="51"/>
    </row>
    <row r="35" spans="1:25" ht="24" hidden="1" customHeight="1">
      <c r="A35" s="36"/>
      <c r="B35" s="70"/>
      <c r="C35" s="69"/>
      <c r="D35" s="53"/>
      <c r="E35" s="608" t="s">
        <v>392</v>
      </c>
      <c r="F35" s="608"/>
      <c r="G35" s="608"/>
      <c r="H35" s="608"/>
      <c r="I35" s="608"/>
      <c r="J35" s="608"/>
      <c r="K35" s="608"/>
      <c r="L35" s="608"/>
      <c r="M35" s="608"/>
      <c r="N35" s="608"/>
      <c r="O35" s="608"/>
      <c r="P35" s="608"/>
      <c r="Q35" s="608"/>
      <c r="R35" s="608"/>
      <c r="S35" s="608"/>
      <c r="T35" s="608"/>
      <c r="U35" s="608"/>
      <c r="V35" s="608"/>
      <c r="W35" s="608"/>
      <c r="X35" s="608"/>
      <c r="Y35" s="51"/>
    </row>
    <row r="36" spans="1:25" ht="38.25" hidden="1" customHeight="1">
      <c r="A36" s="36"/>
      <c r="B36" s="70"/>
      <c r="C36" s="69"/>
      <c r="D36" s="53"/>
      <c r="E36" s="608"/>
      <c r="F36" s="608"/>
      <c r="G36" s="608"/>
      <c r="H36" s="608"/>
      <c r="I36" s="608"/>
      <c r="J36" s="608"/>
      <c r="K36" s="608"/>
      <c r="L36" s="608"/>
      <c r="M36" s="608"/>
      <c r="N36" s="608"/>
      <c r="O36" s="608"/>
      <c r="P36" s="608"/>
      <c r="Q36" s="608"/>
      <c r="R36" s="608"/>
      <c r="S36" s="608"/>
      <c r="T36" s="608"/>
      <c r="U36" s="608"/>
      <c r="V36" s="608"/>
      <c r="W36" s="608"/>
      <c r="X36" s="608"/>
      <c r="Y36" s="51"/>
    </row>
    <row r="37" spans="1:25" ht="9.75" hidden="1" customHeight="1">
      <c r="A37" s="36"/>
      <c r="B37" s="70"/>
      <c r="C37" s="69"/>
      <c r="D37" s="53"/>
      <c r="E37" s="608"/>
      <c r="F37" s="608"/>
      <c r="G37" s="608"/>
      <c r="H37" s="608"/>
      <c r="I37" s="608"/>
      <c r="J37" s="608"/>
      <c r="K37" s="608"/>
      <c r="L37" s="608"/>
      <c r="M37" s="608"/>
      <c r="N37" s="608"/>
      <c r="O37" s="608"/>
      <c r="P37" s="608"/>
      <c r="Q37" s="608"/>
      <c r="R37" s="608"/>
      <c r="S37" s="608"/>
      <c r="T37" s="608"/>
      <c r="U37" s="608"/>
      <c r="V37" s="608"/>
      <c r="W37" s="608"/>
      <c r="X37" s="608"/>
      <c r="Y37" s="51"/>
    </row>
    <row r="38" spans="1:25" ht="51" hidden="1" customHeight="1">
      <c r="A38" s="36"/>
      <c r="B38" s="70"/>
      <c r="C38" s="69"/>
      <c r="D38" s="53"/>
      <c r="E38" s="608"/>
      <c r="F38" s="608"/>
      <c r="G38" s="608"/>
      <c r="H38" s="608"/>
      <c r="I38" s="608"/>
      <c r="J38" s="608"/>
      <c r="K38" s="608"/>
      <c r="L38" s="608"/>
      <c r="M38" s="608"/>
      <c r="N38" s="608"/>
      <c r="O38" s="608"/>
      <c r="P38" s="608"/>
      <c r="Q38" s="608"/>
      <c r="R38" s="608"/>
      <c r="S38" s="608"/>
      <c r="T38" s="608"/>
      <c r="U38" s="608"/>
      <c r="V38" s="608"/>
      <c r="W38" s="608"/>
      <c r="X38" s="608"/>
      <c r="Y38" s="51"/>
    </row>
    <row r="39" spans="1:25" ht="15" hidden="1" customHeight="1">
      <c r="A39" s="36"/>
      <c r="B39" s="70"/>
      <c r="C39" s="69"/>
      <c r="D39" s="53"/>
      <c r="E39" s="608"/>
      <c r="F39" s="608"/>
      <c r="G39" s="608"/>
      <c r="H39" s="608"/>
      <c r="I39" s="608"/>
      <c r="J39" s="608"/>
      <c r="K39" s="608"/>
      <c r="L39" s="608"/>
      <c r="M39" s="608"/>
      <c r="N39" s="608"/>
      <c r="O39" s="608"/>
      <c r="P39" s="608"/>
      <c r="Q39" s="608"/>
      <c r="R39" s="608"/>
      <c r="S39" s="608"/>
      <c r="T39" s="608"/>
      <c r="U39" s="608"/>
      <c r="V39" s="608"/>
      <c r="W39" s="608"/>
      <c r="X39" s="608"/>
      <c r="Y39" s="51"/>
    </row>
    <row r="40" spans="1:25" ht="12" hidden="1" customHeight="1">
      <c r="A40" s="36"/>
      <c r="B40" s="70"/>
      <c r="C40" s="69"/>
      <c r="D40" s="53"/>
      <c r="E40" s="595"/>
      <c r="F40" s="596"/>
      <c r="G40" s="596"/>
      <c r="H40" s="596"/>
      <c r="I40" s="596"/>
      <c r="J40" s="596"/>
      <c r="K40" s="596"/>
      <c r="L40" s="596"/>
      <c r="M40" s="596"/>
      <c r="N40" s="596"/>
      <c r="O40" s="596"/>
      <c r="P40" s="596"/>
      <c r="Q40" s="596"/>
      <c r="R40" s="596"/>
      <c r="S40" s="596"/>
      <c r="T40" s="596"/>
      <c r="U40" s="596"/>
      <c r="V40" s="596"/>
      <c r="W40" s="596"/>
      <c r="X40" s="596"/>
      <c r="Y40" s="51"/>
    </row>
    <row r="41" spans="1:25" ht="38.25" hidden="1" customHeight="1">
      <c r="A41" s="36"/>
      <c r="B41" s="70"/>
      <c r="C41" s="69"/>
      <c r="D41" s="53"/>
      <c r="E41" s="608"/>
      <c r="F41" s="608"/>
      <c r="G41" s="608"/>
      <c r="H41" s="608"/>
      <c r="I41" s="608"/>
      <c r="J41" s="608"/>
      <c r="K41" s="608"/>
      <c r="L41" s="608"/>
      <c r="M41" s="608"/>
      <c r="N41" s="608"/>
      <c r="O41" s="608"/>
      <c r="P41" s="608"/>
      <c r="Q41" s="608"/>
      <c r="R41" s="608"/>
      <c r="S41" s="608"/>
      <c r="T41" s="608"/>
      <c r="U41" s="608"/>
      <c r="V41" s="608"/>
      <c r="W41" s="608"/>
      <c r="X41" s="608"/>
      <c r="Y41" s="51"/>
    </row>
    <row r="42" spans="1:25" ht="15" hidden="1">
      <c r="A42" s="36"/>
      <c r="B42" s="70"/>
      <c r="C42" s="69"/>
      <c r="D42" s="53"/>
      <c r="E42" s="608"/>
      <c r="F42" s="608"/>
      <c r="G42" s="608"/>
      <c r="H42" s="608"/>
      <c r="I42" s="608"/>
      <c r="J42" s="608"/>
      <c r="K42" s="608"/>
      <c r="L42" s="608"/>
      <c r="M42" s="608"/>
      <c r="N42" s="608"/>
      <c r="O42" s="608"/>
      <c r="P42" s="608"/>
      <c r="Q42" s="608"/>
      <c r="R42" s="608"/>
      <c r="S42" s="608"/>
      <c r="T42" s="608"/>
      <c r="U42" s="608"/>
      <c r="V42" s="608"/>
      <c r="W42" s="608"/>
      <c r="X42" s="608"/>
      <c r="Y42" s="51"/>
    </row>
    <row r="43" spans="1:25" ht="15" hidden="1">
      <c r="A43" s="36"/>
      <c r="B43" s="70"/>
      <c r="C43" s="69"/>
      <c r="D43" s="53"/>
      <c r="E43" s="608"/>
      <c r="F43" s="608"/>
      <c r="G43" s="608"/>
      <c r="H43" s="608"/>
      <c r="I43" s="608"/>
      <c r="J43" s="608"/>
      <c r="K43" s="608"/>
      <c r="L43" s="608"/>
      <c r="M43" s="608"/>
      <c r="N43" s="608"/>
      <c r="O43" s="608"/>
      <c r="P43" s="608"/>
      <c r="Q43" s="608"/>
      <c r="R43" s="608"/>
      <c r="S43" s="608"/>
      <c r="T43" s="608"/>
      <c r="U43" s="608"/>
      <c r="V43" s="608"/>
      <c r="W43" s="608"/>
      <c r="X43" s="608"/>
      <c r="Y43" s="51"/>
    </row>
    <row r="44" spans="1:25" ht="33.75" hidden="1" customHeight="1">
      <c r="A44" s="36"/>
      <c r="B44" s="70"/>
      <c r="C44" s="69"/>
      <c r="D44" s="58"/>
      <c r="E44" s="608"/>
      <c r="F44" s="608"/>
      <c r="G44" s="608"/>
      <c r="H44" s="608"/>
      <c r="I44" s="608"/>
      <c r="J44" s="608"/>
      <c r="K44" s="608"/>
      <c r="L44" s="608"/>
      <c r="M44" s="608"/>
      <c r="N44" s="608"/>
      <c r="O44" s="608"/>
      <c r="P44" s="608"/>
      <c r="Q44" s="608"/>
      <c r="R44" s="608"/>
      <c r="S44" s="608"/>
      <c r="T44" s="608"/>
      <c r="U44" s="608"/>
      <c r="V44" s="608"/>
      <c r="W44" s="608"/>
      <c r="X44" s="608"/>
      <c r="Y44" s="51"/>
    </row>
    <row r="45" spans="1:25" ht="15" hidden="1">
      <c r="A45" s="36"/>
      <c r="B45" s="70"/>
      <c r="C45" s="69"/>
      <c r="D45" s="58"/>
      <c r="E45" s="608"/>
      <c r="F45" s="608"/>
      <c r="G45" s="608"/>
      <c r="H45" s="608"/>
      <c r="I45" s="608"/>
      <c r="J45" s="608"/>
      <c r="K45" s="608"/>
      <c r="L45" s="608"/>
      <c r="M45" s="608"/>
      <c r="N45" s="608"/>
      <c r="O45" s="608"/>
      <c r="P45" s="608"/>
      <c r="Q45" s="608"/>
      <c r="R45" s="608"/>
      <c r="S45" s="608"/>
      <c r="T45" s="608"/>
      <c r="U45" s="608"/>
      <c r="V45" s="608"/>
      <c r="W45" s="608"/>
      <c r="X45" s="608"/>
      <c r="Y45" s="51"/>
    </row>
    <row r="46" spans="1:25" ht="24" hidden="1" customHeight="1">
      <c r="A46" s="36"/>
      <c r="B46" s="70"/>
      <c r="C46" s="69"/>
      <c r="D46" s="53"/>
      <c r="E46" s="597" t="s">
        <v>235</v>
      </c>
      <c r="F46" s="597"/>
      <c r="G46" s="597"/>
      <c r="H46" s="597"/>
      <c r="I46" s="597"/>
      <c r="J46" s="597"/>
      <c r="K46" s="597"/>
      <c r="L46" s="597"/>
      <c r="M46" s="597"/>
      <c r="N46" s="597"/>
      <c r="O46" s="597"/>
      <c r="P46" s="597"/>
      <c r="Q46" s="597"/>
      <c r="R46" s="597"/>
      <c r="S46" s="597"/>
      <c r="T46" s="597"/>
      <c r="U46" s="597"/>
      <c r="V46" s="597"/>
      <c r="W46" s="597"/>
      <c r="X46" s="597"/>
      <c r="Y46" s="51"/>
    </row>
    <row r="47" spans="1:25" ht="37.5" hidden="1" customHeight="1">
      <c r="A47" s="36"/>
      <c r="B47" s="70"/>
      <c r="C47" s="69"/>
      <c r="D47" s="53"/>
      <c r="E47" s="597"/>
      <c r="F47" s="597"/>
      <c r="G47" s="597"/>
      <c r="H47" s="597"/>
      <c r="I47" s="597"/>
      <c r="J47" s="597"/>
      <c r="K47" s="597"/>
      <c r="L47" s="597"/>
      <c r="M47" s="597"/>
      <c r="N47" s="597"/>
      <c r="O47" s="597"/>
      <c r="P47" s="597"/>
      <c r="Q47" s="597"/>
      <c r="R47" s="597"/>
      <c r="S47" s="597"/>
      <c r="T47" s="597"/>
      <c r="U47" s="597"/>
      <c r="V47" s="597"/>
      <c r="W47" s="597"/>
      <c r="X47" s="597"/>
      <c r="Y47" s="51"/>
    </row>
    <row r="48" spans="1:25" ht="24" hidden="1" customHeight="1">
      <c r="A48" s="36"/>
      <c r="B48" s="70"/>
      <c r="C48" s="69"/>
      <c r="D48" s="53"/>
      <c r="E48" s="597"/>
      <c r="F48" s="597"/>
      <c r="G48" s="597"/>
      <c r="H48" s="597"/>
      <c r="I48" s="597"/>
      <c r="J48" s="597"/>
      <c r="K48" s="597"/>
      <c r="L48" s="597"/>
      <c r="M48" s="597"/>
      <c r="N48" s="597"/>
      <c r="O48" s="597"/>
      <c r="P48" s="597"/>
      <c r="Q48" s="597"/>
      <c r="R48" s="597"/>
      <c r="S48" s="597"/>
      <c r="T48" s="597"/>
      <c r="U48" s="597"/>
      <c r="V48" s="597"/>
      <c r="W48" s="597"/>
      <c r="X48" s="597"/>
      <c r="Y48" s="51"/>
    </row>
    <row r="49" spans="1:25" ht="51" hidden="1" customHeight="1">
      <c r="A49" s="36"/>
      <c r="B49" s="70"/>
      <c r="C49" s="69"/>
      <c r="D49" s="53"/>
      <c r="E49" s="597"/>
      <c r="F49" s="597"/>
      <c r="G49" s="597"/>
      <c r="H49" s="597"/>
      <c r="I49" s="597"/>
      <c r="J49" s="597"/>
      <c r="K49" s="597"/>
      <c r="L49" s="597"/>
      <c r="M49" s="597"/>
      <c r="N49" s="597"/>
      <c r="O49" s="597"/>
      <c r="P49" s="597"/>
      <c r="Q49" s="597"/>
      <c r="R49" s="597"/>
      <c r="S49" s="597"/>
      <c r="T49" s="597"/>
      <c r="U49" s="597"/>
      <c r="V49" s="597"/>
      <c r="W49" s="597"/>
      <c r="X49" s="597"/>
      <c r="Y49" s="51"/>
    </row>
    <row r="50" spans="1:25" ht="15" hidden="1">
      <c r="A50" s="36"/>
      <c r="B50" s="70"/>
      <c r="C50" s="69"/>
      <c r="D50" s="53"/>
      <c r="E50" s="597"/>
      <c r="F50" s="597"/>
      <c r="G50" s="597"/>
      <c r="H50" s="597"/>
      <c r="I50" s="597"/>
      <c r="J50" s="597"/>
      <c r="K50" s="597"/>
      <c r="L50" s="597"/>
      <c r="M50" s="597"/>
      <c r="N50" s="597"/>
      <c r="O50" s="597"/>
      <c r="P50" s="597"/>
      <c r="Q50" s="597"/>
      <c r="R50" s="597"/>
      <c r="S50" s="597"/>
      <c r="T50" s="597"/>
      <c r="U50" s="597"/>
      <c r="V50" s="597"/>
      <c r="W50" s="597"/>
      <c r="X50" s="597"/>
      <c r="Y50" s="51"/>
    </row>
    <row r="51" spans="1:25" ht="15" hidden="1">
      <c r="A51" s="36"/>
      <c r="B51" s="70"/>
      <c r="C51" s="69"/>
      <c r="D51" s="53"/>
      <c r="E51" s="597"/>
      <c r="F51" s="597"/>
      <c r="G51" s="597"/>
      <c r="H51" s="597"/>
      <c r="I51" s="597"/>
      <c r="J51" s="597"/>
      <c r="K51" s="597"/>
      <c r="L51" s="597"/>
      <c r="M51" s="597"/>
      <c r="N51" s="597"/>
      <c r="O51" s="597"/>
      <c r="P51" s="597"/>
      <c r="Q51" s="597"/>
      <c r="R51" s="597"/>
      <c r="S51" s="597"/>
      <c r="T51" s="597"/>
      <c r="U51" s="597"/>
      <c r="V51" s="597"/>
      <c r="W51" s="597"/>
      <c r="X51" s="597"/>
      <c r="Y51" s="51"/>
    </row>
    <row r="52" spans="1:25" ht="15" hidden="1">
      <c r="A52" s="36"/>
      <c r="B52" s="70"/>
      <c r="C52" s="69"/>
      <c r="D52" s="53"/>
      <c r="E52" s="597"/>
      <c r="F52" s="597"/>
      <c r="G52" s="597"/>
      <c r="H52" s="597"/>
      <c r="I52" s="597"/>
      <c r="J52" s="597"/>
      <c r="K52" s="597"/>
      <c r="L52" s="597"/>
      <c r="M52" s="597"/>
      <c r="N52" s="597"/>
      <c r="O52" s="597"/>
      <c r="P52" s="597"/>
      <c r="Q52" s="597"/>
      <c r="R52" s="597"/>
      <c r="S52" s="597"/>
      <c r="T52" s="597"/>
      <c r="U52" s="597"/>
      <c r="V52" s="597"/>
      <c r="W52" s="597"/>
      <c r="X52" s="597"/>
      <c r="Y52" s="51"/>
    </row>
    <row r="53" spans="1:25" ht="15" hidden="1">
      <c r="A53" s="36"/>
      <c r="B53" s="70"/>
      <c r="C53" s="69"/>
      <c r="D53" s="53"/>
      <c r="E53" s="597"/>
      <c r="F53" s="597"/>
      <c r="G53" s="597"/>
      <c r="H53" s="597"/>
      <c r="I53" s="597"/>
      <c r="J53" s="597"/>
      <c r="K53" s="597"/>
      <c r="L53" s="597"/>
      <c r="M53" s="597"/>
      <c r="N53" s="597"/>
      <c r="O53" s="597"/>
      <c r="P53" s="597"/>
      <c r="Q53" s="597"/>
      <c r="R53" s="597"/>
      <c r="S53" s="597"/>
      <c r="T53" s="597"/>
      <c r="U53" s="597"/>
      <c r="V53" s="597"/>
      <c r="W53" s="597"/>
      <c r="X53" s="597"/>
      <c r="Y53" s="51"/>
    </row>
    <row r="54" spans="1:25" ht="15" hidden="1">
      <c r="A54" s="36"/>
      <c r="B54" s="70"/>
      <c r="C54" s="69"/>
      <c r="D54" s="53"/>
      <c r="E54" s="597"/>
      <c r="F54" s="597"/>
      <c r="G54" s="597"/>
      <c r="H54" s="597"/>
      <c r="I54" s="597"/>
      <c r="J54" s="597"/>
      <c r="K54" s="597"/>
      <c r="L54" s="597"/>
      <c r="M54" s="597"/>
      <c r="N54" s="597"/>
      <c r="O54" s="597"/>
      <c r="P54" s="597"/>
      <c r="Q54" s="597"/>
      <c r="R54" s="597"/>
      <c r="S54" s="597"/>
      <c r="T54" s="597"/>
      <c r="U54" s="597"/>
      <c r="V54" s="597"/>
      <c r="W54" s="597"/>
      <c r="X54" s="597"/>
      <c r="Y54" s="51"/>
    </row>
    <row r="55" spans="1:25" ht="15" hidden="1">
      <c r="A55" s="36"/>
      <c r="B55" s="70"/>
      <c r="C55" s="69"/>
      <c r="D55" s="53"/>
      <c r="E55" s="597"/>
      <c r="F55" s="597"/>
      <c r="G55" s="597"/>
      <c r="H55" s="597"/>
      <c r="I55" s="597"/>
      <c r="J55" s="597"/>
      <c r="K55" s="597"/>
      <c r="L55" s="597"/>
      <c r="M55" s="597"/>
      <c r="N55" s="597"/>
      <c r="O55" s="597"/>
      <c r="P55" s="597"/>
      <c r="Q55" s="597"/>
      <c r="R55" s="597"/>
      <c r="S55" s="597"/>
      <c r="T55" s="597"/>
      <c r="U55" s="597"/>
      <c r="V55" s="597"/>
      <c r="W55" s="597"/>
      <c r="X55" s="597"/>
      <c r="Y55" s="51"/>
    </row>
    <row r="56" spans="1:25" ht="25.5" hidden="1" customHeight="1">
      <c r="A56" s="36"/>
      <c r="B56" s="70"/>
      <c r="C56" s="69"/>
      <c r="D56" s="58"/>
      <c r="E56" s="597"/>
      <c r="F56" s="597"/>
      <c r="G56" s="597"/>
      <c r="H56" s="597"/>
      <c r="I56" s="597"/>
      <c r="J56" s="597"/>
      <c r="K56" s="597"/>
      <c r="L56" s="597"/>
      <c r="M56" s="597"/>
      <c r="N56" s="597"/>
      <c r="O56" s="597"/>
      <c r="P56" s="597"/>
      <c r="Q56" s="597"/>
      <c r="R56" s="597"/>
      <c r="S56" s="597"/>
      <c r="T56" s="597"/>
      <c r="U56" s="597"/>
      <c r="V56" s="597"/>
      <c r="W56" s="597"/>
      <c r="X56" s="597"/>
      <c r="Y56" s="51"/>
    </row>
    <row r="57" spans="1:25" ht="15" hidden="1">
      <c r="A57" s="36"/>
      <c r="B57" s="70"/>
      <c r="C57" s="69"/>
      <c r="D57" s="58"/>
      <c r="E57" s="597"/>
      <c r="F57" s="597"/>
      <c r="G57" s="597"/>
      <c r="H57" s="597"/>
      <c r="I57" s="597"/>
      <c r="J57" s="597"/>
      <c r="K57" s="597"/>
      <c r="L57" s="597"/>
      <c r="M57" s="597"/>
      <c r="N57" s="597"/>
      <c r="O57" s="597"/>
      <c r="P57" s="597"/>
      <c r="Q57" s="597"/>
      <c r="R57" s="597"/>
      <c r="S57" s="597"/>
      <c r="T57" s="597"/>
      <c r="U57" s="597"/>
      <c r="V57" s="597"/>
      <c r="W57" s="597"/>
      <c r="X57" s="597"/>
      <c r="Y57" s="51"/>
    </row>
    <row r="58" spans="1:25" ht="15" hidden="1" customHeight="1">
      <c r="A58" s="36"/>
      <c r="B58" s="70"/>
      <c r="C58" s="69"/>
      <c r="D58" s="53"/>
      <c r="E58" s="598" t="s">
        <v>393</v>
      </c>
      <c r="F58" s="598"/>
      <c r="G58" s="598"/>
      <c r="H58" s="598"/>
      <c r="I58" s="598"/>
      <c r="J58" s="598"/>
      <c r="K58" s="598"/>
      <c r="L58" s="598"/>
      <c r="M58" s="598"/>
      <c r="N58" s="598"/>
      <c r="O58" s="598"/>
      <c r="P58" s="598"/>
      <c r="Q58" s="598"/>
      <c r="R58" s="598"/>
      <c r="S58" s="598"/>
      <c r="T58" s="598"/>
      <c r="U58" s="598"/>
      <c r="V58" s="36"/>
      <c r="W58" s="36"/>
      <c r="X58" s="36"/>
      <c r="Y58" s="51"/>
    </row>
    <row r="59" spans="1:25" ht="15" hidden="1" customHeight="1">
      <c r="A59" s="36"/>
      <c r="B59" s="70"/>
      <c r="C59" s="69"/>
      <c r="D59" s="53"/>
      <c r="E59" s="600"/>
      <c r="F59" s="600"/>
      <c r="G59" s="600"/>
      <c r="H59" s="595"/>
      <c r="I59" s="596"/>
      <c r="J59" s="596"/>
      <c r="K59" s="596"/>
      <c r="L59" s="596"/>
      <c r="M59" s="596"/>
      <c r="N59" s="596"/>
      <c r="O59" s="596"/>
      <c r="P59" s="596"/>
      <c r="Q59" s="596"/>
      <c r="R59" s="596"/>
      <c r="S59" s="596"/>
      <c r="T59" s="596"/>
      <c r="U59" s="596"/>
      <c r="V59" s="596"/>
      <c r="W59" s="596"/>
      <c r="X59" s="596"/>
      <c r="Y59" s="51"/>
    </row>
    <row r="60" spans="1:25" ht="15" hidden="1" customHeight="1">
      <c r="A60" s="36"/>
      <c r="B60" s="70"/>
      <c r="C60" s="69"/>
      <c r="D60" s="53"/>
      <c r="E60" s="599"/>
      <c r="F60" s="599"/>
      <c r="G60" s="599"/>
      <c r="H60" s="594"/>
      <c r="I60" s="594"/>
      <c r="J60" s="594"/>
      <c r="K60" s="594"/>
      <c r="L60" s="594"/>
      <c r="M60" s="594"/>
      <c r="N60" s="594"/>
      <c r="O60" s="594"/>
      <c r="P60" s="594"/>
      <c r="Q60" s="594"/>
      <c r="R60" s="594"/>
      <c r="S60" s="594"/>
      <c r="T60" s="594"/>
      <c r="U60" s="594"/>
      <c r="V60" s="594"/>
      <c r="W60" s="594"/>
      <c r="X60" s="594"/>
      <c r="Y60" s="51"/>
    </row>
    <row r="61" spans="1:25" ht="15" hidden="1">
      <c r="A61" s="36"/>
      <c r="B61" s="70"/>
      <c r="C61" s="69"/>
      <c r="D61" s="53"/>
      <c r="E61" s="62"/>
      <c r="F61" s="60"/>
      <c r="G61" s="61"/>
      <c r="H61" s="594"/>
      <c r="I61" s="594"/>
      <c r="J61" s="594"/>
      <c r="K61" s="594"/>
      <c r="L61" s="594"/>
      <c r="M61" s="594"/>
      <c r="N61" s="594"/>
      <c r="O61" s="594"/>
      <c r="P61" s="594"/>
      <c r="Q61" s="594"/>
      <c r="R61" s="594"/>
      <c r="S61" s="594"/>
      <c r="T61" s="594"/>
      <c r="U61" s="594"/>
      <c r="V61" s="594"/>
      <c r="W61" s="594"/>
      <c r="X61" s="594"/>
      <c r="Y61" s="51"/>
    </row>
    <row r="62" spans="1:25" ht="27.75" hidden="1" customHeight="1">
      <c r="A62" s="36"/>
      <c r="B62" s="70"/>
      <c r="C62" s="69"/>
      <c r="D62" s="53"/>
      <c r="E62" s="52"/>
      <c r="F62" s="52"/>
      <c r="G62" s="52"/>
      <c r="H62" s="52"/>
      <c r="I62" s="52"/>
      <c r="J62" s="52"/>
      <c r="K62" s="52"/>
      <c r="L62" s="52"/>
      <c r="M62" s="52"/>
      <c r="N62" s="52"/>
      <c r="O62" s="52"/>
      <c r="P62" s="52"/>
      <c r="Q62" s="52"/>
      <c r="R62" s="52"/>
      <c r="S62" s="52"/>
      <c r="T62" s="52"/>
      <c r="U62" s="52"/>
      <c r="V62" s="52"/>
      <c r="W62" s="52"/>
      <c r="X62" s="52"/>
      <c r="Y62" s="51"/>
    </row>
    <row r="63" spans="1:25" ht="15" hidden="1">
      <c r="A63" s="36"/>
      <c r="B63" s="70"/>
      <c r="C63" s="69"/>
      <c r="D63" s="53"/>
      <c r="E63" s="52"/>
      <c r="F63" s="52"/>
      <c r="G63" s="52"/>
      <c r="H63" s="52"/>
      <c r="I63" s="52"/>
      <c r="J63" s="52"/>
      <c r="K63" s="52"/>
      <c r="L63" s="52"/>
      <c r="M63" s="52"/>
      <c r="N63" s="52"/>
      <c r="O63" s="52"/>
      <c r="P63" s="52"/>
      <c r="Q63" s="52"/>
      <c r="R63" s="52"/>
      <c r="S63" s="52"/>
      <c r="T63" s="52"/>
      <c r="U63" s="52"/>
      <c r="V63" s="52"/>
      <c r="W63" s="52"/>
      <c r="X63" s="52"/>
      <c r="Y63" s="51"/>
    </row>
    <row r="64" spans="1:25" ht="15" hidden="1">
      <c r="A64" s="36"/>
      <c r="B64" s="70"/>
      <c r="C64" s="69"/>
      <c r="D64" s="53"/>
      <c r="E64" s="52"/>
      <c r="F64" s="52"/>
      <c r="G64" s="52"/>
      <c r="H64" s="52"/>
      <c r="I64" s="52"/>
      <c r="J64" s="52"/>
      <c r="K64" s="52"/>
      <c r="L64" s="52"/>
      <c r="M64" s="52"/>
      <c r="N64" s="52"/>
      <c r="O64" s="52"/>
      <c r="P64" s="52"/>
      <c r="Q64" s="52"/>
      <c r="R64" s="52"/>
      <c r="S64" s="52"/>
      <c r="T64" s="52"/>
      <c r="U64" s="52"/>
      <c r="V64" s="52"/>
      <c r="W64" s="52"/>
      <c r="X64" s="52"/>
      <c r="Y64" s="51"/>
    </row>
    <row r="65" spans="1:25" ht="15" hidden="1">
      <c r="A65" s="36"/>
      <c r="B65" s="70"/>
      <c r="C65" s="69"/>
      <c r="D65" s="53"/>
      <c r="E65" s="52"/>
      <c r="F65" s="52"/>
      <c r="G65" s="52"/>
      <c r="H65" s="52"/>
      <c r="I65" s="52"/>
      <c r="J65" s="52"/>
      <c r="K65" s="52"/>
      <c r="L65" s="52"/>
      <c r="M65" s="52"/>
      <c r="N65" s="52"/>
      <c r="O65" s="52"/>
      <c r="P65" s="52"/>
      <c r="Q65" s="52"/>
      <c r="R65" s="52"/>
      <c r="S65" s="52"/>
      <c r="T65" s="52"/>
      <c r="U65" s="52"/>
      <c r="V65" s="52"/>
      <c r="W65" s="52"/>
      <c r="X65" s="52"/>
      <c r="Y65" s="51"/>
    </row>
    <row r="66" spans="1:25" ht="15" hidden="1">
      <c r="A66" s="36"/>
      <c r="B66" s="70"/>
      <c r="C66" s="69"/>
      <c r="D66" s="53"/>
      <c r="E66" s="52"/>
      <c r="F66" s="52"/>
      <c r="G66" s="52"/>
      <c r="H66" s="52"/>
      <c r="I66" s="52"/>
      <c r="J66" s="52"/>
      <c r="K66" s="52"/>
      <c r="L66" s="52"/>
      <c r="M66" s="52"/>
      <c r="N66" s="52"/>
      <c r="O66" s="52"/>
      <c r="P66" s="52"/>
      <c r="Q66" s="52"/>
      <c r="R66" s="52"/>
      <c r="S66" s="52"/>
      <c r="T66" s="52"/>
      <c r="U66" s="52"/>
      <c r="V66" s="52"/>
      <c r="W66" s="52"/>
      <c r="X66" s="52"/>
      <c r="Y66" s="51"/>
    </row>
    <row r="67" spans="1:25" ht="15" hidden="1">
      <c r="A67" s="36"/>
      <c r="B67" s="70"/>
      <c r="C67" s="69"/>
      <c r="D67" s="53"/>
      <c r="E67" s="52"/>
      <c r="F67" s="52"/>
      <c r="G67" s="52"/>
      <c r="H67" s="52"/>
      <c r="I67" s="52"/>
      <c r="J67" s="52"/>
      <c r="K67" s="52"/>
      <c r="L67" s="52"/>
      <c r="M67" s="52"/>
      <c r="N67" s="52"/>
      <c r="O67" s="52"/>
      <c r="P67" s="52"/>
      <c r="Q67" s="52"/>
      <c r="R67" s="52"/>
      <c r="S67" s="52"/>
      <c r="T67" s="52"/>
      <c r="U67" s="52"/>
      <c r="V67" s="52"/>
      <c r="W67" s="52"/>
      <c r="X67" s="52"/>
      <c r="Y67" s="51"/>
    </row>
    <row r="68" spans="1:25" ht="89.25" hidden="1" customHeight="1">
      <c r="A68" s="36"/>
      <c r="B68" s="70"/>
      <c r="C68" s="69"/>
      <c r="D68" s="58"/>
      <c r="E68" s="57"/>
      <c r="F68" s="57"/>
      <c r="G68" s="57"/>
      <c r="H68" s="57"/>
      <c r="I68" s="57"/>
      <c r="J68" s="57"/>
      <c r="K68" s="57"/>
      <c r="L68" s="57"/>
      <c r="M68" s="57"/>
      <c r="N68" s="57"/>
      <c r="O68" s="57"/>
      <c r="P68" s="57"/>
      <c r="Q68" s="57"/>
      <c r="R68" s="57"/>
      <c r="S68" s="57"/>
      <c r="T68" s="57"/>
      <c r="U68" s="57"/>
      <c r="V68" s="57"/>
      <c r="W68" s="57"/>
      <c r="X68" s="57"/>
      <c r="Y68" s="51"/>
    </row>
    <row r="69" spans="1:25" ht="15" hidden="1">
      <c r="A69" s="36"/>
      <c r="B69" s="70"/>
      <c r="C69" s="69"/>
      <c r="D69" s="58"/>
      <c r="E69" s="57"/>
      <c r="F69" s="57"/>
      <c r="G69" s="57"/>
      <c r="H69" s="57"/>
      <c r="I69" s="57"/>
      <c r="J69" s="57"/>
      <c r="K69" s="57"/>
      <c r="L69" s="57"/>
      <c r="M69" s="57"/>
      <c r="N69" s="57"/>
      <c r="O69" s="57"/>
      <c r="P69" s="57"/>
      <c r="Q69" s="57"/>
      <c r="R69" s="57"/>
      <c r="S69" s="57"/>
      <c r="T69" s="57"/>
      <c r="U69" s="57"/>
      <c r="V69" s="57"/>
      <c r="W69" s="57"/>
      <c r="X69" s="57"/>
      <c r="Y69" s="51"/>
    </row>
    <row r="70" spans="1:25" ht="15" hidden="1">
      <c r="A70" s="36"/>
      <c r="B70" s="70"/>
      <c r="C70" s="69"/>
      <c r="D70" s="53"/>
      <c r="E70" s="598" t="s">
        <v>394</v>
      </c>
      <c r="F70" s="598"/>
      <c r="G70" s="598"/>
      <c r="H70" s="598"/>
      <c r="I70" s="598"/>
      <c r="J70" s="598"/>
      <c r="K70" s="598"/>
      <c r="L70" s="598"/>
      <c r="M70" s="598"/>
      <c r="N70" s="598"/>
      <c r="O70" s="598"/>
      <c r="P70" s="598"/>
      <c r="Q70" s="598"/>
      <c r="R70" s="598"/>
      <c r="S70" s="598"/>
      <c r="T70" s="598"/>
      <c r="U70" s="361"/>
      <c r="V70" s="361"/>
      <c r="W70" s="361"/>
      <c r="X70" s="361"/>
      <c r="Y70" s="51"/>
    </row>
    <row r="71" spans="1:25" ht="15" hidden="1">
      <c r="A71" s="36"/>
      <c r="B71" s="70"/>
      <c r="C71" s="69"/>
      <c r="D71" s="53"/>
      <c r="E71" s="598" t="s">
        <v>562</v>
      </c>
      <c r="F71" s="598"/>
      <c r="G71" s="598"/>
      <c r="H71" s="598"/>
      <c r="I71" s="598"/>
      <c r="J71" s="598"/>
      <c r="K71" s="598"/>
      <c r="L71" s="598"/>
      <c r="M71" s="598"/>
      <c r="N71" s="598"/>
      <c r="O71" s="598"/>
      <c r="P71" s="598"/>
      <c r="Q71" s="598"/>
      <c r="R71" s="598"/>
      <c r="S71" s="598"/>
      <c r="T71" s="598"/>
      <c r="U71" s="362"/>
      <c r="V71" s="362"/>
      <c r="W71" s="362"/>
      <c r="X71" s="362"/>
      <c r="Y71" s="51"/>
    </row>
    <row r="72" spans="1:25" ht="40.5" hidden="1" customHeight="1">
      <c r="A72" s="36"/>
      <c r="B72" s="70"/>
      <c r="C72" s="69"/>
      <c r="D72" s="53"/>
      <c r="E72" s="362"/>
      <c r="F72" s="362"/>
      <c r="G72" s="362"/>
      <c r="H72" s="362"/>
      <c r="I72" s="362"/>
      <c r="J72" s="362"/>
      <c r="K72" s="362"/>
      <c r="L72" s="362"/>
      <c r="M72" s="362"/>
      <c r="N72" s="362"/>
      <c r="O72" s="362"/>
      <c r="P72" s="362"/>
      <c r="Q72" s="362"/>
      <c r="R72" s="362"/>
      <c r="S72" s="362"/>
      <c r="T72" s="362"/>
      <c r="U72" s="362"/>
      <c r="V72" s="362"/>
      <c r="W72" s="362"/>
      <c r="X72" s="362"/>
      <c r="Y72" s="51"/>
    </row>
    <row r="73" spans="1:25" ht="63" hidden="1" customHeight="1">
      <c r="A73" s="36"/>
      <c r="B73" s="70"/>
      <c r="C73" s="69"/>
      <c r="D73" s="53"/>
      <c r="E73" s="362"/>
      <c r="F73" s="362"/>
      <c r="G73" s="362"/>
      <c r="H73" s="362"/>
      <c r="I73" s="362"/>
      <c r="J73" s="362"/>
      <c r="K73" s="362"/>
      <c r="L73" s="362"/>
      <c r="M73" s="362"/>
      <c r="N73" s="362"/>
      <c r="O73" s="362"/>
      <c r="P73" s="362"/>
      <c r="Q73" s="362"/>
      <c r="R73" s="362"/>
      <c r="S73" s="362"/>
      <c r="T73" s="362"/>
      <c r="U73" s="362"/>
      <c r="V73" s="362"/>
      <c r="W73" s="362"/>
      <c r="X73" s="362"/>
      <c r="Y73" s="51"/>
    </row>
    <row r="74" spans="1:25" ht="30" hidden="1" customHeight="1">
      <c r="A74" s="36"/>
      <c r="B74" s="70"/>
      <c r="C74" s="69"/>
      <c r="D74" s="53"/>
      <c r="E74" s="362"/>
      <c r="F74" s="362"/>
      <c r="G74" s="362"/>
      <c r="H74" s="362"/>
      <c r="I74" s="362"/>
      <c r="J74" s="362"/>
      <c r="K74" s="362"/>
      <c r="L74" s="362"/>
      <c r="M74" s="362"/>
      <c r="N74" s="362"/>
      <c r="O74" s="362"/>
      <c r="P74" s="362"/>
      <c r="Q74" s="362"/>
      <c r="R74" s="362"/>
      <c r="S74" s="362"/>
      <c r="T74" s="362"/>
      <c r="U74" s="362"/>
      <c r="V74" s="362"/>
      <c r="W74" s="362"/>
      <c r="X74" s="362"/>
      <c r="Y74" s="51"/>
    </row>
    <row r="75" spans="1:25" ht="30" hidden="1" customHeight="1">
      <c r="A75" s="36"/>
      <c r="B75" s="70"/>
      <c r="C75" s="69"/>
      <c r="D75" s="53"/>
      <c r="E75" s="362"/>
      <c r="F75" s="362"/>
      <c r="G75" s="362"/>
      <c r="H75" s="362"/>
      <c r="I75" s="362"/>
      <c r="J75" s="362"/>
      <c r="K75" s="362"/>
      <c r="L75" s="362"/>
      <c r="M75" s="362"/>
      <c r="N75" s="362"/>
      <c r="O75" s="362"/>
      <c r="P75" s="362"/>
      <c r="Q75" s="362"/>
      <c r="R75" s="362"/>
      <c r="S75" s="362"/>
      <c r="T75" s="362"/>
      <c r="U75" s="362"/>
      <c r="V75" s="362"/>
      <c r="W75" s="362"/>
      <c r="X75" s="362"/>
      <c r="Y75" s="51"/>
    </row>
    <row r="76" spans="1:25" ht="15" hidden="1">
      <c r="A76" s="36"/>
      <c r="B76" s="70"/>
      <c r="C76" s="69"/>
      <c r="D76" s="53"/>
      <c r="E76" s="362"/>
      <c r="F76" s="362"/>
      <c r="G76" s="362"/>
      <c r="H76" s="362"/>
      <c r="I76" s="362"/>
      <c r="J76" s="362"/>
      <c r="K76" s="362"/>
      <c r="L76" s="362"/>
      <c r="M76" s="362"/>
      <c r="N76" s="362"/>
      <c r="O76" s="362"/>
      <c r="P76" s="362"/>
      <c r="Q76" s="362"/>
      <c r="R76" s="362"/>
      <c r="S76" s="362"/>
      <c r="T76" s="362"/>
      <c r="U76" s="362"/>
      <c r="V76" s="362"/>
      <c r="W76" s="362"/>
      <c r="X76" s="362"/>
      <c r="Y76" s="51"/>
    </row>
    <row r="77" spans="1:25" ht="15" hidden="1">
      <c r="A77" s="36"/>
      <c r="B77" s="70"/>
      <c r="C77" s="69"/>
      <c r="D77" s="53"/>
      <c r="E77" s="362"/>
      <c r="F77" s="362"/>
      <c r="G77" s="362"/>
      <c r="H77" s="362"/>
      <c r="I77" s="362"/>
      <c r="J77" s="362"/>
      <c r="K77" s="362"/>
      <c r="L77" s="362"/>
      <c r="M77" s="362"/>
      <c r="N77" s="362"/>
      <c r="O77" s="362"/>
      <c r="P77" s="362"/>
      <c r="Q77" s="362"/>
      <c r="R77" s="362"/>
      <c r="S77" s="362"/>
      <c r="T77" s="362"/>
      <c r="U77" s="362"/>
      <c r="V77" s="362"/>
      <c r="W77" s="362"/>
      <c r="X77" s="362"/>
      <c r="Y77" s="51"/>
    </row>
    <row r="78" spans="1:25" ht="8.25" hidden="1" customHeight="1">
      <c r="A78" s="36"/>
      <c r="B78" s="70"/>
      <c r="C78" s="69"/>
      <c r="D78" s="53"/>
      <c r="E78" s="72"/>
      <c r="F78" s="72"/>
      <c r="G78" s="72"/>
      <c r="H78" s="72"/>
      <c r="I78" s="72"/>
      <c r="J78" s="72"/>
      <c r="K78" s="72"/>
      <c r="L78" s="72"/>
      <c r="M78" s="72"/>
      <c r="N78" s="72"/>
      <c r="O78" s="72"/>
      <c r="P78" s="72"/>
      <c r="Q78" s="72"/>
      <c r="R78" s="72"/>
      <c r="S78" s="72"/>
      <c r="T78" s="72"/>
      <c r="U78" s="72"/>
      <c r="V78" s="72"/>
      <c r="W78" s="72"/>
      <c r="X78" s="72"/>
      <c r="Y78" s="51"/>
    </row>
    <row r="79" spans="1:25" ht="21" hidden="1" customHeight="1">
      <c r="A79" s="36"/>
      <c r="B79" s="70"/>
      <c r="C79" s="69"/>
      <c r="D79" s="53"/>
      <c r="E79" s="363"/>
      <c r="F79" s="363"/>
      <c r="G79" s="363"/>
      <c r="H79" s="363"/>
      <c r="I79" s="363"/>
      <c r="J79" s="363"/>
      <c r="K79" s="363"/>
      <c r="L79" s="363"/>
      <c r="M79" s="363"/>
      <c r="N79" s="363"/>
      <c r="O79" s="363"/>
      <c r="P79" s="363"/>
      <c r="Q79" s="363"/>
      <c r="R79" s="363"/>
      <c r="S79" s="363"/>
      <c r="T79" s="363"/>
      <c r="U79" s="363"/>
      <c r="V79" s="363"/>
      <c r="W79" s="363"/>
      <c r="X79" s="363"/>
      <c r="Y79" s="51"/>
    </row>
    <row r="80" spans="1:25" ht="14.25" hidden="1" customHeight="1">
      <c r="A80" s="36"/>
      <c r="B80" s="70"/>
      <c r="C80" s="69"/>
      <c r="D80" s="53"/>
      <c r="E80" s="364"/>
      <c r="F80" s="364"/>
      <c r="G80" s="364"/>
      <c r="H80" s="364"/>
      <c r="Y80" s="51"/>
    </row>
    <row r="81" spans="1:25" ht="15" hidden="1">
      <c r="A81" s="36"/>
      <c r="B81" s="70"/>
      <c r="C81" s="69"/>
      <c r="D81" s="53"/>
      <c r="E81" s="598" t="s">
        <v>393</v>
      </c>
      <c r="F81" s="598"/>
      <c r="G81" s="598"/>
      <c r="H81" s="598"/>
      <c r="I81" s="598"/>
      <c r="J81" s="598"/>
      <c r="K81" s="598"/>
      <c r="L81" s="598"/>
      <c r="M81" s="598"/>
      <c r="N81" s="598"/>
      <c r="O81" s="598"/>
      <c r="P81" s="598"/>
      <c r="Q81" s="598"/>
      <c r="R81" s="598"/>
      <c r="S81" s="598"/>
      <c r="T81" s="598"/>
      <c r="U81" s="598"/>
      <c r="V81" s="36"/>
      <c r="W81" s="36"/>
      <c r="X81" s="36"/>
      <c r="Y81" s="51"/>
    </row>
    <row r="82" spans="1:25" ht="15" hidden="1" customHeight="1">
      <c r="A82" s="36"/>
      <c r="B82" s="70"/>
      <c r="C82" s="69"/>
      <c r="D82" s="53"/>
      <c r="E82" s="599"/>
      <c r="F82" s="599"/>
      <c r="G82" s="599"/>
      <c r="H82" s="595"/>
      <c r="I82" s="596"/>
      <c r="J82" s="596"/>
      <c r="K82" s="596"/>
      <c r="L82" s="596"/>
      <c r="M82" s="596"/>
      <c r="N82" s="596"/>
      <c r="O82" s="596"/>
      <c r="P82" s="596"/>
      <c r="Q82" s="596"/>
      <c r="R82" s="596"/>
      <c r="S82" s="596"/>
      <c r="T82" s="596"/>
      <c r="U82" s="596"/>
      <c r="V82" s="596"/>
      <c r="W82" s="596"/>
      <c r="X82" s="596"/>
      <c r="Y82" s="51"/>
    </row>
    <row r="83" spans="1:25" ht="15" hidden="1" customHeight="1">
      <c r="A83" s="36"/>
      <c r="B83" s="70"/>
      <c r="C83" s="69"/>
      <c r="D83" s="53"/>
      <c r="Y83" s="51"/>
    </row>
    <row r="84" spans="1:25" ht="15" hidden="1" customHeight="1">
      <c r="A84" s="36"/>
      <c r="B84" s="70"/>
      <c r="C84" s="69"/>
      <c r="D84" s="53"/>
      <c r="E84" s="62"/>
      <c r="F84" s="60"/>
      <c r="G84" s="61"/>
      <c r="H84" s="594"/>
      <c r="I84" s="594"/>
      <c r="J84" s="594"/>
      <c r="K84" s="594"/>
      <c r="L84" s="594"/>
      <c r="M84" s="594"/>
      <c r="N84" s="594"/>
      <c r="O84" s="594"/>
      <c r="P84" s="594"/>
      <c r="Q84" s="594"/>
      <c r="R84" s="594"/>
      <c r="S84" s="594"/>
      <c r="T84" s="594"/>
      <c r="U84" s="594"/>
      <c r="V84" s="594"/>
      <c r="W84" s="594"/>
      <c r="X84" s="594"/>
      <c r="Y84" s="51"/>
    </row>
    <row r="85" spans="1:25" ht="15" hidden="1">
      <c r="A85" s="36"/>
      <c r="B85" s="70"/>
      <c r="C85" s="69"/>
      <c r="D85" s="53"/>
      <c r="E85" s="52"/>
      <c r="F85" s="52"/>
      <c r="G85" s="52"/>
      <c r="H85" s="59"/>
      <c r="I85" s="59"/>
      <c r="J85" s="59"/>
      <c r="K85" s="59"/>
      <c r="L85" s="59"/>
      <c r="M85" s="59"/>
      <c r="N85" s="59"/>
      <c r="O85" s="59"/>
      <c r="P85" s="59"/>
      <c r="Q85" s="59"/>
      <c r="R85" s="59"/>
      <c r="S85" s="59"/>
      <c r="T85" s="59"/>
      <c r="U85" s="59"/>
      <c r="V85" s="59"/>
      <c r="W85" s="52"/>
      <c r="X85" s="52"/>
      <c r="Y85" s="51"/>
    </row>
    <row r="86" spans="1:25" ht="15" hidden="1">
      <c r="A86" s="36"/>
      <c r="B86" s="70"/>
      <c r="C86" s="69"/>
      <c r="D86" s="53"/>
      <c r="E86" s="52"/>
      <c r="F86" s="52"/>
      <c r="G86" s="52"/>
      <c r="H86" s="52"/>
      <c r="I86" s="52"/>
      <c r="J86" s="52"/>
      <c r="K86" s="52"/>
      <c r="L86" s="52"/>
      <c r="M86" s="52"/>
      <c r="N86" s="52"/>
      <c r="O86" s="52"/>
      <c r="P86" s="52"/>
      <c r="Q86" s="52"/>
      <c r="R86" s="52"/>
      <c r="S86" s="52"/>
      <c r="T86" s="52"/>
      <c r="U86" s="52"/>
      <c r="V86" s="52"/>
      <c r="W86" s="52"/>
      <c r="X86" s="52"/>
      <c r="Y86" s="51"/>
    </row>
    <row r="87" spans="1:25" ht="15" hidden="1">
      <c r="A87" s="36"/>
      <c r="B87" s="70"/>
      <c r="C87" s="69"/>
      <c r="D87" s="53"/>
      <c r="E87" s="52"/>
      <c r="F87" s="52"/>
      <c r="G87" s="52"/>
      <c r="H87" s="52"/>
      <c r="I87" s="52"/>
      <c r="J87" s="52"/>
      <c r="K87" s="52"/>
      <c r="L87" s="52"/>
      <c r="M87" s="52"/>
      <c r="N87" s="52"/>
      <c r="O87" s="52"/>
      <c r="P87" s="52"/>
      <c r="Q87" s="52"/>
      <c r="R87" s="52"/>
      <c r="S87" s="52"/>
      <c r="T87" s="52"/>
      <c r="U87" s="52"/>
      <c r="V87" s="52"/>
      <c r="W87" s="52"/>
      <c r="X87" s="52"/>
      <c r="Y87" s="51"/>
    </row>
    <row r="88" spans="1:25" ht="15" hidden="1">
      <c r="A88" s="36"/>
      <c r="B88" s="70"/>
      <c r="C88" s="69"/>
      <c r="D88" s="53"/>
      <c r="E88" s="52"/>
      <c r="F88" s="52"/>
      <c r="G88" s="52"/>
      <c r="H88" s="52"/>
      <c r="I88" s="52"/>
      <c r="J88" s="52"/>
      <c r="K88" s="52"/>
      <c r="L88" s="52"/>
      <c r="M88" s="52"/>
      <c r="N88" s="52"/>
      <c r="O88" s="52"/>
      <c r="P88" s="52"/>
      <c r="Q88" s="52"/>
      <c r="R88" s="52"/>
      <c r="S88" s="52"/>
      <c r="T88" s="52"/>
      <c r="U88" s="52"/>
      <c r="V88" s="52"/>
      <c r="W88" s="52"/>
      <c r="X88" s="52"/>
      <c r="Y88" s="51"/>
    </row>
    <row r="89" spans="1:25" ht="15" hidden="1">
      <c r="A89" s="36"/>
      <c r="B89" s="70"/>
      <c r="C89" s="69"/>
      <c r="D89" s="53"/>
      <c r="E89" s="52"/>
      <c r="F89" s="52"/>
      <c r="G89" s="52"/>
      <c r="H89" s="52"/>
      <c r="I89" s="52"/>
      <c r="J89" s="52"/>
      <c r="K89" s="52"/>
      <c r="L89" s="52"/>
      <c r="M89" s="52"/>
      <c r="N89" s="52"/>
      <c r="O89" s="52"/>
      <c r="P89" s="52"/>
      <c r="Q89" s="52"/>
      <c r="R89" s="52"/>
      <c r="S89" s="52"/>
      <c r="T89" s="52"/>
      <c r="U89" s="52"/>
      <c r="V89" s="52"/>
      <c r="W89" s="52"/>
      <c r="X89" s="52"/>
      <c r="Y89" s="51"/>
    </row>
    <row r="90" spans="1:25" ht="15" hidden="1">
      <c r="A90" s="36"/>
      <c r="B90" s="70"/>
      <c r="C90" s="69"/>
      <c r="D90" s="53"/>
      <c r="E90" s="52"/>
      <c r="F90" s="52"/>
      <c r="G90" s="52"/>
      <c r="H90" s="52"/>
      <c r="I90" s="52"/>
      <c r="J90" s="52"/>
      <c r="K90" s="52"/>
      <c r="L90" s="52"/>
      <c r="M90" s="52"/>
      <c r="N90" s="52"/>
      <c r="O90" s="52"/>
      <c r="P90" s="52"/>
      <c r="Q90" s="52"/>
      <c r="R90" s="52"/>
      <c r="S90" s="52"/>
      <c r="T90" s="52"/>
      <c r="U90" s="52"/>
      <c r="V90" s="52"/>
      <c r="W90" s="52"/>
      <c r="X90" s="52"/>
      <c r="Y90" s="51"/>
    </row>
    <row r="91" spans="1:25" ht="15" hidden="1">
      <c r="A91" s="36"/>
      <c r="B91" s="70"/>
      <c r="C91" s="69"/>
      <c r="D91" s="53"/>
      <c r="E91" s="52"/>
      <c r="F91" s="52"/>
      <c r="G91" s="52"/>
      <c r="H91" s="52"/>
      <c r="I91" s="52"/>
      <c r="J91" s="52"/>
      <c r="K91" s="52"/>
      <c r="L91" s="52"/>
      <c r="M91" s="52"/>
      <c r="N91" s="52"/>
      <c r="O91" s="52"/>
      <c r="P91" s="52"/>
      <c r="Q91" s="52"/>
      <c r="R91" s="52"/>
      <c r="S91" s="52"/>
      <c r="T91" s="52"/>
      <c r="U91" s="52"/>
      <c r="V91" s="52"/>
      <c r="W91" s="52"/>
      <c r="X91" s="52"/>
      <c r="Y91" s="51"/>
    </row>
    <row r="92" spans="1:25" ht="15" hidden="1">
      <c r="A92" s="36"/>
      <c r="B92" s="70"/>
      <c r="C92" s="69"/>
      <c r="D92" s="53"/>
      <c r="E92" s="52"/>
      <c r="F92" s="52"/>
      <c r="G92" s="52"/>
      <c r="H92" s="52"/>
      <c r="I92" s="52"/>
      <c r="J92" s="52"/>
      <c r="K92" s="52"/>
      <c r="L92" s="52"/>
      <c r="M92" s="52"/>
      <c r="N92" s="52"/>
      <c r="O92" s="52"/>
      <c r="P92" s="52"/>
      <c r="Q92" s="52"/>
      <c r="R92" s="52"/>
      <c r="S92" s="52"/>
      <c r="T92" s="52"/>
      <c r="U92" s="52"/>
      <c r="V92" s="52"/>
      <c r="W92" s="52"/>
      <c r="X92" s="52"/>
      <c r="Y92" s="51"/>
    </row>
    <row r="93" spans="1:25" ht="15" hidden="1">
      <c r="A93" s="36"/>
      <c r="B93" s="70"/>
      <c r="C93" s="69"/>
      <c r="D93" s="53"/>
      <c r="E93" s="52"/>
      <c r="F93" s="52"/>
      <c r="G93" s="52"/>
      <c r="H93" s="52"/>
      <c r="I93" s="52"/>
      <c r="J93" s="52"/>
      <c r="K93" s="52"/>
      <c r="L93" s="52"/>
      <c r="M93" s="52"/>
      <c r="N93" s="52"/>
      <c r="O93" s="52"/>
      <c r="P93" s="52"/>
      <c r="Q93" s="52"/>
      <c r="R93" s="52"/>
      <c r="S93" s="52"/>
      <c r="T93" s="52"/>
      <c r="U93" s="52"/>
      <c r="V93" s="52"/>
      <c r="W93" s="52"/>
      <c r="X93" s="52"/>
      <c r="Y93" s="51"/>
    </row>
    <row r="94" spans="1:25" ht="15" hidden="1">
      <c r="A94" s="36"/>
      <c r="B94" s="70"/>
      <c r="C94" s="69"/>
      <c r="D94" s="53"/>
      <c r="E94" s="52"/>
      <c r="F94" s="52"/>
      <c r="G94" s="52"/>
      <c r="H94" s="52"/>
      <c r="I94" s="52"/>
      <c r="J94" s="52"/>
      <c r="K94" s="52"/>
      <c r="L94" s="52"/>
      <c r="M94" s="52"/>
      <c r="N94" s="52"/>
      <c r="O94" s="52"/>
      <c r="P94" s="52"/>
      <c r="Q94" s="52"/>
      <c r="R94" s="52"/>
      <c r="S94" s="52"/>
      <c r="T94" s="52"/>
      <c r="U94" s="52"/>
      <c r="V94" s="52"/>
      <c r="W94" s="52"/>
      <c r="X94" s="52"/>
      <c r="Y94" s="51"/>
    </row>
    <row r="95" spans="1:25" ht="15" hidden="1">
      <c r="A95" s="36"/>
      <c r="B95" s="70"/>
      <c r="C95" s="69"/>
      <c r="D95" s="53"/>
      <c r="E95" s="52"/>
      <c r="F95" s="52"/>
      <c r="G95" s="52"/>
      <c r="H95" s="52"/>
      <c r="I95" s="52"/>
      <c r="J95" s="52"/>
      <c r="K95" s="52"/>
      <c r="L95" s="52"/>
      <c r="M95" s="52"/>
      <c r="N95" s="52"/>
      <c r="O95" s="52"/>
      <c r="P95" s="52"/>
      <c r="Q95" s="52"/>
      <c r="R95" s="52"/>
      <c r="S95" s="52"/>
      <c r="T95" s="52"/>
      <c r="U95" s="52"/>
      <c r="V95" s="52"/>
      <c r="W95" s="52"/>
      <c r="X95" s="52"/>
      <c r="Y95" s="51"/>
    </row>
    <row r="96" spans="1:25" ht="27" hidden="1" customHeight="1">
      <c r="A96" s="36"/>
      <c r="B96" s="70"/>
      <c r="C96" s="69"/>
      <c r="D96" s="58"/>
      <c r="E96" s="57"/>
      <c r="F96" s="57"/>
      <c r="G96" s="57"/>
      <c r="H96" s="57"/>
      <c r="I96" s="57"/>
      <c r="J96" s="57"/>
      <c r="K96" s="57"/>
      <c r="L96" s="57"/>
      <c r="M96" s="57"/>
      <c r="N96" s="57"/>
      <c r="O96" s="57"/>
      <c r="P96" s="57"/>
      <c r="Q96" s="57"/>
      <c r="R96" s="57"/>
      <c r="S96" s="57"/>
      <c r="T96" s="57"/>
      <c r="U96" s="57"/>
      <c r="V96" s="57"/>
      <c r="W96" s="57"/>
      <c r="X96" s="57"/>
      <c r="Y96" s="51"/>
    </row>
    <row r="97" spans="1:27" ht="15" hidden="1">
      <c r="A97" s="36"/>
      <c r="B97" s="70"/>
      <c r="C97" s="69"/>
      <c r="D97" s="58"/>
      <c r="E97" s="57"/>
      <c r="F97" s="57"/>
      <c r="G97" s="57"/>
      <c r="H97" s="57"/>
      <c r="I97" s="57"/>
      <c r="J97" s="57"/>
      <c r="K97" s="57"/>
      <c r="L97" s="57"/>
      <c r="M97" s="57"/>
      <c r="N97" s="57"/>
      <c r="O97" s="57"/>
      <c r="P97" s="57"/>
      <c r="Q97" s="57"/>
      <c r="R97" s="57"/>
      <c r="S97" s="57"/>
      <c r="T97" s="57"/>
      <c r="U97" s="57"/>
      <c r="V97" s="57"/>
      <c r="W97" s="57"/>
      <c r="X97" s="57"/>
      <c r="Y97" s="51"/>
    </row>
    <row r="98" spans="1:27" ht="25.5" hidden="1" customHeight="1">
      <c r="A98" s="36"/>
      <c r="B98" s="70"/>
      <c r="C98" s="69"/>
      <c r="D98" s="53"/>
      <c r="E98" s="602" t="s">
        <v>234</v>
      </c>
      <c r="F98" s="602"/>
      <c r="G98" s="602"/>
      <c r="H98" s="602"/>
      <c r="I98" s="602"/>
      <c r="J98" s="602"/>
      <c r="K98" s="602"/>
      <c r="L98" s="602"/>
      <c r="M98" s="602"/>
      <c r="N98" s="602"/>
      <c r="O98" s="602"/>
      <c r="P98" s="602"/>
      <c r="Q98" s="602"/>
      <c r="R98" s="602"/>
      <c r="S98" s="602"/>
      <c r="T98" s="602"/>
      <c r="U98" s="602"/>
      <c r="V98" s="602"/>
      <c r="W98" s="602"/>
      <c r="X98" s="602"/>
      <c r="Y98" s="51"/>
    </row>
    <row r="99" spans="1:27" ht="15" hidden="1" customHeight="1">
      <c r="A99" s="36"/>
      <c r="B99" s="70"/>
      <c r="C99" s="69"/>
      <c r="D99" s="53"/>
      <c r="E99" s="52"/>
      <c r="F99" s="52"/>
      <c r="G99" s="52"/>
      <c r="H99" s="55"/>
      <c r="I99" s="55"/>
      <c r="J99" s="55"/>
      <c r="K99" s="55"/>
      <c r="L99" s="55"/>
      <c r="M99" s="55"/>
      <c r="N99" s="55"/>
      <c r="O99" s="54"/>
      <c r="P99" s="54"/>
      <c r="Q99" s="54"/>
      <c r="R99" s="54"/>
      <c r="S99" s="54"/>
      <c r="T99" s="54"/>
      <c r="U99" s="52"/>
      <c r="V99" s="52"/>
      <c r="W99" s="52"/>
      <c r="X99" s="52"/>
      <c r="Y99" s="51"/>
    </row>
    <row r="100" spans="1:27" ht="15" hidden="1" customHeight="1">
      <c r="A100" s="36"/>
      <c r="B100" s="70"/>
      <c r="C100" s="69"/>
      <c r="D100" s="53"/>
      <c r="E100" s="56"/>
      <c r="F100" s="601" t="s">
        <v>233</v>
      </c>
      <c r="G100" s="601"/>
      <c r="H100" s="601"/>
      <c r="I100" s="601"/>
      <c r="J100" s="601"/>
      <c r="K100" s="601"/>
      <c r="L100" s="601"/>
      <c r="M100" s="601"/>
      <c r="N100" s="601"/>
      <c r="O100" s="601"/>
      <c r="P100" s="601"/>
      <c r="Q100" s="601"/>
      <c r="R100" s="601"/>
      <c r="S100" s="601"/>
      <c r="T100" s="54"/>
      <c r="U100" s="52"/>
      <c r="V100" s="52"/>
      <c r="W100" s="52"/>
      <c r="X100" s="52"/>
      <c r="Y100" s="51"/>
      <c r="AA100" s="71" t="s">
        <v>231</v>
      </c>
    </row>
    <row r="101" spans="1:27" ht="15" hidden="1" customHeight="1">
      <c r="A101" s="36"/>
      <c r="B101" s="70"/>
      <c r="C101" s="69"/>
      <c r="D101" s="53"/>
      <c r="E101" s="52"/>
      <c r="F101" s="52"/>
      <c r="G101" s="52"/>
      <c r="H101" s="55"/>
      <c r="I101" s="55"/>
      <c r="J101" s="55"/>
      <c r="K101" s="55"/>
      <c r="L101" s="55"/>
      <c r="M101" s="55"/>
      <c r="N101" s="55"/>
      <c r="O101" s="54"/>
      <c r="P101" s="54"/>
      <c r="Q101" s="54"/>
      <c r="R101" s="54"/>
      <c r="S101" s="54"/>
      <c r="T101" s="54"/>
      <c r="U101" s="52"/>
      <c r="V101" s="52"/>
      <c r="W101" s="52"/>
      <c r="X101" s="52"/>
      <c r="Y101" s="51"/>
    </row>
    <row r="102" spans="1:27" ht="15" hidden="1">
      <c r="A102" s="36"/>
      <c r="B102" s="70"/>
      <c r="C102" s="69"/>
      <c r="D102" s="53"/>
      <c r="E102" s="52"/>
      <c r="F102" s="601" t="s">
        <v>232</v>
      </c>
      <c r="G102" s="601"/>
      <c r="H102" s="601"/>
      <c r="I102" s="601"/>
      <c r="J102" s="601"/>
      <c r="K102" s="601"/>
      <c r="L102" s="601"/>
      <c r="M102" s="601"/>
      <c r="N102" s="601"/>
      <c r="O102" s="601"/>
      <c r="P102" s="601"/>
      <c r="Q102" s="601"/>
      <c r="R102" s="601"/>
      <c r="S102" s="601"/>
      <c r="T102" s="601"/>
      <c r="U102" s="601"/>
      <c r="V102" s="601"/>
      <c r="W102" s="601"/>
      <c r="X102" s="601"/>
      <c r="Y102" s="51"/>
    </row>
    <row r="103" spans="1:27" ht="15" hidden="1">
      <c r="A103" s="36"/>
      <c r="B103" s="70"/>
      <c r="C103" s="69"/>
      <c r="D103" s="53"/>
      <c r="E103" s="52"/>
      <c r="F103" s="52"/>
      <c r="G103" s="52"/>
      <c r="H103" s="52"/>
      <c r="I103" s="52"/>
      <c r="J103" s="52"/>
      <c r="K103" s="52"/>
      <c r="L103" s="52"/>
      <c r="M103" s="52"/>
      <c r="N103" s="52"/>
      <c r="O103" s="52"/>
      <c r="P103" s="52"/>
      <c r="Q103" s="52"/>
      <c r="R103" s="52"/>
      <c r="S103" s="52"/>
      <c r="T103" s="52"/>
      <c r="U103" s="52"/>
      <c r="V103" s="52"/>
      <c r="W103" s="52"/>
      <c r="X103" s="52"/>
      <c r="Y103" s="51"/>
    </row>
    <row r="104" spans="1:27" ht="15" hidden="1">
      <c r="A104" s="36"/>
      <c r="B104" s="70"/>
      <c r="C104" s="69"/>
      <c r="D104" s="53"/>
      <c r="E104" s="52"/>
      <c r="F104" s="52"/>
      <c r="G104" s="52"/>
      <c r="H104" s="52"/>
      <c r="I104" s="52"/>
      <c r="J104" s="52"/>
      <c r="K104" s="52"/>
      <c r="L104" s="52"/>
      <c r="M104" s="52"/>
      <c r="N104" s="52"/>
      <c r="O104" s="52"/>
      <c r="P104" s="52"/>
      <c r="Q104" s="52"/>
      <c r="R104" s="52"/>
      <c r="S104" s="52"/>
      <c r="T104" s="52"/>
      <c r="U104" s="52"/>
      <c r="V104" s="52"/>
      <c r="W104" s="52"/>
      <c r="X104" s="52"/>
      <c r="Y104" s="51"/>
    </row>
    <row r="105" spans="1:27" ht="15" hidden="1">
      <c r="A105" s="36"/>
      <c r="B105" s="70"/>
      <c r="C105" s="69"/>
      <c r="D105" s="53"/>
      <c r="E105" s="52"/>
      <c r="F105" s="52"/>
      <c r="G105" s="52"/>
      <c r="H105" s="52"/>
      <c r="I105" s="52"/>
      <c r="J105" s="52"/>
      <c r="K105" s="52"/>
      <c r="L105" s="52"/>
      <c r="M105" s="52"/>
      <c r="N105" s="52"/>
      <c r="O105" s="52"/>
      <c r="P105" s="52"/>
      <c r="Q105" s="52"/>
      <c r="R105" s="52"/>
      <c r="S105" s="52"/>
      <c r="T105" s="52"/>
      <c r="U105" s="52"/>
      <c r="V105" s="52"/>
      <c r="W105" s="52"/>
      <c r="X105" s="52"/>
      <c r="Y105" s="51"/>
    </row>
    <row r="106" spans="1:27" ht="15" hidden="1">
      <c r="A106" s="36"/>
      <c r="B106" s="70"/>
      <c r="C106" s="69"/>
      <c r="D106" s="53"/>
      <c r="E106" s="52"/>
      <c r="F106" s="52"/>
      <c r="G106" s="52"/>
      <c r="H106" s="52"/>
      <c r="I106" s="52"/>
      <c r="J106" s="52"/>
      <c r="K106" s="52"/>
      <c r="L106" s="52"/>
      <c r="M106" s="52"/>
      <c r="N106" s="52"/>
      <c r="O106" s="52"/>
      <c r="P106" s="52"/>
      <c r="Q106" s="52"/>
      <c r="R106" s="52"/>
      <c r="S106" s="52"/>
      <c r="T106" s="52"/>
      <c r="U106" s="52"/>
      <c r="V106" s="52"/>
      <c r="W106" s="52"/>
      <c r="X106" s="52"/>
      <c r="Y106" s="51"/>
    </row>
    <row r="107" spans="1:27" ht="15" hidden="1">
      <c r="A107" s="36"/>
      <c r="B107" s="70"/>
      <c r="C107" s="69"/>
      <c r="D107" s="53"/>
      <c r="E107" s="52"/>
      <c r="F107" s="52"/>
      <c r="G107" s="52"/>
      <c r="H107" s="52"/>
      <c r="I107" s="52"/>
      <c r="J107" s="52"/>
      <c r="K107" s="52"/>
      <c r="L107" s="52"/>
      <c r="M107" s="52"/>
      <c r="N107" s="52"/>
      <c r="O107" s="52"/>
      <c r="P107" s="52"/>
      <c r="Q107" s="52"/>
      <c r="R107" s="52"/>
      <c r="S107" s="52"/>
      <c r="T107" s="52"/>
      <c r="U107" s="52"/>
      <c r="V107" s="52"/>
      <c r="W107" s="52"/>
      <c r="X107" s="52"/>
      <c r="Y107" s="51"/>
    </row>
    <row r="108" spans="1:27" ht="15" hidden="1">
      <c r="A108" s="36"/>
      <c r="B108" s="70"/>
      <c r="C108" s="69"/>
      <c r="D108" s="53"/>
      <c r="E108" s="52"/>
      <c r="F108" s="52"/>
      <c r="G108" s="52"/>
      <c r="H108" s="52"/>
      <c r="I108" s="52"/>
      <c r="J108" s="52"/>
      <c r="K108" s="52"/>
      <c r="L108" s="52"/>
      <c r="M108" s="52"/>
      <c r="N108" s="52"/>
      <c r="O108" s="52"/>
      <c r="P108" s="52"/>
      <c r="Q108" s="52"/>
      <c r="R108" s="52"/>
      <c r="S108" s="52"/>
      <c r="T108" s="52"/>
      <c r="U108" s="52"/>
      <c r="V108" s="52"/>
      <c r="W108" s="52"/>
      <c r="X108" s="52"/>
      <c r="Y108" s="51"/>
    </row>
    <row r="109" spans="1:27" ht="15" hidden="1">
      <c r="A109" s="36"/>
      <c r="B109" s="70"/>
      <c r="C109" s="69"/>
      <c r="D109" s="53"/>
      <c r="E109" s="52"/>
      <c r="F109" s="52"/>
      <c r="G109" s="52"/>
      <c r="H109" s="52"/>
      <c r="I109" s="52"/>
      <c r="J109" s="52"/>
      <c r="K109" s="52"/>
      <c r="L109" s="52"/>
      <c r="M109" s="52"/>
      <c r="N109" s="52"/>
      <c r="O109" s="52"/>
      <c r="P109" s="52"/>
      <c r="Q109" s="52"/>
      <c r="R109" s="52"/>
      <c r="S109" s="52"/>
      <c r="T109" s="52"/>
      <c r="U109" s="52"/>
      <c r="V109" s="52"/>
      <c r="W109" s="52"/>
      <c r="X109" s="52"/>
      <c r="Y109" s="51"/>
    </row>
    <row r="110" spans="1:27" ht="15" hidden="1">
      <c r="A110" s="36"/>
      <c r="B110" s="70"/>
      <c r="C110" s="69"/>
      <c r="D110" s="53"/>
      <c r="E110" s="52"/>
      <c r="F110" s="52"/>
      <c r="G110" s="52"/>
      <c r="H110" s="52"/>
      <c r="I110" s="52"/>
      <c r="J110" s="52"/>
      <c r="K110" s="52"/>
      <c r="L110" s="52"/>
      <c r="M110" s="52"/>
      <c r="N110" s="52"/>
      <c r="O110" s="52"/>
      <c r="P110" s="52"/>
      <c r="Q110" s="52"/>
      <c r="R110" s="52"/>
      <c r="S110" s="52"/>
      <c r="T110" s="52"/>
      <c r="U110" s="52"/>
      <c r="V110" s="52"/>
      <c r="W110" s="52"/>
      <c r="X110" s="52"/>
      <c r="Y110" s="51"/>
    </row>
    <row r="111" spans="1:27" ht="30" hidden="1" customHeight="1">
      <c r="A111" s="36"/>
      <c r="B111" s="70"/>
      <c r="C111" s="69"/>
      <c r="D111" s="53"/>
      <c r="E111" s="52"/>
      <c r="F111" s="52"/>
      <c r="G111" s="52"/>
      <c r="H111" s="52"/>
      <c r="I111" s="52"/>
      <c r="J111" s="52"/>
      <c r="K111" s="52"/>
      <c r="L111" s="52"/>
      <c r="M111" s="52"/>
      <c r="N111" s="52"/>
      <c r="O111" s="52"/>
      <c r="P111" s="52"/>
      <c r="Q111" s="52"/>
      <c r="R111" s="52"/>
      <c r="S111" s="52"/>
      <c r="T111" s="52"/>
      <c r="U111" s="52"/>
      <c r="V111" s="52"/>
      <c r="W111" s="52"/>
      <c r="X111" s="52"/>
      <c r="Y111" s="51"/>
    </row>
    <row r="112" spans="1:27" ht="31.5" hidden="1" customHeight="1">
      <c r="A112" s="36"/>
      <c r="B112" s="70"/>
      <c r="C112" s="69"/>
      <c r="D112" s="53"/>
      <c r="E112" s="52"/>
      <c r="F112" s="52"/>
      <c r="G112" s="52"/>
      <c r="H112" s="52"/>
      <c r="I112" s="52"/>
      <c r="J112" s="52"/>
      <c r="K112" s="52"/>
      <c r="L112" s="52"/>
      <c r="M112" s="52"/>
      <c r="N112" s="52"/>
      <c r="O112" s="52"/>
      <c r="P112" s="52"/>
      <c r="Q112" s="52"/>
      <c r="R112" s="52"/>
      <c r="S112" s="52"/>
      <c r="T112" s="52"/>
      <c r="U112" s="52"/>
      <c r="V112" s="52"/>
      <c r="W112" s="52"/>
      <c r="X112" s="52"/>
      <c r="Y112" s="51"/>
    </row>
    <row r="113" spans="1:25" ht="15" customHeight="1">
      <c r="A113" s="36"/>
      <c r="B113" s="68"/>
      <c r="C113" s="67"/>
      <c r="D113" s="50"/>
      <c r="E113" s="49"/>
      <c r="F113" s="49"/>
      <c r="G113" s="49"/>
      <c r="H113" s="49"/>
      <c r="I113" s="49"/>
      <c r="J113" s="49"/>
      <c r="K113" s="49"/>
      <c r="L113" s="49"/>
      <c r="M113" s="49"/>
      <c r="N113" s="49"/>
      <c r="O113" s="49"/>
      <c r="P113" s="49"/>
      <c r="Q113" s="49"/>
      <c r="R113" s="49"/>
      <c r="S113" s="49"/>
      <c r="T113" s="49"/>
      <c r="U113" s="49"/>
      <c r="V113" s="49"/>
      <c r="W113" s="49"/>
      <c r="X113" s="49"/>
      <c r="Y113" s="48"/>
    </row>
  </sheetData>
  <sheetProtection algorithmName="SHA-512" hashValue="oNCdPgHN0ThhXJz6sZ/OLoHbYPEpvbu5NDy+kuHJZb2qGQsNN2N0Y8lESaRkfRFgFG3bMn/W3+phUr6v+SGL/w==" saltValue="8fdLuIhH5o7tsKD/WlIYMQ==" spinCount="100000"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3.7109375" style="31" customWidth="1"/>
    <col min="16" max="17" width="1.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35" width="10.5703125" style="173"/>
    <col min="36" max="256" width="10.5703125" style="31"/>
    <col min="257" max="264" width="0" style="31" hidden="1" customWidth="1"/>
    <col min="265" max="267" width="3.7109375" style="31" customWidth="1"/>
    <col min="268" max="268" width="12.7109375" style="31" customWidth="1"/>
    <col min="269" max="269" width="47.42578125" style="31" customWidth="1"/>
    <col min="270"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512" width="10.5703125" style="31"/>
    <col min="513" max="520" width="0" style="31" hidden="1" customWidth="1"/>
    <col min="521" max="523" width="3.7109375" style="31" customWidth="1"/>
    <col min="524" max="524" width="12.7109375" style="31" customWidth="1"/>
    <col min="525" max="525" width="47.42578125" style="31" customWidth="1"/>
    <col min="526"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768" width="10.5703125" style="31"/>
    <col min="769" max="776" width="0" style="31" hidden="1" customWidth="1"/>
    <col min="777" max="779" width="3.7109375" style="31" customWidth="1"/>
    <col min="780" max="780" width="12.7109375" style="31" customWidth="1"/>
    <col min="781" max="781" width="47.42578125" style="31" customWidth="1"/>
    <col min="782"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1024" width="10.5703125" style="31"/>
    <col min="1025" max="1032" width="0" style="31" hidden="1" customWidth="1"/>
    <col min="1033" max="1035" width="3.7109375" style="31" customWidth="1"/>
    <col min="1036" max="1036" width="12.7109375" style="31" customWidth="1"/>
    <col min="1037" max="1037" width="47.42578125" style="31" customWidth="1"/>
    <col min="1038"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280" width="10.5703125" style="31"/>
    <col min="1281" max="1288" width="0" style="31" hidden="1" customWidth="1"/>
    <col min="1289" max="1291" width="3.7109375" style="31" customWidth="1"/>
    <col min="1292" max="1292" width="12.7109375" style="31" customWidth="1"/>
    <col min="1293" max="1293" width="47.42578125" style="31" customWidth="1"/>
    <col min="1294"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536" width="10.5703125" style="31"/>
    <col min="1537" max="1544" width="0" style="31" hidden="1" customWidth="1"/>
    <col min="1545" max="1547" width="3.7109375" style="31" customWidth="1"/>
    <col min="1548" max="1548" width="12.7109375" style="31" customWidth="1"/>
    <col min="1549" max="1549" width="47.42578125" style="31" customWidth="1"/>
    <col min="1550"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792" width="10.5703125" style="31"/>
    <col min="1793" max="1800" width="0" style="31" hidden="1" customWidth="1"/>
    <col min="1801" max="1803" width="3.7109375" style="31" customWidth="1"/>
    <col min="1804" max="1804" width="12.7109375" style="31" customWidth="1"/>
    <col min="1805" max="1805" width="47.42578125" style="31" customWidth="1"/>
    <col min="1806"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2048" width="10.5703125" style="31"/>
    <col min="2049" max="2056" width="0" style="31" hidden="1" customWidth="1"/>
    <col min="2057" max="2059" width="3.7109375" style="31" customWidth="1"/>
    <col min="2060" max="2060" width="12.7109375" style="31" customWidth="1"/>
    <col min="2061" max="2061" width="47.42578125" style="31" customWidth="1"/>
    <col min="2062"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304" width="10.5703125" style="31"/>
    <col min="2305" max="2312" width="0" style="31" hidden="1" customWidth="1"/>
    <col min="2313" max="2315" width="3.7109375" style="31" customWidth="1"/>
    <col min="2316" max="2316" width="12.7109375" style="31" customWidth="1"/>
    <col min="2317" max="2317" width="47.42578125" style="31" customWidth="1"/>
    <col min="2318"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560" width="10.5703125" style="31"/>
    <col min="2561" max="2568" width="0" style="31" hidden="1" customWidth="1"/>
    <col min="2569" max="2571" width="3.7109375" style="31" customWidth="1"/>
    <col min="2572" max="2572" width="12.7109375" style="31" customWidth="1"/>
    <col min="2573" max="2573" width="47.42578125" style="31" customWidth="1"/>
    <col min="2574"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816" width="10.5703125" style="31"/>
    <col min="2817" max="2824" width="0" style="31" hidden="1" customWidth="1"/>
    <col min="2825" max="2827" width="3.7109375" style="31" customWidth="1"/>
    <col min="2828" max="2828" width="12.7109375" style="31" customWidth="1"/>
    <col min="2829" max="2829" width="47.42578125" style="31" customWidth="1"/>
    <col min="2830"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3072" width="10.5703125" style="31"/>
    <col min="3073" max="3080" width="0" style="31" hidden="1" customWidth="1"/>
    <col min="3081" max="3083" width="3.7109375" style="31" customWidth="1"/>
    <col min="3084" max="3084" width="12.7109375" style="31" customWidth="1"/>
    <col min="3085" max="3085" width="47.42578125" style="31" customWidth="1"/>
    <col min="3086"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328" width="10.5703125" style="31"/>
    <col min="3329" max="3336" width="0" style="31" hidden="1" customWidth="1"/>
    <col min="3337" max="3339" width="3.7109375" style="31" customWidth="1"/>
    <col min="3340" max="3340" width="12.7109375" style="31" customWidth="1"/>
    <col min="3341" max="3341" width="47.42578125" style="31" customWidth="1"/>
    <col min="3342"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584" width="10.5703125" style="31"/>
    <col min="3585" max="3592" width="0" style="31" hidden="1" customWidth="1"/>
    <col min="3593" max="3595" width="3.7109375" style="31" customWidth="1"/>
    <col min="3596" max="3596" width="12.7109375" style="31" customWidth="1"/>
    <col min="3597" max="3597" width="47.42578125" style="31" customWidth="1"/>
    <col min="3598"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840" width="10.5703125" style="31"/>
    <col min="3841" max="3848" width="0" style="31" hidden="1" customWidth="1"/>
    <col min="3849" max="3851" width="3.7109375" style="31" customWidth="1"/>
    <col min="3852" max="3852" width="12.7109375" style="31" customWidth="1"/>
    <col min="3853" max="3853" width="47.42578125" style="31" customWidth="1"/>
    <col min="3854"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4096" width="10.5703125" style="31"/>
    <col min="4097" max="4104" width="0" style="31" hidden="1" customWidth="1"/>
    <col min="4105" max="4107" width="3.7109375" style="31" customWidth="1"/>
    <col min="4108" max="4108" width="12.7109375" style="31" customWidth="1"/>
    <col min="4109" max="4109" width="47.42578125" style="31" customWidth="1"/>
    <col min="4110"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352" width="10.5703125" style="31"/>
    <col min="4353" max="4360" width="0" style="31" hidden="1" customWidth="1"/>
    <col min="4361" max="4363" width="3.7109375" style="31" customWidth="1"/>
    <col min="4364" max="4364" width="12.7109375" style="31" customWidth="1"/>
    <col min="4365" max="4365" width="47.42578125" style="31" customWidth="1"/>
    <col min="4366"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608" width="10.5703125" style="31"/>
    <col min="4609" max="4616" width="0" style="31" hidden="1" customWidth="1"/>
    <col min="4617" max="4619" width="3.7109375" style="31" customWidth="1"/>
    <col min="4620" max="4620" width="12.7109375" style="31" customWidth="1"/>
    <col min="4621" max="4621" width="47.42578125" style="31" customWidth="1"/>
    <col min="4622"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864" width="10.5703125" style="31"/>
    <col min="4865" max="4872" width="0" style="31" hidden="1" customWidth="1"/>
    <col min="4873" max="4875" width="3.7109375" style="31" customWidth="1"/>
    <col min="4876" max="4876" width="12.7109375" style="31" customWidth="1"/>
    <col min="4877" max="4877" width="47.42578125" style="31" customWidth="1"/>
    <col min="4878"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5120" width="10.5703125" style="31"/>
    <col min="5121" max="5128" width="0" style="31" hidden="1" customWidth="1"/>
    <col min="5129" max="5131" width="3.7109375" style="31" customWidth="1"/>
    <col min="5132" max="5132" width="12.7109375" style="31" customWidth="1"/>
    <col min="5133" max="5133" width="47.42578125" style="31" customWidth="1"/>
    <col min="5134"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376" width="10.5703125" style="31"/>
    <col min="5377" max="5384" width="0" style="31" hidden="1" customWidth="1"/>
    <col min="5385" max="5387" width="3.7109375" style="31" customWidth="1"/>
    <col min="5388" max="5388" width="12.7109375" style="31" customWidth="1"/>
    <col min="5389" max="5389" width="47.42578125" style="31" customWidth="1"/>
    <col min="5390"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632" width="10.5703125" style="31"/>
    <col min="5633" max="5640" width="0" style="31" hidden="1" customWidth="1"/>
    <col min="5641" max="5643" width="3.7109375" style="31" customWidth="1"/>
    <col min="5644" max="5644" width="12.7109375" style="31" customWidth="1"/>
    <col min="5645" max="5645" width="47.42578125" style="31" customWidth="1"/>
    <col min="5646"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888" width="10.5703125" style="31"/>
    <col min="5889" max="5896" width="0" style="31" hidden="1" customWidth="1"/>
    <col min="5897" max="5899" width="3.7109375" style="31" customWidth="1"/>
    <col min="5900" max="5900" width="12.7109375" style="31" customWidth="1"/>
    <col min="5901" max="5901" width="47.42578125" style="31" customWidth="1"/>
    <col min="5902"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6144" width="10.5703125" style="31"/>
    <col min="6145" max="6152" width="0" style="31" hidden="1" customWidth="1"/>
    <col min="6153" max="6155" width="3.7109375" style="31" customWidth="1"/>
    <col min="6156" max="6156" width="12.7109375" style="31" customWidth="1"/>
    <col min="6157" max="6157" width="47.42578125" style="31" customWidth="1"/>
    <col min="6158"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400" width="10.5703125" style="31"/>
    <col min="6401" max="6408" width="0" style="31" hidden="1" customWidth="1"/>
    <col min="6409" max="6411" width="3.7109375" style="31" customWidth="1"/>
    <col min="6412" max="6412" width="12.7109375" style="31" customWidth="1"/>
    <col min="6413" max="6413" width="47.42578125" style="31" customWidth="1"/>
    <col min="6414"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656" width="10.5703125" style="31"/>
    <col min="6657" max="6664" width="0" style="31" hidden="1" customWidth="1"/>
    <col min="6665" max="6667" width="3.7109375" style="31" customWidth="1"/>
    <col min="6668" max="6668" width="12.7109375" style="31" customWidth="1"/>
    <col min="6669" max="6669" width="47.42578125" style="31" customWidth="1"/>
    <col min="6670"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912" width="10.5703125" style="31"/>
    <col min="6913" max="6920" width="0" style="31" hidden="1" customWidth="1"/>
    <col min="6921" max="6923" width="3.7109375" style="31" customWidth="1"/>
    <col min="6924" max="6924" width="12.7109375" style="31" customWidth="1"/>
    <col min="6925" max="6925" width="47.42578125" style="31" customWidth="1"/>
    <col min="6926"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7168" width="10.5703125" style="31"/>
    <col min="7169" max="7176" width="0" style="31" hidden="1" customWidth="1"/>
    <col min="7177" max="7179" width="3.7109375" style="31" customWidth="1"/>
    <col min="7180" max="7180" width="12.7109375" style="31" customWidth="1"/>
    <col min="7181" max="7181" width="47.42578125" style="31" customWidth="1"/>
    <col min="7182"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424" width="10.5703125" style="31"/>
    <col min="7425" max="7432" width="0" style="31" hidden="1" customWidth="1"/>
    <col min="7433" max="7435" width="3.7109375" style="31" customWidth="1"/>
    <col min="7436" max="7436" width="12.7109375" style="31" customWidth="1"/>
    <col min="7437" max="7437" width="47.42578125" style="31" customWidth="1"/>
    <col min="7438"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680" width="10.5703125" style="31"/>
    <col min="7681" max="7688" width="0" style="31" hidden="1" customWidth="1"/>
    <col min="7689" max="7691" width="3.7109375" style="31" customWidth="1"/>
    <col min="7692" max="7692" width="12.7109375" style="31" customWidth="1"/>
    <col min="7693" max="7693" width="47.42578125" style="31" customWidth="1"/>
    <col min="7694"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936" width="10.5703125" style="31"/>
    <col min="7937" max="7944" width="0" style="31" hidden="1" customWidth="1"/>
    <col min="7945" max="7947" width="3.7109375" style="31" customWidth="1"/>
    <col min="7948" max="7948" width="12.7109375" style="31" customWidth="1"/>
    <col min="7949" max="7949" width="47.42578125" style="31" customWidth="1"/>
    <col min="7950"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8192" width="10.5703125" style="31"/>
    <col min="8193" max="8200" width="0" style="31" hidden="1" customWidth="1"/>
    <col min="8201" max="8203" width="3.7109375" style="31" customWidth="1"/>
    <col min="8204" max="8204" width="12.7109375" style="31" customWidth="1"/>
    <col min="8205" max="8205" width="47.42578125" style="31" customWidth="1"/>
    <col min="8206"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448" width="10.5703125" style="31"/>
    <col min="8449" max="8456" width="0" style="31" hidden="1" customWidth="1"/>
    <col min="8457" max="8459" width="3.7109375" style="31" customWidth="1"/>
    <col min="8460" max="8460" width="12.7109375" style="31" customWidth="1"/>
    <col min="8461" max="8461" width="47.42578125" style="31" customWidth="1"/>
    <col min="8462"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704" width="10.5703125" style="31"/>
    <col min="8705" max="8712" width="0" style="31" hidden="1" customWidth="1"/>
    <col min="8713" max="8715" width="3.7109375" style="31" customWidth="1"/>
    <col min="8716" max="8716" width="12.7109375" style="31" customWidth="1"/>
    <col min="8717" max="8717" width="47.42578125" style="31" customWidth="1"/>
    <col min="8718"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960" width="10.5703125" style="31"/>
    <col min="8961" max="8968" width="0" style="31" hidden="1" customWidth="1"/>
    <col min="8969" max="8971" width="3.7109375" style="31" customWidth="1"/>
    <col min="8972" max="8972" width="12.7109375" style="31" customWidth="1"/>
    <col min="8973" max="8973" width="47.42578125" style="31" customWidth="1"/>
    <col min="8974"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9216" width="10.5703125" style="31"/>
    <col min="9217" max="9224" width="0" style="31" hidden="1" customWidth="1"/>
    <col min="9225" max="9227" width="3.7109375" style="31" customWidth="1"/>
    <col min="9228" max="9228" width="12.7109375" style="31" customWidth="1"/>
    <col min="9229" max="9229" width="47.42578125" style="31" customWidth="1"/>
    <col min="9230"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472" width="10.5703125" style="31"/>
    <col min="9473" max="9480" width="0" style="31" hidden="1" customWidth="1"/>
    <col min="9481" max="9483" width="3.7109375" style="31" customWidth="1"/>
    <col min="9484" max="9484" width="12.7109375" style="31" customWidth="1"/>
    <col min="9485" max="9485" width="47.42578125" style="31" customWidth="1"/>
    <col min="9486"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728" width="10.5703125" style="31"/>
    <col min="9729" max="9736" width="0" style="31" hidden="1" customWidth="1"/>
    <col min="9737" max="9739" width="3.7109375" style="31" customWidth="1"/>
    <col min="9740" max="9740" width="12.7109375" style="31" customWidth="1"/>
    <col min="9741" max="9741" width="47.42578125" style="31" customWidth="1"/>
    <col min="9742"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984" width="10.5703125" style="31"/>
    <col min="9985" max="9992" width="0" style="31" hidden="1" customWidth="1"/>
    <col min="9993" max="9995" width="3.7109375" style="31" customWidth="1"/>
    <col min="9996" max="9996" width="12.7109375" style="31" customWidth="1"/>
    <col min="9997" max="9997" width="47.42578125" style="31" customWidth="1"/>
    <col min="9998"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240" width="10.5703125" style="31"/>
    <col min="10241" max="10248" width="0" style="31" hidden="1" customWidth="1"/>
    <col min="10249" max="10251" width="3.7109375" style="31" customWidth="1"/>
    <col min="10252" max="10252" width="12.7109375" style="31" customWidth="1"/>
    <col min="10253" max="10253" width="47.42578125" style="31" customWidth="1"/>
    <col min="10254"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496" width="10.5703125" style="31"/>
    <col min="10497" max="10504" width="0" style="31" hidden="1" customWidth="1"/>
    <col min="10505" max="10507" width="3.7109375" style="31" customWidth="1"/>
    <col min="10508" max="10508" width="12.7109375" style="31" customWidth="1"/>
    <col min="10509" max="10509" width="47.42578125" style="31" customWidth="1"/>
    <col min="10510"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752" width="10.5703125" style="31"/>
    <col min="10753" max="10760" width="0" style="31" hidden="1" customWidth="1"/>
    <col min="10761" max="10763" width="3.7109375" style="31" customWidth="1"/>
    <col min="10764" max="10764" width="12.7109375" style="31" customWidth="1"/>
    <col min="10765" max="10765" width="47.42578125" style="31" customWidth="1"/>
    <col min="10766"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1008" width="10.5703125" style="31"/>
    <col min="11009" max="11016" width="0" style="31" hidden="1" customWidth="1"/>
    <col min="11017" max="11019" width="3.7109375" style="31" customWidth="1"/>
    <col min="11020" max="11020" width="12.7109375" style="31" customWidth="1"/>
    <col min="11021" max="11021" width="47.42578125" style="31" customWidth="1"/>
    <col min="11022"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264" width="10.5703125" style="31"/>
    <col min="11265" max="11272" width="0" style="31" hidden="1" customWidth="1"/>
    <col min="11273" max="11275" width="3.7109375" style="31" customWidth="1"/>
    <col min="11276" max="11276" width="12.7109375" style="31" customWidth="1"/>
    <col min="11277" max="11277" width="47.42578125" style="31" customWidth="1"/>
    <col min="11278"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520" width="10.5703125" style="31"/>
    <col min="11521" max="11528" width="0" style="31" hidden="1" customWidth="1"/>
    <col min="11529" max="11531" width="3.7109375" style="31" customWidth="1"/>
    <col min="11532" max="11532" width="12.7109375" style="31" customWidth="1"/>
    <col min="11533" max="11533" width="47.42578125" style="31" customWidth="1"/>
    <col min="11534"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776" width="10.5703125" style="31"/>
    <col min="11777" max="11784" width="0" style="31" hidden="1" customWidth="1"/>
    <col min="11785" max="11787" width="3.7109375" style="31" customWidth="1"/>
    <col min="11788" max="11788" width="12.7109375" style="31" customWidth="1"/>
    <col min="11789" max="11789" width="47.42578125" style="31" customWidth="1"/>
    <col min="11790"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2032" width="10.5703125" style="31"/>
    <col min="12033" max="12040" width="0" style="31" hidden="1" customWidth="1"/>
    <col min="12041" max="12043" width="3.7109375" style="31" customWidth="1"/>
    <col min="12044" max="12044" width="12.7109375" style="31" customWidth="1"/>
    <col min="12045" max="12045" width="47.42578125" style="31" customWidth="1"/>
    <col min="12046"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288" width="10.5703125" style="31"/>
    <col min="12289" max="12296" width="0" style="31" hidden="1" customWidth="1"/>
    <col min="12297" max="12299" width="3.7109375" style="31" customWidth="1"/>
    <col min="12300" max="12300" width="12.7109375" style="31" customWidth="1"/>
    <col min="12301" max="12301" width="47.42578125" style="31" customWidth="1"/>
    <col min="12302"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544" width="10.5703125" style="31"/>
    <col min="12545" max="12552" width="0" style="31" hidden="1" customWidth="1"/>
    <col min="12553" max="12555" width="3.7109375" style="31" customWidth="1"/>
    <col min="12556" max="12556" width="12.7109375" style="31" customWidth="1"/>
    <col min="12557" max="12557" width="47.42578125" style="31" customWidth="1"/>
    <col min="12558"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800" width="10.5703125" style="31"/>
    <col min="12801" max="12808" width="0" style="31" hidden="1" customWidth="1"/>
    <col min="12809" max="12811" width="3.7109375" style="31" customWidth="1"/>
    <col min="12812" max="12812" width="12.7109375" style="31" customWidth="1"/>
    <col min="12813" max="12813" width="47.42578125" style="31" customWidth="1"/>
    <col min="12814"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3056" width="10.5703125" style="31"/>
    <col min="13057" max="13064" width="0" style="31" hidden="1" customWidth="1"/>
    <col min="13065" max="13067" width="3.7109375" style="31" customWidth="1"/>
    <col min="13068" max="13068" width="12.7109375" style="31" customWidth="1"/>
    <col min="13069" max="13069" width="47.42578125" style="31" customWidth="1"/>
    <col min="13070"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312" width="10.5703125" style="31"/>
    <col min="13313" max="13320" width="0" style="31" hidden="1" customWidth="1"/>
    <col min="13321" max="13323" width="3.7109375" style="31" customWidth="1"/>
    <col min="13324" max="13324" width="12.7109375" style="31" customWidth="1"/>
    <col min="13325" max="13325" width="47.42578125" style="31" customWidth="1"/>
    <col min="13326"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568" width="10.5703125" style="31"/>
    <col min="13569" max="13576" width="0" style="31" hidden="1" customWidth="1"/>
    <col min="13577" max="13579" width="3.7109375" style="31" customWidth="1"/>
    <col min="13580" max="13580" width="12.7109375" style="31" customWidth="1"/>
    <col min="13581" max="13581" width="47.42578125" style="31" customWidth="1"/>
    <col min="13582"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824" width="10.5703125" style="31"/>
    <col min="13825" max="13832" width="0" style="31" hidden="1" customWidth="1"/>
    <col min="13833" max="13835" width="3.7109375" style="31" customWidth="1"/>
    <col min="13836" max="13836" width="12.7109375" style="31" customWidth="1"/>
    <col min="13837" max="13837" width="47.42578125" style="31" customWidth="1"/>
    <col min="13838"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4080" width="10.5703125" style="31"/>
    <col min="14081" max="14088" width="0" style="31" hidden="1" customWidth="1"/>
    <col min="14089" max="14091" width="3.7109375" style="31" customWidth="1"/>
    <col min="14092" max="14092" width="12.7109375" style="31" customWidth="1"/>
    <col min="14093" max="14093" width="47.42578125" style="31" customWidth="1"/>
    <col min="14094"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336" width="10.5703125" style="31"/>
    <col min="14337" max="14344" width="0" style="31" hidden="1" customWidth="1"/>
    <col min="14345" max="14347" width="3.7109375" style="31" customWidth="1"/>
    <col min="14348" max="14348" width="12.7109375" style="31" customWidth="1"/>
    <col min="14349" max="14349" width="47.42578125" style="31" customWidth="1"/>
    <col min="14350"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592" width="10.5703125" style="31"/>
    <col min="14593" max="14600" width="0" style="31" hidden="1" customWidth="1"/>
    <col min="14601" max="14603" width="3.7109375" style="31" customWidth="1"/>
    <col min="14604" max="14604" width="12.7109375" style="31" customWidth="1"/>
    <col min="14605" max="14605" width="47.42578125" style="31" customWidth="1"/>
    <col min="14606"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848" width="10.5703125" style="31"/>
    <col min="14849" max="14856" width="0" style="31" hidden="1" customWidth="1"/>
    <col min="14857" max="14859" width="3.7109375" style="31" customWidth="1"/>
    <col min="14860" max="14860" width="12.7109375" style="31" customWidth="1"/>
    <col min="14861" max="14861" width="47.42578125" style="31" customWidth="1"/>
    <col min="14862"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5104" width="10.5703125" style="31"/>
    <col min="15105" max="15112" width="0" style="31" hidden="1" customWidth="1"/>
    <col min="15113" max="15115" width="3.7109375" style="31" customWidth="1"/>
    <col min="15116" max="15116" width="12.7109375" style="31" customWidth="1"/>
    <col min="15117" max="15117" width="47.42578125" style="31" customWidth="1"/>
    <col min="15118"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360" width="10.5703125" style="31"/>
    <col min="15361" max="15368" width="0" style="31" hidden="1" customWidth="1"/>
    <col min="15369" max="15371" width="3.7109375" style="31" customWidth="1"/>
    <col min="15372" max="15372" width="12.7109375" style="31" customWidth="1"/>
    <col min="15373" max="15373" width="47.42578125" style="31" customWidth="1"/>
    <col min="15374"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616" width="10.5703125" style="31"/>
    <col min="15617" max="15624" width="0" style="31" hidden="1" customWidth="1"/>
    <col min="15625" max="15627" width="3.7109375" style="31" customWidth="1"/>
    <col min="15628" max="15628" width="12.7109375" style="31" customWidth="1"/>
    <col min="15629" max="15629" width="47.42578125" style="31" customWidth="1"/>
    <col min="15630"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872" width="10.5703125" style="31"/>
    <col min="15873" max="15880" width="0" style="31" hidden="1" customWidth="1"/>
    <col min="15881" max="15883" width="3.7109375" style="31" customWidth="1"/>
    <col min="15884" max="15884" width="12.7109375" style="31" customWidth="1"/>
    <col min="15885" max="15885" width="47.42578125" style="31" customWidth="1"/>
    <col min="15886"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6128" width="10.5703125" style="31"/>
    <col min="16129" max="16136" width="0" style="31" hidden="1" customWidth="1"/>
    <col min="16137" max="16139" width="3.7109375" style="31" customWidth="1"/>
    <col min="16140" max="16140" width="12.7109375" style="31" customWidth="1"/>
    <col min="16141" max="16141" width="47.42578125" style="31" customWidth="1"/>
    <col min="16142"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384" width="10.5703125" style="31"/>
  </cols>
  <sheetData>
    <row r="1" spans="1:35" ht="14.25" hidden="1" customHeight="1"/>
    <row r="2" spans="1:35" ht="14.25" hidden="1" customHeight="1"/>
    <row r="3" spans="1:35" ht="14.25" hidden="1" customHeight="1"/>
    <row r="4" spans="1:35" ht="3" customHeight="1">
      <c r="J4" s="74"/>
      <c r="K4" s="74"/>
      <c r="L4" s="383"/>
      <c r="M4" s="383"/>
      <c r="N4" s="383"/>
      <c r="U4" s="383"/>
    </row>
    <row r="5" spans="1:35" ht="22.5" customHeight="1">
      <c r="J5" s="74"/>
      <c r="K5" s="74"/>
      <c r="L5" s="688" t="s">
        <v>730</v>
      </c>
      <c r="M5" s="688"/>
      <c r="N5" s="688"/>
      <c r="O5" s="688"/>
      <c r="P5" s="688"/>
      <c r="Q5" s="688"/>
      <c r="R5" s="688"/>
      <c r="S5" s="688"/>
      <c r="T5" s="688"/>
      <c r="U5" s="396"/>
    </row>
    <row r="6" spans="1:35" ht="3" customHeight="1">
      <c r="J6" s="74"/>
      <c r="K6" s="74"/>
      <c r="L6" s="383"/>
      <c r="M6" s="383"/>
      <c r="N6" s="383"/>
      <c r="O6" s="384"/>
      <c r="P6" s="384"/>
      <c r="Q6" s="384"/>
      <c r="R6" s="384"/>
      <c r="S6" s="384"/>
      <c r="T6" s="384"/>
      <c r="U6" s="383"/>
    </row>
    <row r="7" spans="1:35" s="378" customFormat="1" ht="5.25" hidden="1">
      <c r="A7" s="183"/>
      <c r="B7" s="183"/>
      <c r="C7" s="183"/>
      <c r="D7" s="183"/>
      <c r="E7" s="183"/>
      <c r="F7" s="183"/>
      <c r="G7" s="183"/>
      <c r="H7" s="183"/>
      <c r="L7" s="583"/>
      <c r="M7" s="545"/>
      <c r="O7" s="694"/>
      <c r="P7" s="694"/>
      <c r="Q7" s="694"/>
      <c r="R7" s="694"/>
      <c r="S7" s="694"/>
      <c r="T7" s="694"/>
      <c r="U7" s="497"/>
      <c r="V7" s="497"/>
      <c r="X7" s="183"/>
      <c r="Y7" s="183"/>
      <c r="Z7" s="183"/>
      <c r="AA7" s="183"/>
      <c r="AB7" s="183"/>
    </row>
    <row r="8" spans="1:35"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95" t="str">
        <f>IF(datePr_ch="",IF(datePr="","",datePr),datePr_ch)</f>
        <v>28.04.2023</v>
      </c>
      <c r="P8" s="695"/>
      <c r="Q8" s="695"/>
      <c r="R8" s="695"/>
      <c r="S8" s="695"/>
      <c r="T8" s="695"/>
      <c r="U8" s="469"/>
      <c r="X8" s="183"/>
      <c r="Y8" s="183"/>
      <c r="Z8" s="183"/>
      <c r="AA8" s="183"/>
      <c r="AB8" s="183"/>
      <c r="AC8" s="183"/>
      <c r="AD8" s="183"/>
      <c r="AE8" s="183"/>
      <c r="AF8" s="183"/>
      <c r="AG8" s="183"/>
      <c r="AH8" s="183"/>
      <c r="AI8" s="183"/>
    </row>
    <row r="9" spans="1:35"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95" t="str">
        <f>IF(numberPr_ch="",IF(numberPr="","",numberPr),numberPr_ch)</f>
        <v>595</v>
      </c>
      <c r="P9" s="695"/>
      <c r="Q9" s="695"/>
      <c r="R9" s="695"/>
      <c r="S9" s="695"/>
      <c r="T9" s="695"/>
      <c r="U9" s="469"/>
      <c r="X9" s="183"/>
      <c r="Y9" s="183"/>
      <c r="Z9" s="183"/>
      <c r="AA9" s="183"/>
      <c r="AB9" s="183"/>
      <c r="AC9" s="183"/>
      <c r="AD9" s="183"/>
      <c r="AE9" s="183"/>
      <c r="AF9" s="183"/>
      <c r="AG9" s="183"/>
      <c r="AH9" s="183"/>
      <c r="AI9" s="183"/>
    </row>
    <row r="10" spans="1:35" s="378" customFormat="1" ht="5.25" hidden="1">
      <c r="A10" s="183"/>
      <c r="B10" s="183"/>
      <c r="C10" s="183"/>
      <c r="D10" s="183"/>
      <c r="E10" s="183"/>
      <c r="F10" s="183"/>
      <c r="G10" s="183"/>
      <c r="H10" s="183"/>
      <c r="L10" s="583"/>
      <c r="M10" s="545"/>
      <c r="O10" s="694"/>
      <c r="P10" s="694"/>
      <c r="Q10" s="694"/>
      <c r="R10" s="694"/>
      <c r="S10" s="694"/>
      <c r="T10" s="694"/>
      <c r="U10" s="497"/>
      <c r="V10" s="497"/>
      <c r="X10" s="183"/>
      <c r="Y10" s="183"/>
      <c r="Z10" s="183"/>
      <c r="AA10" s="183"/>
      <c r="AB10" s="183"/>
    </row>
    <row r="11" spans="1:35" s="138" customFormat="1" ht="11.25" hidden="1" customHeight="1">
      <c r="A11" s="183"/>
      <c r="B11" s="183"/>
      <c r="C11" s="183"/>
      <c r="D11" s="183"/>
      <c r="E11" s="183"/>
      <c r="F11" s="183"/>
      <c r="G11" s="183"/>
      <c r="H11" s="183"/>
      <c r="L11" s="689"/>
      <c r="M11" s="689"/>
      <c r="N11" s="388"/>
      <c r="O11" s="723"/>
      <c r="P11" s="723"/>
      <c r="Q11" s="723"/>
      <c r="R11" s="723"/>
      <c r="S11" s="723"/>
      <c r="T11" s="723"/>
      <c r="U11" s="400" t="s">
        <v>371</v>
      </c>
      <c r="X11" s="183"/>
      <c r="Y11" s="183"/>
      <c r="Z11" s="183"/>
      <c r="AA11" s="183"/>
      <c r="AB11" s="183"/>
      <c r="AC11" s="183"/>
      <c r="AD11" s="183"/>
      <c r="AE11" s="183"/>
      <c r="AF11" s="183"/>
      <c r="AG11" s="183"/>
      <c r="AH11" s="183"/>
      <c r="AI11" s="183"/>
    </row>
    <row r="12" spans="1:35">
      <c r="J12" s="74"/>
      <c r="K12" s="74"/>
      <c r="L12" s="383"/>
      <c r="M12" s="383"/>
      <c r="N12" s="383"/>
      <c r="O12" s="722"/>
      <c r="P12" s="722"/>
      <c r="Q12" s="722"/>
      <c r="R12" s="722"/>
      <c r="S12" s="722"/>
      <c r="T12" s="722"/>
      <c r="U12" s="722"/>
    </row>
    <row r="13" spans="1:35" ht="14.25" customHeight="1">
      <c r="J13" s="74"/>
      <c r="K13" s="74"/>
      <c r="L13" s="626" t="s">
        <v>445</v>
      </c>
      <c r="M13" s="626"/>
      <c r="N13" s="626"/>
      <c r="O13" s="626"/>
      <c r="P13" s="626"/>
      <c r="Q13" s="626"/>
      <c r="R13" s="626"/>
      <c r="S13" s="626"/>
      <c r="T13" s="626"/>
      <c r="U13" s="626"/>
      <c r="V13" s="626"/>
      <c r="W13" s="626" t="s">
        <v>446</v>
      </c>
    </row>
    <row r="14" spans="1:35" ht="14.25" customHeight="1">
      <c r="J14" s="74"/>
      <c r="K14" s="74"/>
      <c r="L14" s="702" t="s">
        <v>91</v>
      </c>
      <c r="M14" s="702" t="s">
        <v>600</v>
      </c>
      <c r="N14" s="415"/>
      <c r="O14" s="703" t="s">
        <v>602</v>
      </c>
      <c r="P14" s="704"/>
      <c r="Q14" s="704"/>
      <c r="R14" s="704"/>
      <c r="S14" s="704"/>
      <c r="T14" s="705"/>
      <c r="U14" s="685" t="s">
        <v>339</v>
      </c>
      <c r="V14" s="699" t="s">
        <v>274</v>
      </c>
      <c r="W14" s="626"/>
    </row>
    <row r="15" spans="1:35" ht="14.25" customHeight="1">
      <c r="J15" s="74"/>
      <c r="K15" s="74"/>
      <c r="L15" s="702"/>
      <c r="M15" s="702"/>
      <c r="N15" s="415"/>
      <c r="O15" s="708" t="s">
        <v>588</v>
      </c>
      <c r="P15" s="706"/>
      <c r="Q15" s="707"/>
      <c r="R15" s="683" t="s">
        <v>613</v>
      </c>
      <c r="S15" s="683"/>
      <c r="T15" s="684"/>
      <c r="U15" s="686"/>
      <c r="V15" s="700"/>
      <c r="W15" s="626"/>
    </row>
    <row r="16" spans="1:35" ht="30" customHeight="1">
      <c r="J16" s="74"/>
      <c r="K16" s="74"/>
      <c r="L16" s="702"/>
      <c r="M16" s="702"/>
      <c r="N16" s="414"/>
      <c r="O16" s="709"/>
      <c r="P16" s="88"/>
      <c r="Q16" s="88"/>
      <c r="R16" s="89" t="s">
        <v>273</v>
      </c>
      <c r="S16" s="697" t="s">
        <v>272</v>
      </c>
      <c r="T16" s="698"/>
      <c r="U16" s="687"/>
      <c r="V16" s="701"/>
      <c r="W16" s="626"/>
    </row>
    <row r="17" spans="1:36">
      <c r="J17" s="74"/>
      <c r="K17" s="389">
        <v>1</v>
      </c>
      <c r="L17" s="452" t="s">
        <v>92</v>
      </c>
      <c r="M17" s="452" t="s">
        <v>48</v>
      </c>
      <c r="N17" s="470" t="s">
        <v>48</v>
      </c>
      <c r="O17" s="453">
        <f ca="1">OFFSET(O17,0,-1)+1</f>
        <v>3</v>
      </c>
      <c r="P17" s="454">
        <f ca="1">OFFSET(P17,0,-1)</f>
        <v>3</v>
      </c>
      <c r="Q17" s="454">
        <f ca="1">OFFSET(Q17,0,-1)</f>
        <v>3</v>
      </c>
      <c r="R17" s="453">
        <f ca="1">OFFSET(R17,0,-1)+1</f>
        <v>4</v>
      </c>
      <c r="S17" s="690">
        <f ca="1">OFFSET(S17,0,-1)+1</f>
        <v>5</v>
      </c>
      <c r="T17" s="690"/>
      <c r="U17" s="453">
        <f ca="1">OFFSET(U17,0,-2)+1</f>
        <v>6</v>
      </c>
      <c r="V17" s="454">
        <f ca="1">OFFSET(V17,0,-1)</f>
        <v>6</v>
      </c>
      <c r="W17" s="453">
        <f ca="1">OFFSET(W17,0,-1)+1</f>
        <v>7</v>
      </c>
    </row>
    <row r="18" spans="1:36" ht="22.5">
      <c r="A18" s="673">
        <v>1</v>
      </c>
      <c r="E18" s="184"/>
      <c r="F18" s="284"/>
      <c r="G18" s="173"/>
      <c r="H18" s="173"/>
      <c r="J18" s="506"/>
      <c r="K18" s="512">
        <v>1</v>
      </c>
      <c r="L18" s="402">
        <f>mergeValue(A18)</f>
        <v>1</v>
      </c>
      <c r="M18" s="450" t="s">
        <v>19</v>
      </c>
      <c r="N18" s="437"/>
      <c r="O18" s="719"/>
      <c r="P18" s="719"/>
      <c r="Q18" s="719"/>
      <c r="R18" s="719"/>
      <c r="S18" s="719"/>
      <c r="T18" s="719"/>
      <c r="U18" s="719"/>
      <c r="V18" s="719"/>
      <c r="W18" s="446" t="s">
        <v>716</v>
      </c>
    </row>
    <row r="19" spans="1:36" ht="22.5">
      <c r="A19" s="673"/>
      <c r="B19" s="673">
        <v>1</v>
      </c>
      <c r="E19" s="284"/>
      <c r="F19" s="284"/>
      <c r="G19" s="173"/>
      <c r="H19" s="173"/>
      <c r="I19" s="151"/>
      <c r="J19" s="505"/>
      <c r="K19" s="512">
        <v>1</v>
      </c>
      <c r="L19" s="402" t="str">
        <f>mergeValue(A19) &amp;"."&amp; mergeValue(B19)</f>
        <v>1.1</v>
      </c>
      <c r="M19" s="418" t="s">
        <v>15</v>
      </c>
      <c r="N19" s="437"/>
      <c r="O19" s="719"/>
      <c r="P19" s="719"/>
      <c r="Q19" s="719"/>
      <c r="R19" s="719"/>
      <c r="S19" s="719"/>
      <c r="T19" s="719"/>
      <c r="U19" s="719"/>
      <c r="V19" s="719"/>
      <c r="W19" s="446" t="s">
        <v>459</v>
      </c>
    </row>
    <row r="20" spans="1:36" ht="22.5">
      <c r="A20" s="673"/>
      <c r="B20" s="673"/>
      <c r="C20" s="673">
        <v>1</v>
      </c>
      <c r="E20" s="284"/>
      <c r="F20" s="284"/>
      <c r="G20" s="173"/>
      <c r="H20" s="173"/>
      <c r="I20" s="508"/>
      <c r="J20" s="505"/>
      <c r="K20" s="512">
        <v>1</v>
      </c>
      <c r="L20" s="402" t="str">
        <f>mergeValue(A20) &amp;"."&amp; mergeValue(B20)&amp;"."&amp; mergeValue(C20)</f>
        <v>1.1.1</v>
      </c>
      <c r="M20" s="419" t="s">
        <v>7</v>
      </c>
      <c r="N20" s="437"/>
      <c r="O20" s="719"/>
      <c r="P20" s="719"/>
      <c r="Q20" s="719"/>
      <c r="R20" s="719"/>
      <c r="S20" s="719"/>
      <c r="T20" s="719"/>
      <c r="U20" s="719"/>
      <c r="V20" s="719"/>
      <c r="W20" s="446" t="s">
        <v>598</v>
      </c>
    </row>
    <row r="21" spans="1:36" ht="22.5">
      <c r="A21" s="673"/>
      <c r="B21" s="673"/>
      <c r="C21" s="673"/>
      <c r="D21" s="673">
        <v>1</v>
      </c>
      <c r="E21" s="284"/>
      <c r="F21" s="284"/>
      <c r="G21" s="173"/>
      <c r="H21" s="173"/>
      <c r="I21" s="673">
        <v>1</v>
      </c>
      <c r="J21" s="505"/>
      <c r="K21" s="512">
        <v>1</v>
      </c>
      <c r="L21" s="402" t="str">
        <f>mergeValue(A21) &amp;"."&amp; mergeValue(B21)&amp;"."&amp; mergeValue(C21)&amp;"."&amp; mergeValue(D21)</f>
        <v>1.1.1.1</v>
      </c>
      <c r="M21" s="420" t="s">
        <v>21</v>
      </c>
      <c r="N21" s="437"/>
      <c r="O21" s="719"/>
      <c r="P21" s="719"/>
      <c r="Q21" s="719"/>
      <c r="R21" s="719"/>
      <c r="S21" s="719"/>
      <c r="T21" s="719"/>
      <c r="U21" s="719"/>
      <c r="V21" s="719"/>
      <c r="W21" s="446" t="s">
        <v>599</v>
      </c>
    </row>
    <row r="22" spans="1:36" ht="11.25" hidden="1" customHeight="1">
      <c r="A22" s="673"/>
      <c r="B22" s="673"/>
      <c r="C22" s="673"/>
      <c r="D22" s="673"/>
      <c r="E22" s="673">
        <v>1</v>
      </c>
      <c r="F22" s="284"/>
      <c r="G22" s="173"/>
      <c r="H22" s="173"/>
      <c r="I22" s="673"/>
      <c r="J22" s="284"/>
      <c r="K22" s="512">
        <v>1</v>
      </c>
      <c r="L22" s="402"/>
      <c r="M22" s="422"/>
      <c r="N22" s="169"/>
      <c r="O22" s="401"/>
      <c r="P22" s="401"/>
      <c r="Q22" s="401"/>
      <c r="R22" s="401"/>
      <c r="S22" s="401"/>
      <c r="T22" s="401"/>
      <c r="U22" s="402"/>
      <c r="V22" s="401"/>
      <c r="W22" s="169"/>
    </row>
    <row r="23" spans="1:36" ht="33.75">
      <c r="A23" s="673"/>
      <c r="B23" s="673"/>
      <c r="C23" s="673"/>
      <c r="D23" s="673"/>
      <c r="E23" s="673"/>
      <c r="F23" s="673">
        <v>1</v>
      </c>
      <c r="G23" s="173"/>
      <c r="H23" s="173"/>
      <c r="I23" s="673"/>
      <c r="J23" s="721"/>
      <c r="K23" s="512">
        <v>1</v>
      </c>
      <c r="L23" s="402" t="str">
        <f>mergeValue(A23) &amp;"."&amp; mergeValue(B23)&amp;"."&amp; mergeValue(C23)&amp;"."&amp; mergeValue(D23)&amp;"."&amp;  mergeValue(F23)</f>
        <v>1.1.1.1.1</v>
      </c>
      <c r="M23" s="422" t="s">
        <v>9</v>
      </c>
      <c r="N23" s="169"/>
      <c r="O23" s="675"/>
      <c r="P23" s="675"/>
      <c r="Q23" s="675"/>
      <c r="R23" s="675"/>
      <c r="S23" s="675"/>
      <c r="T23" s="675"/>
      <c r="U23" s="675"/>
      <c r="V23" s="675"/>
      <c r="W23" s="446" t="s">
        <v>718</v>
      </c>
      <c r="Y23" s="182" t="str">
        <f>strCheckUnique(Z23:Z26)</f>
        <v/>
      </c>
      <c r="AA23" s="182"/>
    </row>
    <row r="24" spans="1:36" ht="99" customHeight="1">
      <c r="A24" s="673"/>
      <c r="B24" s="673"/>
      <c r="C24" s="673"/>
      <c r="D24" s="673"/>
      <c r="E24" s="673"/>
      <c r="F24" s="673"/>
      <c r="G24" s="173">
        <v>1</v>
      </c>
      <c r="H24" s="173"/>
      <c r="I24" s="673"/>
      <c r="J24" s="721"/>
      <c r="K24" s="516"/>
      <c r="L24" s="402" t="str">
        <f>mergeValue(A24) &amp;"."&amp; mergeValue(B24)&amp;"."&amp; mergeValue(C24)&amp;"."&amp; mergeValue(D24)&amp;"."&amp;  mergeValue(F24)&amp;"."&amp;  mergeValue(G24)</f>
        <v>1.1.1.1.1.1</v>
      </c>
      <c r="M24" s="528"/>
      <c r="N24" s="439"/>
      <c r="O24" s="428"/>
      <c r="P24" s="428"/>
      <c r="Q24" s="428"/>
      <c r="R24" s="679"/>
      <c r="S24" s="681" t="s">
        <v>83</v>
      </c>
      <c r="T24" s="679"/>
      <c r="U24" s="681" t="s">
        <v>84</v>
      </c>
      <c r="V24" s="90"/>
      <c r="W24" s="691" t="s">
        <v>731</v>
      </c>
      <c r="X24" s="173" t="str">
        <f>strCheckDate(O25:V25)</f>
        <v/>
      </c>
      <c r="Y24" s="182"/>
      <c r="Z24" s="182" t="str">
        <f>IF(M24="","",M24 )</f>
        <v/>
      </c>
      <c r="AA24" s="182"/>
      <c r="AB24" s="182"/>
      <c r="AC24" s="182"/>
    </row>
    <row r="25" spans="1:36" ht="11.25" hidden="1">
      <c r="A25" s="673"/>
      <c r="B25" s="673"/>
      <c r="C25" s="673"/>
      <c r="D25" s="673"/>
      <c r="E25" s="673"/>
      <c r="F25" s="673"/>
      <c r="G25" s="173"/>
      <c r="H25" s="173"/>
      <c r="I25" s="673"/>
      <c r="J25" s="721"/>
      <c r="K25" s="512">
        <v>1</v>
      </c>
      <c r="L25" s="244"/>
      <c r="M25" s="451"/>
      <c r="N25" s="439"/>
      <c r="O25" s="428"/>
      <c r="P25" s="428"/>
      <c r="Q25" s="438" t="str">
        <f>R24 &amp; "-" &amp; T24</f>
        <v>-</v>
      </c>
      <c r="R25" s="679"/>
      <c r="S25" s="681"/>
      <c r="T25" s="679"/>
      <c r="U25" s="681"/>
      <c r="V25" s="90"/>
      <c r="W25" s="692"/>
      <c r="Y25" s="182"/>
      <c r="Z25" s="182"/>
      <c r="AA25" s="182"/>
      <c r="AB25" s="182"/>
      <c r="AC25" s="182"/>
    </row>
    <row r="26" spans="1:36" customFormat="1" ht="15" customHeight="1">
      <c r="A26" s="673"/>
      <c r="B26" s="673"/>
      <c r="C26" s="673"/>
      <c r="D26" s="673"/>
      <c r="E26" s="673"/>
      <c r="F26" s="673"/>
      <c r="G26" s="173"/>
      <c r="H26" s="173"/>
      <c r="I26" s="673"/>
      <c r="J26" s="721"/>
      <c r="K26" s="512">
        <v>1</v>
      </c>
      <c r="L26" s="416"/>
      <c r="M26" s="424" t="s">
        <v>24</v>
      </c>
      <c r="N26" s="421"/>
      <c r="O26" s="417"/>
      <c r="P26" s="417"/>
      <c r="Q26" s="417"/>
      <c r="R26" s="432"/>
      <c r="S26" s="141"/>
      <c r="T26" s="429"/>
      <c r="U26" s="421"/>
      <c r="V26" s="426"/>
      <c r="W26" s="693"/>
      <c r="X26" s="175"/>
      <c r="Y26" s="175"/>
      <c r="Z26" s="175"/>
      <c r="AA26" s="175"/>
      <c r="AB26" s="175"/>
      <c r="AC26" s="175"/>
      <c r="AD26" s="175"/>
      <c r="AE26" s="175"/>
      <c r="AF26" s="175"/>
      <c r="AG26" s="175"/>
      <c r="AH26" s="175"/>
      <c r="AI26" s="175"/>
    </row>
    <row r="27" spans="1:36" customFormat="1" ht="15" customHeight="1">
      <c r="A27" s="673"/>
      <c r="B27" s="673"/>
      <c r="C27" s="673"/>
      <c r="D27" s="673"/>
      <c r="E27" s="673"/>
      <c r="F27" s="284"/>
      <c r="G27" s="284"/>
      <c r="H27" s="173"/>
      <c r="I27" s="673"/>
      <c r="J27" s="284"/>
      <c r="K27" s="511"/>
      <c r="L27" s="416"/>
      <c r="M27" s="421" t="s">
        <v>10</v>
      </c>
      <c r="N27" s="424"/>
      <c r="O27" s="424"/>
      <c r="P27" s="424"/>
      <c r="Q27" s="424"/>
      <c r="R27" s="424"/>
      <c r="S27" s="424"/>
      <c r="T27" s="424"/>
      <c r="U27" s="424"/>
      <c r="V27" s="424"/>
      <c r="W27" s="426"/>
      <c r="X27" s="175"/>
      <c r="Y27" s="175"/>
      <c r="Z27" s="175"/>
      <c r="AA27" s="175"/>
      <c r="AB27" s="175"/>
      <c r="AC27" s="175"/>
      <c r="AD27" s="175"/>
      <c r="AE27" s="175"/>
      <c r="AF27" s="175"/>
      <c r="AG27" s="175"/>
      <c r="AH27" s="175"/>
      <c r="AI27" s="175"/>
      <c r="AJ27" s="175"/>
    </row>
    <row r="28" spans="1:36" customFormat="1" ht="15" hidden="1" customHeight="1">
      <c r="A28" s="673"/>
      <c r="B28" s="673"/>
      <c r="C28" s="673"/>
      <c r="D28" s="673"/>
      <c r="E28" s="284"/>
      <c r="F28" s="284"/>
      <c r="G28" s="284"/>
      <c r="H28" s="173"/>
      <c r="I28" s="673"/>
      <c r="J28" s="284"/>
      <c r="K28" s="511"/>
      <c r="L28" s="416"/>
      <c r="M28" s="421"/>
      <c r="N28" s="424"/>
      <c r="O28" s="424"/>
      <c r="P28" s="424"/>
      <c r="Q28" s="424"/>
      <c r="R28" s="424"/>
      <c r="S28" s="424"/>
      <c r="T28" s="424"/>
      <c r="U28" s="424"/>
      <c r="V28" s="424"/>
      <c r="W28" s="426"/>
      <c r="X28" s="175"/>
      <c r="Y28" s="175"/>
      <c r="Z28" s="175"/>
      <c r="AA28" s="175"/>
      <c r="AB28" s="175"/>
      <c r="AC28" s="175"/>
      <c r="AD28" s="175"/>
      <c r="AE28" s="175"/>
      <c r="AF28" s="175"/>
      <c r="AG28" s="175"/>
      <c r="AH28" s="175"/>
      <c r="AI28" s="175"/>
      <c r="AJ28" s="175"/>
    </row>
    <row r="29" spans="1:36" customFormat="1" ht="15" customHeight="1">
      <c r="A29" s="673"/>
      <c r="B29" s="673"/>
      <c r="C29" s="673"/>
      <c r="D29" s="510"/>
      <c r="E29" s="510"/>
      <c r="F29" s="284"/>
      <c r="G29" s="173"/>
      <c r="H29" s="173"/>
      <c r="I29" s="506"/>
      <c r="J29" s="73"/>
      <c r="K29" s="512">
        <v>1</v>
      </c>
      <c r="L29" s="416"/>
      <c r="M29" s="130" t="s">
        <v>16</v>
      </c>
      <c r="N29" s="129"/>
      <c r="O29" s="417"/>
      <c r="P29" s="417"/>
      <c r="Q29" s="417"/>
      <c r="R29" s="432"/>
      <c r="S29" s="141"/>
      <c r="T29" s="429"/>
      <c r="U29" s="129"/>
      <c r="V29" s="141"/>
      <c r="W29" s="426"/>
      <c r="X29" s="175"/>
      <c r="Y29" s="175"/>
      <c r="Z29" s="175"/>
      <c r="AA29" s="175"/>
      <c r="AB29" s="175"/>
      <c r="AC29" s="175"/>
      <c r="AD29" s="175"/>
      <c r="AE29" s="175"/>
      <c r="AF29" s="175"/>
      <c r="AG29" s="175"/>
      <c r="AH29" s="175"/>
      <c r="AI29" s="175"/>
    </row>
    <row r="30" spans="1:36" customFormat="1" ht="15" customHeight="1">
      <c r="A30" s="673"/>
      <c r="B30" s="673"/>
      <c r="C30" s="510"/>
      <c r="D30" s="510"/>
      <c r="E30" s="510"/>
      <c r="F30" s="510"/>
      <c r="G30" s="173"/>
      <c r="H30" s="173"/>
      <c r="I30" s="513"/>
      <c r="J30" s="73"/>
      <c r="K30" s="512">
        <v>1</v>
      </c>
      <c r="L30" s="416"/>
      <c r="M30" s="129" t="s">
        <v>17</v>
      </c>
      <c r="N30" s="129"/>
      <c r="O30" s="417"/>
      <c r="P30" s="417"/>
      <c r="Q30" s="417"/>
      <c r="R30" s="432"/>
      <c r="S30" s="141"/>
      <c r="T30" s="429"/>
      <c r="U30" s="129"/>
      <c r="V30" s="141"/>
      <c r="W30" s="426"/>
      <c r="X30" s="175"/>
      <c r="Y30" s="175"/>
      <c r="Z30" s="175"/>
      <c r="AA30" s="175"/>
      <c r="AB30" s="175"/>
      <c r="AC30" s="175"/>
      <c r="AD30" s="175"/>
      <c r="AE30" s="175"/>
      <c r="AF30" s="175"/>
      <c r="AG30" s="175"/>
      <c r="AH30" s="175"/>
      <c r="AI30" s="175"/>
    </row>
    <row r="31" spans="1:36" customFormat="1" ht="15" customHeight="1">
      <c r="A31" s="673"/>
      <c r="B31" s="510"/>
      <c r="C31" s="510"/>
      <c r="D31" s="510"/>
      <c r="E31" s="510"/>
      <c r="F31" s="510"/>
      <c r="G31" s="173"/>
      <c r="H31" s="173"/>
      <c r="I31" s="506"/>
      <c r="J31" s="73"/>
      <c r="K31" s="512">
        <v>1</v>
      </c>
      <c r="L31" s="416"/>
      <c r="M31" s="135" t="s">
        <v>18</v>
      </c>
      <c r="N31" s="129"/>
      <c r="O31" s="417"/>
      <c r="P31" s="417"/>
      <c r="Q31" s="417"/>
      <c r="R31" s="432"/>
      <c r="S31" s="141"/>
      <c r="T31" s="429"/>
      <c r="U31" s="129"/>
      <c r="V31" s="141"/>
      <c r="W31" s="426"/>
      <c r="X31" s="175"/>
      <c r="Y31" s="175"/>
      <c r="Z31" s="175"/>
      <c r="AA31" s="175"/>
      <c r="AB31" s="175"/>
      <c r="AC31" s="175"/>
      <c r="AD31" s="175"/>
      <c r="AE31" s="175"/>
      <c r="AF31" s="175"/>
      <c r="AG31" s="175"/>
      <c r="AH31" s="175"/>
      <c r="AI31" s="175"/>
    </row>
    <row r="32" spans="1:36" customFormat="1" ht="15" customHeight="1">
      <c r="L32" s="391"/>
      <c r="M32" s="144" t="s">
        <v>308</v>
      </c>
      <c r="N32" s="129"/>
      <c r="O32" s="417"/>
      <c r="P32" s="417"/>
      <c r="Q32" s="417"/>
      <c r="R32" s="432"/>
      <c r="S32" s="141"/>
      <c r="T32" s="429"/>
      <c r="U32" s="129"/>
      <c r="V32" s="141"/>
      <c r="W32" s="426"/>
      <c r="X32" s="175"/>
      <c r="Y32" s="175"/>
      <c r="Z32" s="175"/>
      <c r="AA32" s="175"/>
      <c r="AB32" s="175"/>
      <c r="AC32" s="175"/>
      <c r="AD32" s="175"/>
      <c r="AE32" s="175"/>
      <c r="AF32" s="175"/>
      <c r="AG32" s="175"/>
      <c r="AH32" s="175"/>
      <c r="AI32" s="175"/>
    </row>
    <row r="33" spans="12:23" ht="3" customHeight="1">
      <c r="L33" s="385"/>
      <c r="M33" s="385"/>
      <c r="N33" s="385"/>
      <c r="O33" s="385"/>
      <c r="P33" s="385"/>
      <c r="Q33" s="385"/>
      <c r="R33" s="385"/>
      <c r="S33" s="385"/>
      <c r="T33" s="385"/>
      <c r="U33" s="385"/>
    </row>
    <row r="34" spans="12:23" ht="106.5" customHeight="1">
      <c r="L34" s="1">
        <v>1</v>
      </c>
      <c r="M34" s="667" t="s">
        <v>732</v>
      </c>
      <c r="N34" s="667"/>
      <c r="O34" s="667"/>
      <c r="P34" s="667"/>
      <c r="Q34" s="667"/>
      <c r="R34" s="667"/>
      <c r="S34" s="667"/>
      <c r="T34" s="667"/>
      <c r="U34" s="667"/>
      <c r="V34" s="667"/>
      <c r="W34" s="667"/>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68</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71"/>
      <c r="B13" s="671"/>
      <c r="C13" s="671"/>
      <c r="D13" s="277">
        <v>1</v>
      </c>
      <c r="F13" s="165" t="str">
        <f>"4."&amp;mergeValue(A13) &amp;"."&amp;mergeValue(B13)&amp;"."&amp;mergeValue(C13)&amp;"."&amp;mergeValue(D13)</f>
        <v>4.1.1.1.1</v>
      </c>
      <c r="G13" s="340" t="s">
        <v>477</v>
      </c>
      <c r="H13" s="259"/>
      <c r="I13" s="672" t="s">
        <v>567</v>
      </c>
      <c r="J13" s="272"/>
      <c r="K13" s="183"/>
      <c r="L13" s="183"/>
      <c r="M13" s="183"/>
      <c r="N13" s="183"/>
      <c r="O13" s="183"/>
      <c r="P13" s="183"/>
      <c r="Q13" s="183"/>
      <c r="R13" s="183"/>
      <c r="S13" s="183"/>
      <c r="T13" s="183"/>
    </row>
    <row r="14" spans="1:20" s="138" customFormat="1" ht="18.75">
      <c r="A14" s="671"/>
      <c r="B14" s="671"/>
      <c r="C14" s="671"/>
      <c r="D14" s="277"/>
      <c r="F14" s="273"/>
      <c r="G14" s="130" t="s">
        <v>4</v>
      </c>
      <c r="H14" s="278"/>
      <c r="I14" s="672"/>
      <c r="J14" s="272"/>
      <c r="K14" s="183"/>
      <c r="L14" s="183"/>
      <c r="M14" s="183"/>
      <c r="N14" s="183"/>
      <c r="O14" s="183"/>
      <c r="P14" s="183"/>
      <c r="Q14" s="183"/>
      <c r="R14" s="183"/>
      <c r="S14" s="183"/>
      <c r="T14" s="183"/>
    </row>
    <row r="15" spans="1:20" s="138" customFormat="1" ht="18.75">
      <c r="A15" s="671"/>
      <c r="B15" s="671"/>
      <c r="C15" s="277"/>
      <c r="D15" s="277"/>
      <c r="F15" s="341"/>
      <c r="G15" s="168" t="s">
        <v>401</v>
      </c>
      <c r="H15" s="342"/>
      <c r="I15" s="343"/>
      <c r="J15" s="272"/>
      <c r="K15" s="183"/>
      <c r="L15" s="183"/>
      <c r="M15" s="183"/>
      <c r="N15" s="183"/>
      <c r="O15" s="183"/>
      <c r="P15" s="183"/>
      <c r="Q15" s="183"/>
      <c r="R15" s="183"/>
      <c r="S15" s="183"/>
      <c r="T15" s="183"/>
    </row>
    <row r="16" spans="1:20" s="138" customFormat="1" ht="18.75">
      <c r="A16" s="671"/>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7" t="s">
        <v>569</v>
      </c>
      <c r="H19" s="667"/>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31" hidden="1" customWidth="1"/>
    <col min="7" max="8" width="9.140625" style="194" hidden="1" customWidth="1"/>
    <col min="9" max="9" width="3.7109375" style="194" customWidth="1"/>
    <col min="10" max="11" width="3.7109375" style="75" customWidth="1"/>
    <col min="12" max="12" width="12.7109375" style="31" customWidth="1"/>
    <col min="13" max="13" width="44.7109375" style="31" customWidth="1"/>
    <col min="14" max="14" width="2.140625" style="31" hidden="1" customWidth="1"/>
    <col min="15"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6" width="10.5703125" style="173"/>
    <col min="27" max="27" width="10.140625" style="173" customWidth="1"/>
    <col min="28" max="34" width="10.5703125" style="173"/>
    <col min="35" max="256" width="10.5703125" style="31"/>
    <col min="257" max="264" width="0" style="31" hidden="1" customWidth="1"/>
    <col min="265" max="267" width="3.7109375" style="31" customWidth="1"/>
    <col min="268" max="268" width="12.7109375" style="31" customWidth="1"/>
    <col min="269" max="269" width="47.42578125" style="31" customWidth="1"/>
    <col min="270"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282" width="10.5703125" style="31"/>
    <col min="283" max="283" width="10.140625" style="31" customWidth="1"/>
    <col min="284" max="512" width="10.5703125" style="31"/>
    <col min="513" max="520" width="0" style="31" hidden="1" customWidth="1"/>
    <col min="521" max="523" width="3.7109375" style="31" customWidth="1"/>
    <col min="524" max="524" width="12.7109375" style="31" customWidth="1"/>
    <col min="525" max="525" width="47.42578125" style="31" customWidth="1"/>
    <col min="526"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538" width="10.5703125" style="31"/>
    <col min="539" max="539" width="10.140625" style="31" customWidth="1"/>
    <col min="540" max="768" width="10.5703125" style="31"/>
    <col min="769" max="776" width="0" style="31" hidden="1" customWidth="1"/>
    <col min="777" max="779" width="3.7109375" style="31" customWidth="1"/>
    <col min="780" max="780" width="12.7109375" style="31" customWidth="1"/>
    <col min="781" max="781" width="47.42578125" style="31" customWidth="1"/>
    <col min="782"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794" width="10.5703125" style="31"/>
    <col min="795" max="795" width="10.140625" style="31" customWidth="1"/>
    <col min="796" max="1024" width="10.5703125" style="31"/>
    <col min="1025" max="1032" width="0" style="31" hidden="1" customWidth="1"/>
    <col min="1033" max="1035" width="3.7109375" style="31" customWidth="1"/>
    <col min="1036" max="1036" width="12.7109375" style="31" customWidth="1"/>
    <col min="1037" max="1037" width="47.42578125" style="31" customWidth="1"/>
    <col min="1038"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050" width="10.5703125" style="31"/>
    <col min="1051" max="1051" width="10.140625" style="31" customWidth="1"/>
    <col min="1052" max="1280" width="10.5703125" style="31"/>
    <col min="1281" max="1288" width="0" style="31" hidden="1" customWidth="1"/>
    <col min="1289" max="1291" width="3.7109375" style="31" customWidth="1"/>
    <col min="1292" max="1292" width="12.7109375" style="31" customWidth="1"/>
    <col min="1293" max="1293" width="47.42578125" style="31" customWidth="1"/>
    <col min="1294"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306" width="10.5703125" style="31"/>
    <col min="1307" max="1307" width="10.140625" style="31" customWidth="1"/>
    <col min="1308" max="1536" width="10.5703125" style="31"/>
    <col min="1537" max="1544" width="0" style="31" hidden="1" customWidth="1"/>
    <col min="1545" max="1547" width="3.7109375" style="31" customWidth="1"/>
    <col min="1548" max="1548" width="12.7109375" style="31" customWidth="1"/>
    <col min="1549" max="1549" width="47.42578125" style="31" customWidth="1"/>
    <col min="1550"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562" width="10.5703125" style="31"/>
    <col min="1563" max="1563" width="10.140625" style="31" customWidth="1"/>
    <col min="1564" max="1792" width="10.5703125" style="31"/>
    <col min="1793" max="1800" width="0" style="31" hidden="1" customWidth="1"/>
    <col min="1801" max="1803" width="3.7109375" style="31" customWidth="1"/>
    <col min="1804" max="1804" width="12.7109375" style="31" customWidth="1"/>
    <col min="1805" max="1805" width="47.42578125" style="31" customWidth="1"/>
    <col min="1806"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1818" width="10.5703125" style="31"/>
    <col min="1819" max="1819" width="10.140625" style="31" customWidth="1"/>
    <col min="1820" max="2048" width="10.5703125" style="31"/>
    <col min="2049" max="2056" width="0" style="31" hidden="1" customWidth="1"/>
    <col min="2057" max="2059" width="3.7109375" style="31" customWidth="1"/>
    <col min="2060" max="2060" width="12.7109375" style="31" customWidth="1"/>
    <col min="2061" max="2061" width="47.42578125" style="31" customWidth="1"/>
    <col min="2062"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074" width="10.5703125" style="31"/>
    <col min="2075" max="2075" width="10.140625" style="31" customWidth="1"/>
    <col min="2076" max="2304" width="10.5703125" style="31"/>
    <col min="2305" max="2312" width="0" style="31" hidden="1" customWidth="1"/>
    <col min="2313" max="2315" width="3.7109375" style="31" customWidth="1"/>
    <col min="2316" max="2316" width="12.7109375" style="31" customWidth="1"/>
    <col min="2317" max="2317" width="47.42578125" style="31" customWidth="1"/>
    <col min="2318"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330" width="10.5703125" style="31"/>
    <col min="2331" max="2331" width="10.140625" style="31" customWidth="1"/>
    <col min="2332" max="2560" width="10.5703125" style="31"/>
    <col min="2561" max="2568" width="0" style="31" hidden="1" customWidth="1"/>
    <col min="2569" max="2571" width="3.7109375" style="31" customWidth="1"/>
    <col min="2572" max="2572" width="12.7109375" style="31" customWidth="1"/>
    <col min="2573" max="2573" width="47.42578125" style="31" customWidth="1"/>
    <col min="2574"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586" width="10.5703125" style="31"/>
    <col min="2587" max="2587" width="10.140625" style="31" customWidth="1"/>
    <col min="2588" max="2816" width="10.5703125" style="31"/>
    <col min="2817" max="2824" width="0" style="31" hidden="1" customWidth="1"/>
    <col min="2825" max="2827" width="3.7109375" style="31" customWidth="1"/>
    <col min="2828" max="2828" width="12.7109375" style="31" customWidth="1"/>
    <col min="2829" max="2829" width="47.42578125" style="31" customWidth="1"/>
    <col min="2830"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2842" width="10.5703125" style="31"/>
    <col min="2843" max="2843" width="10.140625" style="31" customWidth="1"/>
    <col min="2844" max="3072" width="10.5703125" style="31"/>
    <col min="3073" max="3080" width="0" style="31" hidden="1" customWidth="1"/>
    <col min="3081" max="3083" width="3.7109375" style="31" customWidth="1"/>
    <col min="3084" max="3084" width="12.7109375" style="31" customWidth="1"/>
    <col min="3085" max="3085" width="47.42578125" style="31" customWidth="1"/>
    <col min="3086"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098" width="10.5703125" style="31"/>
    <col min="3099" max="3099" width="10.140625" style="31" customWidth="1"/>
    <col min="3100" max="3328" width="10.5703125" style="31"/>
    <col min="3329" max="3336" width="0" style="31" hidden="1" customWidth="1"/>
    <col min="3337" max="3339" width="3.7109375" style="31" customWidth="1"/>
    <col min="3340" max="3340" width="12.7109375" style="31" customWidth="1"/>
    <col min="3341" max="3341" width="47.42578125" style="31" customWidth="1"/>
    <col min="3342"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354" width="10.5703125" style="31"/>
    <col min="3355" max="3355" width="10.140625" style="31" customWidth="1"/>
    <col min="3356" max="3584" width="10.5703125" style="31"/>
    <col min="3585" max="3592" width="0" style="31" hidden="1" customWidth="1"/>
    <col min="3593" max="3595" width="3.7109375" style="31" customWidth="1"/>
    <col min="3596" max="3596" width="12.7109375" style="31" customWidth="1"/>
    <col min="3597" max="3597" width="47.42578125" style="31" customWidth="1"/>
    <col min="3598"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610" width="10.5703125" style="31"/>
    <col min="3611" max="3611" width="10.140625" style="31" customWidth="1"/>
    <col min="3612" max="3840" width="10.5703125" style="31"/>
    <col min="3841" max="3848" width="0" style="31" hidden="1" customWidth="1"/>
    <col min="3849" max="3851" width="3.7109375" style="31" customWidth="1"/>
    <col min="3852" max="3852" width="12.7109375" style="31" customWidth="1"/>
    <col min="3853" max="3853" width="47.42578125" style="31" customWidth="1"/>
    <col min="3854"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3866" width="10.5703125" style="31"/>
    <col min="3867" max="3867" width="10.140625" style="31" customWidth="1"/>
    <col min="3868" max="4096" width="10.5703125" style="31"/>
    <col min="4097" max="4104" width="0" style="31" hidden="1" customWidth="1"/>
    <col min="4105" max="4107" width="3.7109375" style="31" customWidth="1"/>
    <col min="4108" max="4108" width="12.7109375" style="31" customWidth="1"/>
    <col min="4109" max="4109" width="47.42578125" style="31" customWidth="1"/>
    <col min="4110"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122" width="10.5703125" style="31"/>
    <col min="4123" max="4123" width="10.140625" style="31" customWidth="1"/>
    <col min="4124" max="4352" width="10.5703125" style="31"/>
    <col min="4353" max="4360" width="0" style="31" hidden="1" customWidth="1"/>
    <col min="4361" max="4363" width="3.7109375" style="31" customWidth="1"/>
    <col min="4364" max="4364" width="12.7109375" style="31" customWidth="1"/>
    <col min="4365" max="4365" width="47.42578125" style="31" customWidth="1"/>
    <col min="4366"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378" width="10.5703125" style="31"/>
    <col min="4379" max="4379" width="10.140625" style="31" customWidth="1"/>
    <col min="4380" max="4608" width="10.5703125" style="31"/>
    <col min="4609" max="4616" width="0" style="31" hidden="1" customWidth="1"/>
    <col min="4617" max="4619" width="3.7109375" style="31" customWidth="1"/>
    <col min="4620" max="4620" width="12.7109375" style="31" customWidth="1"/>
    <col min="4621" max="4621" width="47.42578125" style="31" customWidth="1"/>
    <col min="4622"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634" width="10.5703125" style="31"/>
    <col min="4635" max="4635" width="10.140625" style="31" customWidth="1"/>
    <col min="4636" max="4864" width="10.5703125" style="31"/>
    <col min="4865" max="4872" width="0" style="31" hidden="1" customWidth="1"/>
    <col min="4873" max="4875" width="3.7109375" style="31" customWidth="1"/>
    <col min="4876" max="4876" width="12.7109375" style="31" customWidth="1"/>
    <col min="4877" max="4877" width="47.42578125" style="31" customWidth="1"/>
    <col min="4878"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4890" width="10.5703125" style="31"/>
    <col min="4891" max="4891" width="10.140625" style="31" customWidth="1"/>
    <col min="4892" max="5120" width="10.5703125" style="31"/>
    <col min="5121" max="5128" width="0" style="31" hidden="1" customWidth="1"/>
    <col min="5129" max="5131" width="3.7109375" style="31" customWidth="1"/>
    <col min="5132" max="5132" width="12.7109375" style="31" customWidth="1"/>
    <col min="5133" max="5133" width="47.42578125" style="31" customWidth="1"/>
    <col min="5134"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146" width="10.5703125" style="31"/>
    <col min="5147" max="5147" width="10.140625" style="31" customWidth="1"/>
    <col min="5148" max="5376" width="10.5703125" style="31"/>
    <col min="5377" max="5384" width="0" style="31" hidden="1" customWidth="1"/>
    <col min="5385" max="5387" width="3.7109375" style="31" customWidth="1"/>
    <col min="5388" max="5388" width="12.7109375" style="31" customWidth="1"/>
    <col min="5389" max="5389" width="47.42578125" style="31" customWidth="1"/>
    <col min="5390"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402" width="10.5703125" style="31"/>
    <col min="5403" max="5403" width="10.140625" style="31" customWidth="1"/>
    <col min="5404" max="5632" width="10.5703125" style="31"/>
    <col min="5633" max="5640" width="0" style="31" hidden="1" customWidth="1"/>
    <col min="5641" max="5643" width="3.7109375" style="31" customWidth="1"/>
    <col min="5644" max="5644" width="12.7109375" style="31" customWidth="1"/>
    <col min="5645" max="5645" width="47.42578125" style="31" customWidth="1"/>
    <col min="5646"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658" width="10.5703125" style="31"/>
    <col min="5659" max="5659" width="10.140625" style="31" customWidth="1"/>
    <col min="5660" max="5888" width="10.5703125" style="31"/>
    <col min="5889" max="5896" width="0" style="31" hidden="1" customWidth="1"/>
    <col min="5897" max="5899" width="3.7109375" style="31" customWidth="1"/>
    <col min="5900" max="5900" width="12.7109375" style="31" customWidth="1"/>
    <col min="5901" max="5901" width="47.42578125" style="31" customWidth="1"/>
    <col min="5902"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5914" width="10.5703125" style="31"/>
    <col min="5915" max="5915" width="10.140625" style="31" customWidth="1"/>
    <col min="5916" max="6144" width="10.5703125" style="31"/>
    <col min="6145" max="6152" width="0" style="31" hidden="1" customWidth="1"/>
    <col min="6153" max="6155" width="3.7109375" style="31" customWidth="1"/>
    <col min="6156" max="6156" width="12.7109375" style="31" customWidth="1"/>
    <col min="6157" max="6157" width="47.42578125" style="31" customWidth="1"/>
    <col min="6158"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170" width="10.5703125" style="31"/>
    <col min="6171" max="6171" width="10.140625" style="31" customWidth="1"/>
    <col min="6172" max="6400" width="10.5703125" style="31"/>
    <col min="6401" max="6408" width="0" style="31" hidden="1" customWidth="1"/>
    <col min="6409" max="6411" width="3.7109375" style="31" customWidth="1"/>
    <col min="6412" max="6412" width="12.7109375" style="31" customWidth="1"/>
    <col min="6413" max="6413" width="47.42578125" style="31" customWidth="1"/>
    <col min="6414"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426" width="10.5703125" style="31"/>
    <col min="6427" max="6427" width="10.140625" style="31" customWidth="1"/>
    <col min="6428" max="6656" width="10.5703125" style="31"/>
    <col min="6657" max="6664" width="0" style="31" hidden="1" customWidth="1"/>
    <col min="6665" max="6667" width="3.7109375" style="31" customWidth="1"/>
    <col min="6668" max="6668" width="12.7109375" style="31" customWidth="1"/>
    <col min="6669" max="6669" width="47.42578125" style="31" customWidth="1"/>
    <col min="6670"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682" width="10.5703125" style="31"/>
    <col min="6683" max="6683" width="10.140625" style="31" customWidth="1"/>
    <col min="6684" max="6912" width="10.5703125" style="31"/>
    <col min="6913" max="6920" width="0" style="31" hidden="1" customWidth="1"/>
    <col min="6921" max="6923" width="3.7109375" style="31" customWidth="1"/>
    <col min="6924" max="6924" width="12.7109375" style="31" customWidth="1"/>
    <col min="6925" max="6925" width="47.42578125" style="31" customWidth="1"/>
    <col min="6926"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6938" width="10.5703125" style="31"/>
    <col min="6939" max="6939" width="10.140625" style="31" customWidth="1"/>
    <col min="6940" max="7168" width="10.5703125" style="31"/>
    <col min="7169" max="7176" width="0" style="31" hidden="1" customWidth="1"/>
    <col min="7177" max="7179" width="3.7109375" style="31" customWidth="1"/>
    <col min="7180" max="7180" width="12.7109375" style="31" customWidth="1"/>
    <col min="7181" max="7181" width="47.42578125" style="31" customWidth="1"/>
    <col min="7182"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194" width="10.5703125" style="31"/>
    <col min="7195" max="7195" width="10.140625" style="31" customWidth="1"/>
    <col min="7196" max="7424" width="10.5703125" style="31"/>
    <col min="7425" max="7432" width="0" style="31" hidden="1" customWidth="1"/>
    <col min="7433" max="7435" width="3.7109375" style="31" customWidth="1"/>
    <col min="7436" max="7436" width="12.7109375" style="31" customWidth="1"/>
    <col min="7437" max="7437" width="47.42578125" style="31" customWidth="1"/>
    <col min="7438"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450" width="10.5703125" style="31"/>
    <col min="7451" max="7451" width="10.140625" style="31" customWidth="1"/>
    <col min="7452" max="7680" width="10.5703125" style="31"/>
    <col min="7681" max="7688" width="0" style="31" hidden="1" customWidth="1"/>
    <col min="7689" max="7691" width="3.7109375" style="31" customWidth="1"/>
    <col min="7692" max="7692" width="12.7109375" style="31" customWidth="1"/>
    <col min="7693" max="7693" width="47.42578125" style="31" customWidth="1"/>
    <col min="7694"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706" width="10.5703125" style="31"/>
    <col min="7707" max="7707" width="10.140625" style="31" customWidth="1"/>
    <col min="7708" max="7936" width="10.5703125" style="31"/>
    <col min="7937" max="7944" width="0" style="31" hidden="1" customWidth="1"/>
    <col min="7945" max="7947" width="3.7109375" style="31" customWidth="1"/>
    <col min="7948" max="7948" width="12.7109375" style="31" customWidth="1"/>
    <col min="7949" max="7949" width="47.42578125" style="31" customWidth="1"/>
    <col min="7950"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7962" width="10.5703125" style="31"/>
    <col min="7963" max="7963" width="10.140625" style="31" customWidth="1"/>
    <col min="7964" max="8192" width="10.5703125" style="31"/>
    <col min="8193" max="8200" width="0" style="31" hidden="1" customWidth="1"/>
    <col min="8201" max="8203" width="3.7109375" style="31" customWidth="1"/>
    <col min="8204" max="8204" width="12.7109375" style="31" customWidth="1"/>
    <col min="8205" max="8205" width="47.42578125" style="31" customWidth="1"/>
    <col min="8206"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218" width="10.5703125" style="31"/>
    <col min="8219" max="8219" width="10.140625" style="31" customWidth="1"/>
    <col min="8220" max="8448" width="10.5703125" style="31"/>
    <col min="8449" max="8456" width="0" style="31" hidden="1" customWidth="1"/>
    <col min="8457" max="8459" width="3.7109375" style="31" customWidth="1"/>
    <col min="8460" max="8460" width="12.7109375" style="31" customWidth="1"/>
    <col min="8461" max="8461" width="47.42578125" style="31" customWidth="1"/>
    <col min="8462"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474" width="10.5703125" style="31"/>
    <col min="8475" max="8475" width="10.140625" style="31" customWidth="1"/>
    <col min="8476" max="8704" width="10.5703125" style="31"/>
    <col min="8705" max="8712" width="0" style="31" hidden="1" customWidth="1"/>
    <col min="8713" max="8715" width="3.7109375" style="31" customWidth="1"/>
    <col min="8716" max="8716" width="12.7109375" style="31" customWidth="1"/>
    <col min="8717" max="8717" width="47.42578125" style="31" customWidth="1"/>
    <col min="8718"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730" width="10.5703125" style="31"/>
    <col min="8731" max="8731" width="10.140625" style="31" customWidth="1"/>
    <col min="8732" max="8960" width="10.5703125" style="31"/>
    <col min="8961" max="8968" width="0" style="31" hidden="1" customWidth="1"/>
    <col min="8969" max="8971" width="3.7109375" style="31" customWidth="1"/>
    <col min="8972" max="8972" width="12.7109375" style="31" customWidth="1"/>
    <col min="8973" max="8973" width="47.42578125" style="31" customWidth="1"/>
    <col min="8974"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8986" width="10.5703125" style="31"/>
    <col min="8987" max="8987" width="10.140625" style="31" customWidth="1"/>
    <col min="8988" max="9216" width="10.5703125" style="31"/>
    <col min="9217" max="9224" width="0" style="31" hidden="1" customWidth="1"/>
    <col min="9225" max="9227" width="3.7109375" style="31" customWidth="1"/>
    <col min="9228" max="9228" width="12.7109375" style="31" customWidth="1"/>
    <col min="9229" max="9229" width="47.42578125" style="31" customWidth="1"/>
    <col min="9230"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242" width="10.5703125" style="31"/>
    <col min="9243" max="9243" width="10.140625" style="31" customWidth="1"/>
    <col min="9244" max="9472" width="10.5703125" style="31"/>
    <col min="9473" max="9480" width="0" style="31" hidden="1" customWidth="1"/>
    <col min="9481" max="9483" width="3.7109375" style="31" customWidth="1"/>
    <col min="9484" max="9484" width="12.7109375" style="31" customWidth="1"/>
    <col min="9485" max="9485" width="47.42578125" style="31" customWidth="1"/>
    <col min="9486"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498" width="10.5703125" style="31"/>
    <col min="9499" max="9499" width="10.140625" style="31" customWidth="1"/>
    <col min="9500" max="9728" width="10.5703125" style="31"/>
    <col min="9729" max="9736" width="0" style="31" hidden="1" customWidth="1"/>
    <col min="9737" max="9739" width="3.7109375" style="31" customWidth="1"/>
    <col min="9740" max="9740" width="12.7109375" style="31" customWidth="1"/>
    <col min="9741" max="9741" width="47.42578125" style="31" customWidth="1"/>
    <col min="9742"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754" width="10.5703125" style="31"/>
    <col min="9755" max="9755" width="10.140625" style="31" customWidth="1"/>
    <col min="9756" max="9984" width="10.5703125" style="31"/>
    <col min="9985" max="9992" width="0" style="31" hidden="1" customWidth="1"/>
    <col min="9993" max="9995" width="3.7109375" style="31" customWidth="1"/>
    <col min="9996" max="9996" width="12.7109375" style="31" customWidth="1"/>
    <col min="9997" max="9997" width="47.42578125" style="31" customWidth="1"/>
    <col min="9998"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010" width="10.5703125" style="31"/>
    <col min="10011" max="10011" width="10.140625" style="31" customWidth="1"/>
    <col min="10012" max="10240" width="10.5703125" style="31"/>
    <col min="10241" max="10248" width="0" style="31" hidden="1" customWidth="1"/>
    <col min="10249" max="10251" width="3.7109375" style="31" customWidth="1"/>
    <col min="10252" max="10252" width="12.7109375" style="31" customWidth="1"/>
    <col min="10253" max="10253" width="47.42578125" style="31" customWidth="1"/>
    <col min="10254"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266" width="10.5703125" style="31"/>
    <col min="10267" max="10267" width="10.140625" style="31" customWidth="1"/>
    <col min="10268" max="10496" width="10.5703125" style="31"/>
    <col min="10497" max="10504" width="0" style="31" hidden="1" customWidth="1"/>
    <col min="10505" max="10507" width="3.7109375" style="31" customWidth="1"/>
    <col min="10508" max="10508" width="12.7109375" style="31" customWidth="1"/>
    <col min="10509" max="10509" width="47.42578125" style="31" customWidth="1"/>
    <col min="10510"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522" width="10.5703125" style="31"/>
    <col min="10523" max="10523" width="10.140625" style="31" customWidth="1"/>
    <col min="10524" max="10752" width="10.5703125" style="31"/>
    <col min="10753" max="10760" width="0" style="31" hidden="1" customWidth="1"/>
    <col min="10761" max="10763" width="3.7109375" style="31" customWidth="1"/>
    <col min="10764" max="10764" width="12.7109375" style="31" customWidth="1"/>
    <col min="10765" max="10765" width="47.42578125" style="31" customWidth="1"/>
    <col min="10766"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0778" width="10.5703125" style="31"/>
    <col min="10779" max="10779" width="10.140625" style="31" customWidth="1"/>
    <col min="10780" max="11008" width="10.5703125" style="31"/>
    <col min="11009" max="11016" width="0" style="31" hidden="1" customWidth="1"/>
    <col min="11017" max="11019" width="3.7109375" style="31" customWidth="1"/>
    <col min="11020" max="11020" width="12.7109375" style="31" customWidth="1"/>
    <col min="11021" max="11021" width="47.42578125" style="31" customWidth="1"/>
    <col min="11022"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034" width="10.5703125" style="31"/>
    <col min="11035" max="11035" width="10.140625" style="31" customWidth="1"/>
    <col min="11036" max="11264" width="10.5703125" style="31"/>
    <col min="11265" max="11272" width="0" style="31" hidden="1" customWidth="1"/>
    <col min="11273" max="11275" width="3.7109375" style="31" customWidth="1"/>
    <col min="11276" max="11276" width="12.7109375" style="31" customWidth="1"/>
    <col min="11277" max="11277" width="47.42578125" style="31" customWidth="1"/>
    <col min="11278"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290" width="10.5703125" style="31"/>
    <col min="11291" max="11291" width="10.140625" style="31" customWidth="1"/>
    <col min="11292" max="11520" width="10.5703125" style="31"/>
    <col min="11521" max="11528" width="0" style="31" hidden="1" customWidth="1"/>
    <col min="11529" max="11531" width="3.7109375" style="31" customWidth="1"/>
    <col min="11532" max="11532" width="12.7109375" style="31" customWidth="1"/>
    <col min="11533" max="11533" width="47.42578125" style="31" customWidth="1"/>
    <col min="11534"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546" width="10.5703125" style="31"/>
    <col min="11547" max="11547" width="10.140625" style="31" customWidth="1"/>
    <col min="11548" max="11776" width="10.5703125" style="31"/>
    <col min="11777" max="11784" width="0" style="31" hidden="1" customWidth="1"/>
    <col min="11785" max="11787" width="3.7109375" style="31" customWidth="1"/>
    <col min="11788" max="11788" width="12.7109375" style="31" customWidth="1"/>
    <col min="11789" max="11789" width="47.42578125" style="31" customWidth="1"/>
    <col min="11790"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1802" width="10.5703125" style="31"/>
    <col min="11803" max="11803" width="10.140625" style="31" customWidth="1"/>
    <col min="11804" max="12032" width="10.5703125" style="31"/>
    <col min="12033" max="12040" width="0" style="31" hidden="1" customWidth="1"/>
    <col min="12041" max="12043" width="3.7109375" style="31" customWidth="1"/>
    <col min="12044" max="12044" width="12.7109375" style="31" customWidth="1"/>
    <col min="12045" max="12045" width="47.42578125" style="31" customWidth="1"/>
    <col min="12046"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058" width="10.5703125" style="31"/>
    <col min="12059" max="12059" width="10.140625" style="31" customWidth="1"/>
    <col min="12060" max="12288" width="10.5703125" style="31"/>
    <col min="12289" max="12296" width="0" style="31" hidden="1" customWidth="1"/>
    <col min="12297" max="12299" width="3.7109375" style="31" customWidth="1"/>
    <col min="12300" max="12300" width="12.7109375" style="31" customWidth="1"/>
    <col min="12301" max="12301" width="47.42578125" style="31" customWidth="1"/>
    <col min="12302"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314" width="10.5703125" style="31"/>
    <col min="12315" max="12315" width="10.140625" style="31" customWidth="1"/>
    <col min="12316" max="12544" width="10.5703125" style="31"/>
    <col min="12545" max="12552" width="0" style="31" hidden="1" customWidth="1"/>
    <col min="12553" max="12555" width="3.7109375" style="31" customWidth="1"/>
    <col min="12556" max="12556" width="12.7109375" style="31" customWidth="1"/>
    <col min="12557" max="12557" width="47.42578125" style="31" customWidth="1"/>
    <col min="12558"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570" width="10.5703125" style="31"/>
    <col min="12571" max="12571" width="10.140625" style="31" customWidth="1"/>
    <col min="12572" max="12800" width="10.5703125" style="31"/>
    <col min="12801" max="12808" width="0" style="31" hidden="1" customWidth="1"/>
    <col min="12809" max="12811" width="3.7109375" style="31" customWidth="1"/>
    <col min="12812" max="12812" width="12.7109375" style="31" customWidth="1"/>
    <col min="12813" max="12813" width="47.42578125" style="31" customWidth="1"/>
    <col min="12814"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2826" width="10.5703125" style="31"/>
    <col min="12827" max="12827" width="10.140625" style="31" customWidth="1"/>
    <col min="12828" max="13056" width="10.5703125" style="31"/>
    <col min="13057" max="13064" width="0" style="31" hidden="1" customWidth="1"/>
    <col min="13065" max="13067" width="3.7109375" style="31" customWidth="1"/>
    <col min="13068" max="13068" width="12.7109375" style="31" customWidth="1"/>
    <col min="13069" max="13069" width="47.42578125" style="31" customWidth="1"/>
    <col min="13070"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082" width="10.5703125" style="31"/>
    <col min="13083" max="13083" width="10.140625" style="31" customWidth="1"/>
    <col min="13084" max="13312" width="10.5703125" style="31"/>
    <col min="13313" max="13320" width="0" style="31" hidden="1" customWidth="1"/>
    <col min="13321" max="13323" width="3.7109375" style="31" customWidth="1"/>
    <col min="13324" max="13324" width="12.7109375" style="31" customWidth="1"/>
    <col min="13325" max="13325" width="47.42578125" style="31" customWidth="1"/>
    <col min="13326"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338" width="10.5703125" style="31"/>
    <col min="13339" max="13339" width="10.140625" style="31" customWidth="1"/>
    <col min="13340" max="13568" width="10.5703125" style="31"/>
    <col min="13569" max="13576" width="0" style="31" hidden="1" customWidth="1"/>
    <col min="13577" max="13579" width="3.7109375" style="31" customWidth="1"/>
    <col min="13580" max="13580" width="12.7109375" style="31" customWidth="1"/>
    <col min="13581" max="13581" width="47.42578125" style="31" customWidth="1"/>
    <col min="13582"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594" width="10.5703125" style="31"/>
    <col min="13595" max="13595" width="10.140625" style="31" customWidth="1"/>
    <col min="13596" max="13824" width="10.5703125" style="31"/>
    <col min="13825" max="13832" width="0" style="31" hidden="1" customWidth="1"/>
    <col min="13833" max="13835" width="3.7109375" style="31" customWidth="1"/>
    <col min="13836" max="13836" width="12.7109375" style="31" customWidth="1"/>
    <col min="13837" max="13837" width="47.42578125" style="31" customWidth="1"/>
    <col min="13838"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3850" width="10.5703125" style="31"/>
    <col min="13851" max="13851" width="10.140625" style="31" customWidth="1"/>
    <col min="13852" max="14080" width="10.5703125" style="31"/>
    <col min="14081" max="14088" width="0" style="31" hidden="1" customWidth="1"/>
    <col min="14089" max="14091" width="3.7109375" style="31" customWidth="1"/>
    <col min="14092" max="14092" width="12.7109375" style="31" customWidth="1"/>
    <col min="14093" max="14093" width="47.42578125" style="31" customWidth="1"/>
    <col min="14094"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106" width="10.5703125" style="31"/>
    <col min="14107" max="14107" width="10.140625" style="31" customWidth="1"/>
    <col min="14108" max="14336" width="10.5703125" style="31"/>
    <col min="14337" max="14344" width="0" style="31" hidden="1" customWidth="1"/>
    <col min="14345" max="14347" width="3.7109375" style="31" customWidth="1"/>
    <col min="14348" max="14348" width="12.7109375" style="31" customWidth="1"/>
    <col min="14349" max="14349" width="47.42578125" style="31" customWidth="1"/>
    <col min="14350"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362" width="10.5703125" style="31"/>
    <col min="14363" max="14363" width="10.140625" style="31" customWidth="1"/>
    <col min="14364" max="14592" width="10.5703125" style="31"/>
    <col min="14593" max="14600" width="0" style="31" hidden="1" customWidth="1"/>
    <col min="14601" max="14603" width="3.7109375" style="31" customWidth="1"/>
    <col min="14604" max="14604" width="12.7109375" style="31" customWidth="1"/>
    <col min="14605" max="14605" width="47.42578125" style="31" customWidth="1"/>
    <col min="14606"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618" width="10.5703125" style="31"/>
    <col min="14619" max="14619" width="10.140625" style="31" customWidth="1"/>
    <col min="14620" max="14848" width="10.5703125" style="31"/>
    <col min="14849" max="14856" width="0" style="31" hidden="1" customWidth="1"/>
    <col min="14857" max="14859" width="3.7109375" style="31" customWidth="1"/>
    <col min="14860" max="14860" width="12.7109375" style="31" customWidth="1"/>
    <col min="14861" max="14861" width="47.42578125" style="31" customWidth="1"/>
    <col min="14862"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4874" width="10.5703125" style="31"/>
    <col min="14875" max="14875" width="10.140625" style="31" customWidth="1"/>
    <col min="14876" max="15104" width="10.5703125" style="31"/>
    <col min="15105" max="15112" width="0" style="31" hidden="1" customWidth="1"/>
    <col min="15113" max="15115" width="3.7109375" style="31" customWidth="1"/>
    <col min="15116" max="15116" width="12.7109375" style="31" customWidth="1"/>
    <col min="15117" max="15117" width="47.42578125" style="31" customWidth="1"/>
    <col min="15118"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130" width="10.5703125" style="31"/>
    <col min="15131" max="15131" width="10.140625" style="31" customWidth="1"/>
    <col min="15132" max="15360" width="10.5703125" style="31"/>
    <col min="15361" max="15368" width="0" style="31" hidden="1" customWidth="1"/>
    <col min="15369" max="15371" width="3.7109375" style="31" customWidth="1"/>
    <col min="15372" max="15372" width="12.7109375" style="31" customWidth="1"/>
    <col min="15373" max="15373" width="47.42578125" style="31" customWidth="1"/>
    <col min="15374"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386" width="10.5703125" style="31"/>
    <col min="15387" max="15387" width="10.140625" style="31" customWidth="1"/>
    <col min="15388" max="15616" width="10.5703125" style="31"/>
    <col min="15617" max="15624" width="0" style="31" hidden="1" customWidth="1"/>
    <col min="15625" max="15627" width="3.7109375" style="31" customWidth="1"/>
    <col min="15628" max="15628" width="12.7109375" style="31" customWidth="1"/>
    <col min="15629" max="15629" width="47.42578125" style="31" customWidth="1"/>
    <col min="15630"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642" width="10.5703125" style="31"/>
    <col min="15643" max="15643" width="10.140625" style="31" customWidth="1"/>
    <col min="15644" max="15872" width="10.5703125" style="31"/>
    <col min="15873" max="15880" width="0" style="31" hidden="1" customWidth="1"/>
    <col min="15881" max="15883" width="3.7109375" style="31" customWidth="1"/>
    <col min="15884" max="15884" width="12.7109375" style="31" customWidth="1"/>
    <col min="15885" max="15885" width="47.42578125" style="31" customWidth="1"/>
    <col min="15886"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5898" width="10.5703125" style="31"/>
    <col min="15899" max="15899" width="10.140625" style="31" customWidth="1"/>
    <col min="15900" max="16128" width="10.5703125" style="31"/>
    <col min="16129" max="16136" width="0" style="31" hidden="1" customWidth="1"/>
    <col min="16137" max="16139" width="3.7109375" style="31" customWidth="1"/>
    <col min="16140" max="16140" width="12.7109375" style="31" customWidth="1"/>
    <col min="16141" max="16141" width="47.42578125" style="31" customWidth="1"/>
    <col min="16142"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154" width="10.5703125" style="31"/>
    <col min="16155" max="16155" width="10.140625" style="31" customWidth="1"/>
    <col min="16156" max="16384" width="10.5703125" style="31"/>
  </cols>
  <sheetData>
    <row r="1" spans="1:34" hidden="1"/>
    <row r="2" spans="1:34" hidden="1"/>
    <row r="3" spans="1:34" hidden="1"/>
    <row r="4" spans="1:34" ht="3" customHeight="1">
      <c r="J4" s="74"/>
      <c r="K4" s="74"/>
      <c r="L4" s="383"/>
      <c r="M4" s="383"/>
      <c r="N4" s="383"/>
      <c r="U4" s="383"/>
    </row>
    <row r="5" spans="1:34" ht="22.5" customHeight="1">
      <c r="J5" s="74"/>
      <c r="K5" s="74"/>
      <c r="L5" s="688" t="s">
        <v>614</v>
      </c>
      <c r="M5" s="688"/>
      <c r="N5" s="688"/>
      <c r="O5" s="688"/>
      <c r="P5" s="688"/>
      <c r="Q5" s="688"/>
      <c r="R5" s="688"/>
      <c r="S5" s="688"/>
      <c r="T5" s="688"/>
      <c r="U5" s="396"/>
    </row>
    <row r="6" spans="1:34" ht="3" customHeight="1">
      <c r="J6" s="74"/>
      <c r="K6" s="74"/>
      <c r="L6" s="383"/>
      <c r="M6" s="383"/>
      <c r="N6" s="383"/>
      <c r="O6" s="384"/>
      <c r="P6" s="384"/>
      <c r="Q6" s="384"/>
      <c r="R6" s="384"/>
      <c r="S6" s="384"/>
      <c r="T6" s="384"/>
      <c r="U6" s="383"/>
    </row>
    <row r="7" spans="1:34" s="378" customFormat="1" ht="5.25" hidden="1">
      <c r="A7" s="183"/>
      <c r="B7" s="183"/>
      <c r="C7" s="183"/>
      <c r="D7" s="183"/>
      <c r="E7" s="183"/>
      <c r="F7" s="183"/>
      <c r="G7" s="183"/>
      <c r="H7" s="183"/>
      <c r="L7" s="583"/>
      <c r="M7" s="545"/>
      <c r="O7" s="694"/>
      <c r="P7" s="694"/>
      <c r="Q7" s="694"/>
      <c r="R7" s="694"/>
      <c r="S7" s="694"/>
      <c r="T7" s="694"/>
      <c r="U7" s="497"/>
      <c r="V7" s="497"/>
      <c r="X7" s="183"/>
      <c r="Y7" s="183"/>
      <c r="Z7" s="183"/>
      <c r="AA7" s="183"/>
      <c r="AB7" s="183"/>
    </row>
    <row r="8" spans="1:34" s="138" customFormat="1" ht="18.75">
      <c r="G8" s="390"/>
      <c r="H8" s="390"/>
      <c r="L8" s="398"/>
      <c r="M8" s="445" t="str">
        <f>"Дата подачи заявления об "&amp;IF(datePr_ch="","утверждении","изменении") &amp; " тарифов"</f>
        <v>Дата подачи заявления об утверждении тарифов</v>
      </c>
      <c r="N8" s="549"/>
      <c r="O8" s="695" t="str">
        <f>IF(datePr_ch="",IF(datePr="","",datePr),datePr_ch)</f>
        <v>28.04.2023</v>
      </c>
      <c r="P8" s="695"/>
      <c r="Q8" s="695"/>
      <c r="R8" s="695"/>
      <c r="S8" s="695"/>
      <c r="T8" s="695"/>
      <c r="U8" s="469"/>
      <c r="X8" s="183"/>
      <c r="Y8" s="183"/>
      <c r="Z8" s="183"/>
      <c r="AA8" s="183"/>
      <c r="AB8" s="183"/>
      <c r="AC8" s="183"/>
      <c r="AD8" s="183"/>
      <c r="AE8" s="183"/>
      <c r="AF8" s="183"/>
      <c r="AG8" s="183"/>
      <c r="AH8" s="183"/>
    </row>
    <row r="9" spans="1:34" s="138" customFormat="1" ht="22.5">
      <c r="G9" s="390"/>
      <c r="H9" s="390"/>
      <c r="L9" s="132"/>
      <c r="M9" s="445" t="str">
        <f>"Номер подачи заявления об "&amp;IF(numberPr_ch="","утверждении","изменении") &amp; " тарифов"</f>
        <v>Номер подачи заявления об утверждении тарифов</v>
      </c>
      <c r="N9" s="549"/>
      <c r="O9" s="695" t="str">
        <f>IF(numberPr_ch="",IF(numberPr="","",numberPr),numberPr_ch)</f>
        <v>595</v>
      </c>
      <c r="P9" s="695"/>
      <c r="Q9" s="695"/>
      <c r="R9" s="695"/>
      <c r="S9" s="695"/>
      <c r="T9" s="695"/>
      <c r="U9" s="469"/>
      <c r="X9" s="183"/>
      <c r="Y9" s="183"/>
      <c r="Z9" s="183"/>
      <c r="AA9" s="183"/>
      <c r="AB9" s="183"/>
      <c r="AC9" s="183"/>
      <c r="AD9" s="183"/>
      <c r="AE9" s="183"/>
      <c r="AF9" s="183"/>
      <c r="AG9" s="183"/>
      <c r="AH9" s="183"/>
    </row>
    <row r="10" spans="1:34" s="378" customFormat="1" ht="5.25" hidden="1">
      <c r="A10" s="183"/>
      <c r="B10" s="183"/>
      <c r="C10" s="183"/>
      <c r="D10" s="183"/>
      <c r="E10" s="183"/>
      <c r="F10" s="183"/>
      <c r="G10" s="183"/>
      <c r="H10" s="183"/>
      <c r="L10" s="583"/>
      <c r="M10" s="545"/>
      <c r="O10" s="694"/>
      <c r="P10" s="694"/>
      <c r="Q10" s="694"/>
      <c r="R10" s="694"/>
      <c r="S10" s="694"/>
      <c r="T10" s="694"/>
      <c r="U10" s="497"/>
      <c r="V10" s="497"/>
      <c r="X10" s="183"/>
      <c r="Y10" s="183"/>
      <c r="Z10" s="183"/>
      <c r="AA10" s="183"/>
      <c r="AB10" s="183"/>
    </row>
    <row r="11" spans="1:34" s="138" customFormat="1" ht="11.25" hidden="1">
      <c r="G11" s="390"/>
      <c r="H11" s="390"/>
      <c r="L11" s="689"/>
      <c r="M11" s="689"/>
      <c r="N11" s="388"/>
      <c r="O11" s="724"/>
      <c r="P11" s="724"/>
      <c r="Q11" s="724"/>
      <c r="R11" s="724"/>
      <c r="S11" s="724"/>
      <c r="T11" s="724"/>
      <c r="U11" s="400" t="s">
        <v>371</v>
      </c>
      <c r="X11" s="183"/>
      <c r="Y11" s="183"/>
      <c r="Z11" s="183"/>
      <c r="AA11" s="183"/>
      <c r="AB11" s="183"/>
      <c r="AC11" s="183"/>
      <c r="AD11" s="183"/>
      <c r="AE11" s="183"/>
      <c r="AF11" s="183"/>
      <c r="AG11" s="183"/>
      <c r="AH11" s="183"/>
    </row>
    <row r="12" spans="1:34">
      <c r="J12" s="74"/>
      <c r="K12" s="74"/>
      <c r="L12" s="383"/>
      <c r="M12" s="383"/>
      <c r="N12" s="383"/>
      <c r="O12" s="722"/>
      <c r="P12" s="722"/>
      <c r="Q12" s="722"/>
      <c r="R12" s="722"/>
      <c r="S12" s="722"/>
      <c r="T12" s="722"/>
      <c r="U12" s="722"/>
    </row>
    <row r="13" spans="1:34">
      <c r="J13" s="74"/>
      <c r="K13" s="74"/>
      <c r="L13" s="626" t="s">
        <v>445</v>
      </c>
      <c r="M13" s="626"/>
      <c r="N13" s="626"/>
      <c r="O13" s="626"/>
      <c r="P13" s="626"/>
      <c r="Q13" s="626"/>
      <c r="R13" s="626"/>
      <c r="S13" s="626"/>
      <c r="T13" s="626"/>
      <c r="U13" s="626"/>
      <c r="V13" s="626"/>
      <c r="W13" s="626" t="s">
        <v>446</v>
      </c>
    </row>
    <row r="14" spans="1:34" ht="14.25" customHeight="1">
      <c r="J14" s="74"/>
      <c r="K14" s="74"/>
      <c r="L14" s="702" t="s">
        <v>91</v>
      </c>
      <c r="M14" s="702" t="s">
        <v>600</v>
      </c>
      <c r="N14" s="415"/>
      <c r="O14" s="703" t="s">
        <v>602</v>
      </c>
      <c r="P14" s="704"/>
      <c r="Q14" s="704"/>
      <c r="R14" s="704"/>
      <c r="S14" s="704"/>
      <c r="T14" s="705"/>
      <c r="U14" s="685" t="s">
        <v>339</v>
      </c>
      <c r="V14" s="699" t="s">
        <v>274</v>
      </c>
      <c r="W14" s="626"/>
    </row>
    <row r="15" spans="1:34" ht="14.25" customHeight="1">
      <c r="J15" s="74"/>
      <c r="K15" s="74"/>
      <c r="L15" s="702"/>
      <c r="M15" s="702"/>
      <c r="N15" s="415"/>
      <c r="O15" s="708" t="s">
        <v>576</v>
      </c>
      <c r="P15" s="706" t="s">
        <v>270</v>
      </c>
      <c r="Q15" s="707"/>
      <c r="R15" s="683" t="s">
        <v>613</v>
      </c>
      <c r="S15" s="683"/>
      <c r="T15" s="684"/>
      <c r="U15" s="686"/>
      <c r="V15" s="700"/>
      <c r="W15" s="626"/>
    </row>
    <row r="16" spans="1:34" ht="33.75">
      <c r="J16" s="74"/>
      <c r="K16" s="74"/>
      <c r="L16" s="702"/>
      <c r="M16" s="702"/>
      <c r="N16" s="414"/>
      <c r="O16" s="709"/>
      <c r="P16" s="88" t="s">
        <v>668</v>
      </c>
      <c r="Q16" s="88" t="s">
        <v>669</v>
      </c>
      <c r="R16" s="89" t="s">
        <v>273</v>
      </c>
      <c r="S16" s="697" t="s">
        <v>272</v>
      </c>
      <c r="T16" s="698"/>
      <c r="U16" s="687"/>
      <c r="V16" s="701"/>
      <c r="W16" s="626"/>
    </row>
    <row r="17" spans="1:34">
      <c r="J17" s="74"/>
      <c r="K17" s="389">
        <v>1</v>
      </c>
      <c r="L17" s="35" t="s">
        <v>92</v>
      </c>
      <c r="M17" s="35" t="s">
        <v>48</v>
      </c>
      <c r="N17" s="395" t="s">
        <v>48</v>
      </c>
      <c r="O17" s="387">
        <f ca="1">OFFSET(O17,0,-1)+1</f>
        <v>3</v>
      </c>
      <c r="P17" s="387">
        <f ca="1">OFFSET(P17,0,-1)+1</f>
        <v>4</v>
      </c>
      <c r="Q17" s="387">
        <f ca="1">OFFSET(Q17,0,-1)+1</f>
        <v>5</v>
      </c>
      <c r="R17" s="387">
        <f ca="1">OFFSET(R17,0,-1)+1</f>
        <v>6</v>
      </c>
      <c r="S17" s="690">
        <f ca="1">OFFSET(S17,0,-1)+1</f>
        <v>7</v>
      </c>
      <c r="T17" s="690"/>
      <c r="U17" s="387">
        <f ca="1">OFFSET(U17,0,-2)+1</f>
        <v>8</v>
      </c>
      <c r="V17" s="394">
        <f ca="1">OFFSET(V17,0,-1)</f>
        <v>8</v>
      </c>
      <c r="W17" s="387">
        <f ca="1">OFFSET(W17,0,-1)+1</f>
        <v>9</v>
      </c>
    </row>
    <row r="18" spans="1:34" ht="22.5">
      <c r="A18" s="673">
        <v>1</v>
      </c>
      <c r="B18" s="173"/>
      <c r="C18" s="173"/>
      <c r="D18" s="173"/>
      <c r="E18" s="184"/>
      <c r="F18" s="284"/>
      <c r="G18" s="284"/>
      <c r="H18" s="284"/>
      <c r="J18" s="506"/>
      <c r="K18" s="509"/>
      <c r="L18" s="402">
        <f>mergeValue(A18)</f>
        <v>1</v>
      </c>
      <c r="M18" s="450" t="s">
        <v>19</v>
      </c>
      <c r="N18" s="437"/>
      <c r="O18" s="719"/>
      <c r="P18" s="719"/>
      <c r="Q18" s="719"/>
      <c r="R18" s="719"/>
      <c r="S18" s="719"/>
      <c r="T18" s="719"/>
      <c r="U18" s="719"/>
      <c r="V18" s="719"/>
      <c r="W18" s="446" t="s">
        <v>716</v>
      </c>
    </row>
    <row r="19" spans="1:34" ht="22.5">
      <c r="A19" s="673"/>
      <c r="B19" s="673">
        <v>1</v>
      </c>
      <c r="C19" s="173"/>
      <c r="D19" s="173"/>
      <c r="E19" s="284"/>
      <c r="F19" s="284"/>
      <c r="G19" s="284"/>
      <c r="H19" s="284"/>
      <c r="I19" s="151"/>
      <c r="J19" s="505"/>
      <c r="K19" s="507"/>
      <c r="L19" s="402" t="str">
        <f>mergeValue(A19) &amp;"."&amp; mergeValue(B19)</f>
        <v>1.1</v>
      </c>
      <c r="M19" s="418" t="s">
        <v>15</v>
      </c>
      <c r="N19" s="437"/>
      <c r="O19" s="719"/>
      <c r="P19" s="719"/>
      <c r="Q19" s="719"/>
      <c r="R19" s="719"/>
      <c r="S19" s="719"/>
      <c r="T19" s="719"/>
      <c r="U19" s="719"/>
      <c r="V19" s="719"/>
      <c r="W19" s="446" t="s">
        <v>459</v>
      </c>
    </row>
    <row r="20" spans="1:34" ht="22.5">
      <c r="A20" s="673"/>
      <c r="B20" s="673"/>
      <c r="C20" s="673">
        <v>1</v>
      </c>
      <c r="D20" s="173"/>
      <c r="E20" s="284"/>
      <c r="F20" s="284"/>
      <c r="G20" s="284"/>
      <c r="H20" s="284"/>
      <c r="I20" s="508"/>
      <c r="J20" s="505"/>
      <c r="K20" s="507"/>
      <c r="L20" s="402" t="str">
        <f>mergeValue(A20) &amp;"."&amp; mergeValue(B20)&amp;"."&amp; mergeValue(C20)</f>
        <v>1.1.1</v>
      </c>
      <c r="M20" s="419" t="s">
        <v>7</v>
      </c>
      <c r="N20" s="437"/>
      <c r="O20" s="719"/>
      <c r="P20" s="719"/>
      <c r="Q20" s="719"/>
      <c r="R20" s="719"/>
      <c r="S20" s="719"/>
      <c r="T20" s="719"/>
      <c r="U20" s="719"/>
      <c r="V20" s="719"/>
      <c r="W20" s="446" t="s">
        <v>598</v>
      </c>
    </row>
    <row r="21" spans="1:34" ht="22.5">
      <c r="A21" s="673"/>
      <c r="B21" s="673"/>
      <c r="C21" s="673"/>
      <c r="D21" s="673">
        <v>1</v>
      </c>
      <c r="E21" s="284"/>
      <c r="F21" s="284"/>
      <c r="G21" s="284"/>
      <c r="H21" s="284"/>
      <c r="I21" s="508"/>
      <c r="J21" s="505"/>
      <c r="K21" s="507"/>
      <c r="L21" s="402" t="str">
        <f>mergeValue(A21) &amp;"."&amp; mergeValue(B21)&amp;"."&amp; mergeValue(C21)&amp;"."&amp; mergeValue(D21)</f>
        <v>1.1.1.1</v>
      </c>
      <c r="M21" s="420" t="s">
        <v>21</v>
      </c>
      <c r="N21" s="437"/>
      <c r="O21" s="719"/>
      <c r="P21" s="719"/>
      <c r="Q21" s="719"/>
      <c r="R21" s="719"/>
      <c r="S21" s="719"/>
      <c r="T21" s="719"/>
      <c r="U21" s="719"/>
      <c r="V21" s="719"/>
      <c r="W21" s="446" t="s">
        <v>599</v>
      </c>
    </row>
    <row r="22" spans="1:34" ht="11.25" hidden="1" customHeight="1">
      <c r="A22" s="673"/>
      <c r="B22" s="673"/>
      <c r="C22" s="673"/>
      <c r="D22" s="673"/>
      <c r="E22" s="673">
        <v>1</v>
      </c>
      <c r="F22" s="284"/>
      <c r="G22" s="284"/>
      <c r="H22" s="173">
        <v>1</v>
      </c>
      <c r="I22" s="673">
        <v>1</v>
      </c>
      <c r="J22" s="284"/>
      <c r="K22" s="511"/>
      <c r="L22" s="402"/>
      <c r="M22" s="422"/>
      <c r="N22" s="169"/>
      <c r="O22" s="401"/>
      <c r="P22" s="401"/>
      <c r="Q22" s="401"/>
      <c r="R22" s="401"/>
      <c r="S22" s="401"/>
      <c r="T22" s="401"/>
      <c r="U22" s="401"/>
      <c r="V22" s="402"/>
      <c r="W22" s="169"/>
    </row>
    <row r="23" spans="1:34" ht="33.75">
      <c r="A23" s="673"/>
      <c r="B23" s="673"/>
      <c r="C23" s="673"/>
      <c r="D23" s="673"/>
      <c r="E23" s="673"/>
      <c r="F23" s="673">
        <v>1</v>
      </c>
      <c r="G23" s="173"/>
      <c r="H23" s="173"/>
      <c r="I23" s="673"/>
      <c r="J23" s="673">
        <v>1</v>
      </c>
      <c r="K23" s="512"/>
      <c r="L23" s="402" t="str">
        <f>mergeValue(A23) &amp;"."&amp; mergeValue(B23)&amp;"."&amp; mergeValue(C23)&amp;"."&amp; mergeValue(D23)&amp;"."&amp;  mergeValue(F23)</f>
        <v>1.1.1.1.1</v>
      </c>
      <c r="M23" s="423" t="s">
        <v>9</v>
      </c>
      <c r="N23" s="169"/>
      <c r="O23" s="675"/>
      <c r="P23" s="675"/>
      <c r="Q23" s="675"/>
      <c r="R23" s="675"/>
      <c r="S23" s="675"/>
      <c r="T23" s="675"/>
      <c r="U23" s="675"/>
      <c r="V23" s="675"/>
      <c r="W23" s="446" t="s">
        <v>718</v>
      </c>
      <c r="Y23" s="182" t="str">
        <f>strCheckUnique(Z23:Z26)</f>
        <v/>
      </c>
      <c r="AA23" s="182"/>
    </row>
    <row r="24" spans="1:34" ht="99" customHeight="1">
      <c r="A24" s="673"/>
      <c r="B24" s="673"/>
      <c r="C24" s="673"/>
      <c r="D24" s="673"/>
      <c r="E24" s="673"/>
      <c r="F24" s="673"/>
      <c r="G24" s="173">
        <v>1</v>
      </c>
      <c r="H24" s="173"/>
      <c r="I24" s="673"/>
      <c r="J24" s="673"/>
      <c r="K24" s="512">
        <v>1</v>
      </c>
      <c r="L24" s="402" t="str">
        <f>mergeValue(A24) &amp;"."&amp; mergeValue(B24)&amp;"."&amp; mergeValue(C24)&amp;"."&amp; mergeValue(D24)&amp;"."&amp; mergeValue(F24)&amp;"."&amp; mergeValue(G24)</f>
        <v>1.1.1.1.1.1</v>
      </c>
      <c r="M24" s="528"/>
      <c r="N24" s="439"/>
      <c r="O24" s="428"/>
      <c r="P24" s="428"/>
      <c r="Q24" s="539"/>
      <c r="R24" s="679"/>
      <c r="S24" s="681" t="s">
        <v>83</v>
      </c>
      <c r="T24" s="679"/>
      <c r="U24" s="681" t="s">
        <v>84</v>
      </c>
      <c r="V24" s="436"/>
      <c r="W24" s="691" t="s">
        <v>731</v>
      </c>
      <c r="X24" s="173" t="str">
        <f>strCheckDate(O25:V25)</f>
        <v/>
      </c>
      <c r="Y24" s="182"/>
      <c r="Z24" s="182" t="str">
        <f>IF(M24="","",M24 )</f>
        <v/>
      </c>
      <c r="AA24" s="182"/>
      <c r="AB24" s="182"/>
      <c r="AC24" s="182"/>
    </row>
    <row r="25" spans="1:34" ht="11.25" hidden="1">
      <c r="A25" s="673"/>
      <c r="B25" s="673"/>
      <c r="C25" s="673"/>
      <c r="D25" s="673"/>
      <c r="E25" s="673"/>
      <c r="F25" s="673"/>
      <c r="G25" s="173"/>
      <c r="H25" s="173"/>
      <c r="I25" s="673"/>
      <c r="J25" s="673"/>
      <c r="K25" s="512"/>
      <c r="L25" s="244"/>
      <c r="M25" s="451"/>
      <c r="N25" s="439"/>
      <c r="O25" s="428"/>
      <c r="P25" s="428"/>
      <c r="Q25" s="438" t="str">
        <f>R24 &amp; "-" &amp; T24</f>
        <v>-</v>
      </c>
      <c r="R25" s="680"/>
      <c r="S25" s="681"/>
      <c r="T25" s="680"/>
      <c r="U25" s="681"/>
      <c r="V25" s="436"/>
      <c r="W25" s="692"/>
    </row>
    <row r="26" spans="1:34" customFormat="1" ht="15" customHeight="1">
      <c r="A26" s="673"/>
      <c r="B26" s="673"/>
      <c r="C26" s="673"/>
      <c r="D26" s="673"/>
      <c r="E26" s="673"/>
      <c r="F26" s="673"/>
      <c r="G26" s="284"/>
      <c r="H26" s="173"/>
      <c r="I26" s="673"/>
      <c r="J26" s="673"/>
      <c r="K26" s="511"/>
      <c r="L26" s="416"/>
      <c r="M26" s="424" t="s">
        <v>24</v>
      </c>
      <c r="N26" s="421"/>
      <c r="O26" s="417"/>
      <c r="P26" s="417"/>
      <c r="Q26" s="417"/>
      <c r="R26" s="432"/>
      <c r="S26" s="141"/>
      <c r="T26" s="429"/>
      <c r="U26" s="421"/>
      <c r="V26" s="426"/>
      <c r="W26" s="693"/>
      <c r="X26" s="175"/>
      <c r="Y26" s="175"/>
      <c r="Z26" s="175"/>
      <c r="AA26" s="175"/>
      <c r="AB26" s="175"/>
      <c r="AC26" s="175"/>
      <c r="AD26" s="175"/>
      <c r="AE26" s="175"/>
      <c r="AF26" s="175"/>
      <c r="AG26" s="175"/>
      <c r="AH26" s="175"/>
    </row>
    <row r="27" spans="1:34" customFormat="1" ht="15" customHeight="1">
      <c r="A27" s="673"/>
      <c r="B27" s="673"/>
      <c r="C27" s="673"/>
      <c r="D27" s="673"/>
      <c r="E27" s="673"/>
      <c r="F27" s="284"/>
      <c r="G27" s="284"/>
      <c r="H27" s="173"/>
      <c r="I27" s="673"/>
      <c r="J27" s="284"/>
      <c r="K27" s="511"/>
      <c r="L27" s="416"/>
      <c r="M27" s="421" t="s">
        <v>10</v>
      </c>
      <c r="N27" s="130"/>
      <c r="O27" s="417"/>
      <c r="P27" s="417"/>
      <c r="Q27" s="417"/>
      <c r="R27" s="432"/>
      <c r="S27" s="141"/>
      <c r="T27" s="429"/>
      <c r="U27" s="130"/>
      <c r="V27" s="141"/>
      <c r="W27" s="426"/>
      <c r="X27" s="175"/>
      <c r="Y27" s="175"/>
      <c r="Z27" s="175"/>
      <c r="AA27" s="175"/>
      <c r="AB27" s="175"/>
      <c r="AC27" s="175"/>
      <c r="AD27" s="175"/>
      <c r="AE27" s="175"/>
      <c r="AF27" s="175"/>
      <c r="AG27" s="175"/>
      <c r="AH27" s="175"/>
    </row>
    <row r="28" spans="1:34" customFormat="1" ht="0.2" customHeight="1">
      <c r="A28" s="673"/>
      <c r="B28" s="673"/>
      <c r="C28" s="673"/>
      <c r="D28" s="673"/>
      <c r="E28" s="510"/>
      <c r="F28" s="284"/>
      <c r="G28" s="284"/>
      <c r="H28" s="284"/>
      <c r="I28" s="506"/>
      <c r="J28" s="73"/>
      <c r="K28" s="509"/>
      <c r="L28" s="416"/>
      <c r="M28" s="421"/>
      <c r="N28" s="129"/>
      <c r="O28" s="417"/>
      <c r="P28" s="417"/>
      <c r="Q28" s="417"/>
      <c r="R28" s="432"/>
      <c r="S28" s="141"/>
      <c r="T28" s="429"/>
      <c r="U28" s="129"/>
      <c r="V28" s="141"/>
      <c r="W28" s="426"/>
      <c r="X28" s="175"/>
      <c r="Y28" s="175"/>
      <c r="Z28" s="175"/>
      <c r="AA28" s="175"/>
      <c r="AB28" s="175"/>
      <c r="AC28" s="175"/>
      <c r="AD28" s="175"/>
      <c r="AE28" s="175"/>
      <c r="AF28" s="175"/>
      <c r="AG28" s="175"/>
      <c r="AH28" s="175"/>
    </row>
    <row r="29" spans="1:34" customFormat="1" ht="15" customHeight="1">
      <c r="A29" s="673"/>
      <c r="B29" s="673"/>
      <c r="C29" s="673"/>
      <c r="D29" s="510"/>
      <c r="E29" s="510"/>
      <c r="F29" s="284"/>
      <c r="G29" s="284"/>
      <c r="H29" s="284"/>
      <c r="I29" s="506"/>
      <c r="J29" s="73"/>
      <c r="K29" s="509"/>
      <c r="L29" s="416"/>
      <c r="M29" s="130" t="s">
        <v>16</v>
      </c>
      <c r="N29" s="129"/>
      <c r="O29" s="417"/>
      <c r="P29" s="417"/>
      <c r="Q29" s="417"/>
      <c r="R29" s="432"/>
      <c r="S29" s="141"/>
      <c r="T29" s="429"/>
      <c r="U29" s="129"/>
      <c r="V29" s="141"/>
      <c r="W29" s="426"/>
      <c r="X29" s="175"/>
      <c r="Y29" s="175"/>
      <c r="Z29" s="175"/>
      <c r="AA29" s="175"/>
      <c r="AB29" s="175"/>
      <c r="AC29" s="175"/>
      <c r="AD29" s="175"/>
      <c r="AE29" s="175"/>
      <c r="AF29" s="175"/>
      <c r="AG29" s="175"/>
      <c r="AH29" s="175"/>
    </row>
    <row r="30" spans="1:34" customFormat="1" ht="15" customHeight="1">
      <c r="A30" s="673"/>
      <c r="B30" s="673"/>
      <c r="C30" s="510"/>
      <c r="D30" s="510"/>
      <c r="E30" s="510"/>
      <c r="F30" s="510"/>
      <c r="G30" s="515"/>
      <c r="H30" s="506"/>
      <c r="I30" s="513"/>
      <c r="J30" s="73"/>
      <c r="K30" s="514"/>
      <c r="L30" s="416"/>
      <c r="M30" s="129" t="s">
        <v>17</v>
      </c>
      <c r="N30" s="129"/>
      <c r="O30" s="417"/>
      <c r="P30" s="417"/>
      <c r="Q30" s="417"/>
      <c r="R30" s="432"/>
      <c r="S30" s="141"/>
      <c r="T30" s="429"/>
      <c r="U30" s="129"/>
      <c r="V30" s="141"/>
      <c r="W30" s="426"/>
      <c r="X30" s="175"/>
      <c r="Y30" s="175"/>
      <c r="Z30" s="175"/>
      <c r="AA30" s="175"/>
      <c r="AB30" s="175"/>
      <c r="AC30" s="175"/>
      <c r="AD30" s="175"/>
      <c r="AE30" s="175"/>
      <c r="AF30" s="175"/>
      <c r="AG30" s="175"/>
      <c r="AH30" s="175"/>
    </row>
    <row r="31" spans="1:34" customFormat="1" ht="15" customHeight="1">
      <c r="A31" s="673"/>
      <c r="B31" s="510"/>
      <c r="C31" s="510"/>
      <c r="D31" s="510"/>
      <c r="E31" s="510"/>
      <c r="F31" s="510"/>
      <c r="G31" s="515"/>
      <c r="H31" s="506"/>
      <c r="I31" s="506"/>
      <c r="J31" s="73"/>
      <c r="K31" s="509"/>
      <c r="L31" s="416"/>
      <c r="M31" s="135" t="s">
        <v>18</v>
      </c>
      <c r="N31" s="129"/>
      <c r="O31" s="417"/>
      <c r="P31" s="417"/>
      <c r="Q31" s="417"/>
      <c r="R31" s="432"/>
      <c r="S31" s="141"/>
      <c r="T31" s="429"/>
      <c r="U31" s="129"/>
      <c r="V31" s="141"/>
      <c r="W31" s="426"/>
      <c r="X31" s="175"/>
      <c r="Y31" s="175"/>
      <c r="Z31" s="175"/>
      <c r="AA31" s="175"/>
      <c r="AB31" s="175"/>
      <c r="AC31" s="175"/>
      <c r="AD31" s="175"/>
      <c r="AE31" s="175"/>
      <c r="AF31" s="175"/>
      <c r="AG31" s="175"/>
      <c r="AH31" s="175"/>
    </row>
    <row r="32" spans="1:34" customFormat="1" ht="15" customHeight="1">
      <c r="L32" s="391"/>
      <c r="M32" s="144" t="s">
        <v>308</v>
      </c>
      <c r="N32" s="129"/>
      <c r="O32" s="417"/>
      <c r="P32" s="417"/>
      <c r="Q32" s="417"/>
      <c r="R32" s="432"/>
      <c r="S32" s="141"/>
      <c r="T32" s="429"/>
      <c r="U32" s="129"/>
      <c r="V32" s="141"/>
      <c r="W32" s="426"/>
      <c r="X32" s="175"/>
      <c r="Y32" s="175"/>
      <c r="Z32" s="175"/>
      <c r="AA32" s="175"/>
      <c r="AB32" s="175"/>
      <c r="AC32" s="175"/>
      <c r="AD32" s="175"/>
      <c r="AE32" s="175"/>
      <c r="AF32" s="175"/>
      <c r="AG32" s="175"/>
      <c r="AH32" s="175"/>
    </row>
    <row r="33" spans="12:23" ht="3" customHeight="1">
      <c r="L33" s="385"/>
      <c r="M33" s="385"/>
      <c r="N33" s="385"/>
      <c r="O33" s="385"/>
      <c r="P33" s="385"/>
      <c r="Q33" s="385"/>
      <c r="R33" s="385"/>
      <c r="S33" s="385"/>
      <c r="T33" s="385"/>
      <c r="U33" s="385"/>
    </row>
    <row r="34" spans="12:23" ht="123.75" customHeight="1">
      <c r="L34" s="1">
        <v>1</v>
      </c>
      <c r="M34" s="667" t="s">
        <v>732</v>
      </c>
      <c r="N34" s="667"/>
      <c r="O34" s="667"/>
      <c r="P34" s="667"/>
      <c r="Q34" s="667"/>
      <c r="R34" s="667"/>
      <c r="S34" s="667"/>
      <c r="T34" s="667"/>
      <c r="U34" s="667"/>
      <c r="V34" s="667"/>
      <c r="W34" s="667"/>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182</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71"/>
      <c r="B13" s="671"/>
      <c r="C13" s="671"/>
      <c r="D13" s="277">
        <v>1</v>
      </c>
      <c r="F13" s="165" t="str">
        <f>"4."&amp;mergeValue(A13) &amp;"."&amp;mergeValue(B13)&amp;"."&amp;mergeValue(C13)&amp;"."&amp;mergeValue(D13)</f>
        <v>4.1.1.1.1</v>
      </c>
      <c r="G13" s="340" t="s">
        <v>477</v>
      </c>
      <c r="H13" s="259"/>
      <c r="I13" s="672" t="s">
        <v>567</v>
      </c>
      <c r="J13" s="272"/>
      <c r="K13" s="183"/>
      <c r="L13" s="183"/>
      <c r="M13" s="183"/>
      <c r="N13" s="183"/>
      <c r="O13" s="183"/>
      <c r="P13" s="183"/>
      <c r="Q13" s="183"/>
      <c r="R13" s="183"/>
      <c r="S13" s="183"/>
      <c r="T13" s="183"/>
    </row>
    <row r="14" spans="1:20" s="138" customFormat="1" ht="18.75">
      <c r="A14" s="671"/>
      <c r="B14" s="671"/>
      <c r="C14" s="671"/>
      <c r="D14" s="277"/>
      <c r="F14" s="273"/>
      <c r="G14" s="130" t="s">
        <v>4</v>
      </c>
      <c r="H14" s="278"/>
      <c r="I14" s="672"/>
      <c r="J14" s="272"/>
      <c r="K14" s="183"/>
      <c r="L14" s="183"/>
      <c r="M14" s="183"/>
      <c r="N14" s="183"/>
      <c r="O14" s="183"/>
      <c r="P14" s="183"/>
      <c r="Q14" s="183"/>
      <c r="R14" s="183"/>
      <c r="S14" s="183"/>
      <c r="T14" s="183"/>
    </row>
    <row r="15" spans="1:20" s="138" customFormat="1" ht="18.75">
      <c r="A15" s="671"/>
      <c r="B15" s="671"/>
      <c r="C15" s="277"/>
      <c r="D15" s="277"/>
      <c r="F15" s="341"/>
      <c r="G15" s="168" t="s">
        <v>401</v>
      </c>
      <c r="H15" s="342"/>
      <c r="I15" s="343"/>
      <c r="J15" s="272"/>
      <c r="K15" s="183"/>
      <c r="L15" s="183"/>
      <c r="M15" s="183"/>
      <c r="N15" s="183"/>
      <c r="O15" s="183"/>
      <c r="P15" s="183"/>
      <c r="Q15" s="183"/>
      <c r="R15" s="183"/>
      <c r="S15" s="183"/>
      <c r="T15" s="183"/>
    </row>
    <row r="16" spans="1:20" s="138" customFormat="1" ht="18.75">
      <c r="A16" s="671"/>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7" t="s">
        <v>569</v>
      </c>
      <c r="H19" s="667"/>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2" style="31" hidden="1" customWidth="1"/>
    <col min="15"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34" width="10.5703125" style="173"/>
    <col min="35" max="256" width="10.5703125" style="31"/>
    <col min="257" max="264" width="0" style="31" hidden="1" customWidth="1"/>
    <col min="265" max="267" width="3.7109375" style="31" customWidth="1"/>
    <col min="268" max="268" width="12.7109375" style="31" customWidth="1"/>
    <col min="269" max="269" width="47.42578125" style="31" customWidth="1"/>
    <col min="270"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512" width="10.5703125" style="31"/>
    <col min="513" max="520" width="0" style="31" hidden="1" customWidth="1"/>
    <col min="521" max="523" width="3.7109375" style="31" customWidth="1"/>
    <col min="524" max="524" width="12.7109375" style="31" customWidth="1"/>
    <col min="525" max="525" width="47.42578125" style="31" customWidth="1"/>
    <col min="526"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768" width="10.5703125" style="31"/>
    <col min="769" max="776" width="0" style="31" hidden="1" customWidth="1"/>
    <col min="777" max="779" width="3.7109375" style="31" customWidth="1"/>
    <col min="780" max="780" width="12.7109375" style="31" customWidth="1"/>
    <col min="781" max="781" width="47.42578125" style="31" customWidth="1"/>
    <col min="782"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1024" width="10.5703125" style="31"/>
    <col min="1025" max="1032" width="0" style="31" hidden="1" customWidth="1"/>
    <col min="1033" max="1035" width="3.7109375" style="31" customWidth="1"/>
    <col min="1036" max="1036" width="12.7109375" style="31" customWidth="1"/>
    <col min="1037" max="1037" width="47.42578125" style="31" customWidth="1"/>
    <col min="1038"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280" width="10.5703125" style="31"/>
    <col min="1281" max="1288" width="0" style="31" hidden="1" customWidth="1"/>
    <col min="1289" max="1291" width="3.7109375" style="31" customWidth="1"/>
    <col min="1292" max="1292" width="12.7109375" style="31" customWidth="1"/>
    <col min="1293" max="1293" width="47.42578125" style="31" customWidth="1"/>
    <col min="1294"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536" width="10.5703125" style="31"/>
    <col min="1537" max="1544" width="0" style="31" hidden="1" customWidth="1"/>
    <col min="1545" max="1547" width="3.7109375" style="31" customWidth="1"/>
    <col min="1548" max="1548" width="12.7109375" style="31" customWidth="1"/>
    <col min="1549" max="1549" width="47.42578125" style="31" customWidth="1"/>
    <col min="1550"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792" width="10.5703125" style="31"/>
    <col min="1793" max="1800" width="0" style="31" hidden="1" customWidth="1"/>
    <col min="1801" max="1803" width="3.7109375" style="31" customWidth="1"/>
    <col min="1804" max="1804" width="12.7109375" style="31" customWidth="1"/>
    <col min="1805" max="1805" width="47.42578125" style="31" customWidth="1"/>
    <col min="1806"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2048" width="10.5703125" style="31"/>
    <col min="2049" max="2056" width="0" style="31" hidden="1" customWidth="1"/>
    <col min="2057" max="2059" width="3.7109375" style="31" customWidth="1"/>
    <col min="2060" max="2060" width="12.7109375" style="31" customWidth="1"/>
    <col min="2061" max="2061" width="47.42578125" style="31" customWidth="1"/>
    <col min="2062"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304" width="10.5703125" style="31"/>
    <col min="2305" max="2312" width="0" style="31" hidden="1" customWidth="1"/>
    <col min="2313" max="2315" width="3.7109375" style="31" customWidth="1"/>
    <col min="2316" max="2316" width="12.7109375" style="31" customWidth="1"/>
    <col min="2317" max="2317" width="47.42578125" style="31" customWidth="1"/>
    <col min="2318"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560" width="10.5703125" style="31"/>
    <col min="2561" max="2568" width="0" style="31" hidden="1" customWidth="1"/>
    <col min="2569" max="2571" width="3.7109375" style="31" customWidth="1"/>
    <col min="2572" max="2572" width="12.7109375" style="31" customWidth="1"/>
    <col min="2573" max="2573" width="47.42578125" style="31" customWidth="1"/>
    <col min="2574"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816" width="10.5703125" style="31"/>
    <col min="2817" max="2824" width="0" style="31" hidden="1" customWidth="1"/>
    <col min="2825" max="2827" width="3.7109375" style="31" customWidth="1"/>
    <col min="2828" max="2828" width="12.7109375" style="31" customWidth="1"/>
    <col min="2829" max="2829" width="47.42578125" style="31" customWidth="1"/>
    <col min="2830"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3072" width="10.5703125" style="31"/>
    <col min="3073" max="3080" width="0" style="31" hidden="1" customWidth="1"/>
    <col min="3081" max="3083" width="3.7109375" style="31" customWidth="1"/>
    <col min="3084" max="3084" width="12.7109375" style="31" customWidth="1"/>
    <col min="3085" max="3085" width="47.42578125" style="31" customWidth="1"/>
    <col min="3086"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328" width="10.5703125" style="31"/>
    <col min="3329" max="3336" width="0" style="31" hidden="1" customWidth="1"/>
    <col min="3337" max="3339" width="3.7109375" style="31" customWidth="1"/>
    <col min="3340" max="3340" width="12.7109375" style="31" customWidth="1"/>
    <col min="3341" max="3341" width="47.42578125" style="31" customWidth="1"/>
    <col min="3342"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584" width="10.5703125" style="31"/>
    <col min="3585" max="3592" width="0" style="31" hidden="1" customWidth="1"/>
    <col min="3593" max="3595" width="3.7109375" style="31" customWidth="1"/>
    <col min="3596" max="3596" width="12.7109375" style="31" customWidth="1"/>
    <col min="3597" max="3597" width="47.42578125" style="31" customWidth="1"/>
    <col min="3598"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840" width="10.5703125" style="31"/>
    <col min="3841" max="3848" width="0" style="31" hidden="1" customWidth="1"/>
    <col min="3849" max="3851" width="3.7109375" style="31" customWidth="1"/>
    <col min="3852" max="3852" width="12.7109375" style="31" customWidth="1"/>
    <col min="3853" max="3853" width="47.42578125" style="31" customWidth="1"/>
    <col min="3854"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4096" width="10.5703125" style="31"/>
    <col min="4097" max="4104" width="0" style="31" hidden="1" customWidth="1"/>
    <col min="4105" max="4107" width="3.7109375" style="31" customWidth="1"/>
    <col min="4108" max="4108" width="12.7109375" style="31" customWidth="1"/>
    <col min="4109" max="4109" width="47.42578125" style="31" customWidth="1"/>
    <col min="4110"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352" width="10.5703125" style="31"/>
    <col min="4353" max="4360" width="0" style="31" hidden="1" customWidth="1"/>
    <col min="4361" max="4363" width="3.7109375" style="31" customWidth="1"/>
    <col min="4364" max="4364" width="12.7109375" style="31" customWidth="1"/>
    <col min="4365" max="4365" width="47.42578125" style="31" customWidth="1"/>
    <col min="4366"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608" width="10.5703125" style="31"/>
    <col min="4609" max="4616" width="0" style="31" hidden="1" customWidth="1"/>
    <col min="4617" max="4619" width="3.7109375" style="31" customWidth="1"/>
    <col min="4620" max="4620" width="12.7109375" style="31" customWidth="1"/>
    <col min="4621" max="4621" width="47.42578125" style="31" customWidth="1"/>
    <col min="4622"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864" width="10.5703125" style="31"/>
    <col min="4865" max="4872" width="0" style="31" hidden="1" customWidth="1"/>
    <col min="4873" max="4875" width="3.7109375" style="31" customWidth="1"/>
    <col min="4876" max="4876" width="12.7109375" style="31" customWidth="1"/>
    <col min="4877" max="4877" width="47.42578125" style="31" customWidth="1"/>
    <col min="4878"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5120" width="10.5703125" style="31"/>
    <col min="5121" max="5128" width="0" style="31" hidden="1" customWidth="1"/>
    <col min="5129" max="5131" width="3.7109375" style="31" customWidth="1"/>
    <col min="5132" max="5132" width="12.7109375" style="31" customWidth="1"/>
    <col min="5133" max="5133" width="47.42578125" style="31" customWidth="1"/>
    <col min="5134"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376" width="10.5703125" style="31"/>
    <col min="5377" max="5384" width="0" style="31" hidden="1" customWidth="1"/>
    <col min="5385" max="5387" width="3.7109375" style="31" customWidth="1"/>
    <col min="5388" max="5388" width="12.7109375" style="31" customWidth="1"/>
    <col min="5389" max="5389" width="47.42578125" style="31" customWidth="1"/>
    <col min="5390"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632" width="10.5703125" style="31"/>
    <col min="5633" max="5640" width="0" style="31" hidden="1" customWidth="1"/>
    <col min="5641" max="5643" width="3.7109375" style="31" customWidth="1"/>
    <col min="5644" max="5644" width="12.7109375" style="31" customWidth="1"/>
    <col min="5645" max="5645" width="47.42578125" style="31" customWidth="1"/>
    <col min="5646"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888" width="10.5703125" style="31"/>
    <col min="5889" max="5896" width="0" style="31" hidden="1" customWidth="1"/>
    <col min="5897" max="5899" width="3.7109375" style="31" customWidth="1"/>
    <col min="5900" max="5900" width="12.7109375" style="31" customWidth="1"/>
    <col min="5901" max="5901" width="47.42578125" style="31" customWidth="1"/>
    <col min="5902"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6144" width="10.5703125" style="31"/>
    <col min="6145" max="6152" width="0" style="31" hidden="1" customWidth="1"/>
    <col min="6153" max="6155" width="3.7109375" style="31" customWidth="1"/>
    <col min="6156" max="6156" width="12.7109375" style="31" customWidth="1"/>
    <col min="6157" max="6157" width="47.42578125" style="31" customWidth="1"/>
    <col min="6158"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400" width="10.5703125" style="31"/>
    <col min="6401" max="6408" width="0" style="31" hidden="1" customWidth="1"/>
    <col min="6409" max="6411" width="3.7109375" style="31" customWidth="1"/>
    <col min="6412" max="6412" width="12.7109375" style="31" customWidth="1"/>
    <col min="6413" max="6413" width="47.42578125" style="31" customWidth="1"/>
    <col min="6414"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656" width="10.5703125" style="31"/>
    <col min="6657" max="6664" width="0" style="31" hidden="1" customWidth="1"/>
    <col min="6665" max="6667" width="3.7109375" style="31" customWidth="1"/>
    <col min="6668" max="6668" width="12.7109375" style="31" customWidth="1"/>
    <col min="6669" max="6669" width="47.42578125" style="31" customWidth="1"/>
    <col min="6670"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912" width="10.5703125" style="31"/>
    <col min="6913" max="6920" width="0" style="31" hidden="1" customWidth="1"/>
    <col min="6921" max="6923" width="3.7109375" style="31" customWidth="1"/>
    <col min="6924" max="6924" width="12.7109375" style="31" customWidth="1"/>
    <col min="6925" max="6925" width="47.42578125" style="31" customWidth="1"/>
    <col min="6926"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7168" width="10.5703125" style="31"/>
    <col min="7169" max="7176" width="0" style="31" hidden="1" customWidth="1"/>
    <col min="7177" max="7179" width="3.7109375" style="31" customWidth="1"/>
    <col min="7180" max="7180" width="12.7109375" style="31" customWidth="1"/>
    <col min="7181" max="7181" width="47.42578125" style="31" customWidth="1"/>
    <col min="7182"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424" width="10.5703125" style="31"/>
    <col min="7425" max="7432" width="0" style="31" hidden="1" customWidth="1"/>
    <col min="7433" max="7435" width="3.7109375" style="31" customWidth="1"/>
    <col min="7436" max="7436" width="12.7109375" style="31" customWidth="1"/>
    <col min="7437" max="7437" width="47.42578125" style="31" customWidth="1"/>
    <col min="7438"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680" width="10.5703125" style="31"/>
    <col min="7681" max="7688" width="0" style="31" hidden="1" customWidth="1"/>
    <col min="7689" max="7691" width="3.7109375" style="31" customWidth="1"/>
    <col min="7692" max="7692" width="12.7109375" style="31" customWidth="1"/>
    <col min="7693" max="7693" width="47.42578125" style="31" customWidth="1"/>
    <col min="7694"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936" width="10.5703125" style="31"/>
    <col min="7937" max="7944" width="0" style="31" hidden="1" customWidth="1"/>
    <col min="7945" max="7947" width="3.7109375" style="31" customWidth="1"/>
    <col min="7948" max="7948" width="12.7109375" style="31" customWidth="1"/>
    <col min="7949" max="7949" width="47.42578125" style="31" customWidth="1"/>
    <col min="7950"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8192" width="10.5703125" style="31"/>
    <col min="8193" max="8200" width="0" style="31" hidden="1" customWidth="1"/>
    <col min="8201" max="8203" width="3.7109375" style="31" customWidth="1"/>
    <col min="8204" max="8204" width="12.7109375" style="31" customWidth="1"/>
    <col min="8205" max="8205" width="47.42578125" style="31" customWidth="1"/>
    <col min="8206"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448" width="10.5703125" style="31"/>
    <col min="8449" max="8456" width="0" style="31" hidden="1" customWidth="1"/>
    <col min="8457" max="8459" width="3.7109375" style="31" customWidth="1"/>
    <col min="8460" max="8460" width="12.7109375" style="31" customWidth="1"/>
    <col min="8461" max="8461" width="47.42578125" style="31" customWidth="1"/>
    <col min="8462"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704" width="10.5703125" style="31"/>
    <col min="8705" max="8712" width="0" style="31" hidden="1" customWidth="1"/>
    <col min="8713" max="8715" width="3.7109375" style="31" customWidth="1"/>
    <col min="8716" max="8716" width="12.7109375" style="31" customWidth="1"/>
    <col min="8717" max="8717" width="47.42578125" style="31" customWidth="1"/>
    <col min="8718"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960" width="10.5703125" style="31"/>
    <col min="8961" max="8968" width="0" style="31" hidden="1" customWidth="1"/>
    <col min="8969" max="8971" width="3.7109375" style="31" customWidth="1"/>
    <col min="8972" max="8972" width="12.7109375" style="31" customWidth="1"/>
    <col min="8973" max="8973" width="47.42578125" style="31" customWidth="1"/>
    <col min="8974"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9216" width="10.5703125" style="31"/>
    <col min="9217" max="9224" width="0" style="31" hidden="1" customWidth="1"/>
    <col min="9225" max="9227" width="3.7109375" style="31" customWidth="1"/>
    <col min="9228" max="9228" width="12.7109375" style="31" customWidth="1"/>
    <col min="9229" max="9229" width="47.42578125" style="31" customWidth="1"/>
    <col min="9230"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472" width="10.5703125" style="31"/>
    <col min="9473" max="9480" width="0" style="31" hidden="1" customWidth="1"/>
    <col min="9481" max="9483" width="3.7109375" style="31" customWidth="1"/>
    <col min="9484" max="9484" width="12.7109375" style="31" customWidth="1"/>
    <col min="9485" max="9485" width="47.42578125" style="31" customWidth="1"/>
    <col min="9486"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728" width="10.5703125" style="31"/>
    <col min="9729" max="9736" width="0" style="31" hidden="1" customWidth="1"/>
    <col min="9737" max="9739" width="3.7109375" style="31" customWidth="1"/>
    <col min="9740" max="9740" width="12.7109375" style="31" customWidth="1"/>
    <col min="9741" max="9741" width="47.42578125" style="31" customWidth="1"/>
    <col min="9742"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984" width="10.5703125" style="31"/>
    <col min="9985" max="9992" width="0" style="31" hidden="1" customWidth="1"/>
    <col min="9993" max="9995" width="3.7109375" style="31" customWidth="1"/>
    <col min="9996" max="9996" width="12.7109375" style="31" customWidth="1"/>
    <col min="9997" max="9997" width="47.42578125" style="31" customWidth="1"/>
    <col min="9998"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240" width="10.5703125" style="31"/>
    <col min="10241" max="10248" width="0" style="31" hidden="1" customWidth="1"/>
    <col min="10249" max="10251" width="3.7109375" style="31" customWidth="1"/>
    <col min="10252" max="10252" width="12.7109375" style="31" customWidth="1"/>
    <col min="10253" max="10253" width="47.42578125" style="31" customWidth="1"/>
    <col min="10254"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496" width="10.5703125" style="31"/>
    <col min="10497" max="10504" width="0" style="31" hidden="1" customWidth="1"/>
    <col min="10505" max="10507" width="3.7109375" style="31" customWidth="1"/>
    <col min="10508" max="10508" width="12.7109375" style="31" customWidth="1"/>
    <col min="10509" max="10509" width="47.42578125" style="31" customWidth="1"/>
    <col min="10510"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752" width="10.5703125" style="31"/>
    <col min="10753" max="10760" width="0" style="31" hidden="1" customWidth="1"/>
    <col min="10761" max="10763" width="3.7109375" style="31" customWidth="1"/>
    <col min="10764" max="10764" width="12.7109375" style="31" customWidth="1"/>
    <col min="10765" max="10765" width="47.42578125" style="31" customWidth="1"/>
    <col min="10766"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1008" width="10.5703125" style="31"/>
    <col min="11009" max="11016" width="0" style="31" hidden="1" customWidth="1"/>
    <col min="11017" max="11019" width="3.7109375" style="31" customWidth="1"/>
    <col min="11020" max="11020" width="12.7109375" style="31" customWidth="1"/>
    <col min="11021" max="11021" width="47.42578125" style="31" customWidth="1"/>
    <col min="11022"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264" width="10.5703125" style="31"/>
    <col min="11265" max="11272" width="0" style="31" hidden="1" customWidth="1"/>
    <col min="11273" max="11275" width="3.7109375" style="31" customWidth="1"/>
    <col min="11276" max="11276" width="12.7109375" style="31" customWidth="1"/>
    <col min="11277" max="11277" width="47.42578125" style="31" customWidth="1"/>
    <col min="11278"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520" width="10.5703125" style="31"/>
    <col min="11521" max="11528" width="0" style="31" hidden="1" customWidth="1"/>
    <col min="11529" max="11531" width="3.7109375" style="31" customWidth="1"/>
    <col min="11532" max="11532" width="12.7109375" style="31" customWidth="1"/>
    <col min="11533" max="11533" width="47.42578125" style="31" customWidth="1"/>
    <col min="11534"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776" width="10.5703125" style="31"/>
    <col min="11777" max="11784" width="0" style="31" hidden="1" customWidth="1"/>
    <col min="11785" max="11787" width="3.7109375" style="31" customWidth="1"/>
    <col min="11788" max="11788" width="12.7109375" style="31" customWidth="1"/>
    <col min="11789" max="11789" width="47.42578125" style="31" customWidth="1"/>
    <col min="11790"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2032" width="10.5703125" style="31"/>
    <col min="12033" max="12040" width="0" style="31" hidden="1" customWidth="1"/>
    <col min="12041" max="12043" width="3.7109375" style="31" customWidth="1"/>
    <col min="12044" max="12044" width="12.7109375" style="31" customWidth="1"/>
    <col min="12045" max="12045" width="47.42578125" style="31" customWidth="1"/>
    <col min="12046"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288" width="10.5703125" style="31"/>
    <col min="12289" max="12296" width="0" style="31" hidden="1" customWidth="1"/>
    <col min="12297" max="12299" width="3.7109375" style="31" customWidth="1"/>
    <col min="12300" max="12300" width="12.7109375" style="31" customWidth="1"/>
    <col min="12301" max="12301" width="47.42578125" style="31" customWidth="1"/>
    <col min="12302"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544" width="10.5703125" style="31"/>
    <col min="12545" max="12552" width="0" style="31" hidden="1" customWidth="1"/>
    <col min="12553" max="12555" width="3.7109375" style="31" customWidth="1"/>
    <col min="12556" max="12556" width="12.7109375" style="31" customWidth="1"/>
    <col min="12557" max="12557" width="47.42578125" style="31" customWidth="1"/>
    <col min="12558"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800" width="10.5703125" style="31"/>
    <col min="12801" max="12808" width="0" style="31" hidden="1" customWidth="1"/>
    <col min="12809" max="12811" width="3.7109375" style="31" customWidth="1"/>
    <col min="12812" max="12812" width="12.7109375" style="31" customWidth="1"/>
    <col min="12813" max="12813" width="47.42578125" style="31" customWidth="1"/>
    <col min="12814"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3056" width="10.5703125" style="31"/>
    <col min="13057" max="13064" width="0" style="31" hidden="1" customWidth="1"/>
    <col min="13065" max="13067" width="3.7109375" style="31" customWidth="1"/>
    <col min="13068" max="13068" width="12.7109375" style="31" customWidth="1"/>
    <col min="13069" max="13069" width="47.42578125" style="31" customWidth="1"/>
    <col min="13070"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312" width="10.5703125" style="31"/>
    <col min="13313" max="13320" width="0" style="31" hidden="1" customWidth="1"/>
    <col min="13321" max="13323" width="3.7109375" style="31" customWidth="1"/>
    <col min="13324" max="13324" width="12.7109375" style="31" customWidth="1"/>
    <col min="13325" max="13325" width="47.42578125" style="31" customWidth="1"/>
    <col min="13326"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568" width="10.5703125" style="31"/>
    <col min="13569" max="13576" width="0" style="31" hidden="1" customWidth="1"/>
    <col min="13577" max="13579" width="3.7109375" style="31" customWidth="1"/>
    <col min="13580" max="13580" width="12.7109375" style="31" customWidth="1"/>
    <col min="13581" max="13581" width="47.42578125" style="31" customWidth="1"/>
    <col min="13582"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824" width="10.5703125" style="31"/>
    <col min="13825" max="13832" width="0" style="31" hidden="1" customWidth="1"/>
    <col min="13833" max="13835" width="3.7109375" style="31" customWidth="1"/>
    <col min="13836" max="13836" width="12.7109375" style="31" customWidth="1"/>
    <col min="13837" max="13837" width="47.42578125" style="31" customWidth="1"/>
    <col min="13838"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4080" width="10.5703125" style="31"/>
    <col min="14081" max="14088" width="0" style="31" hidden="1" customWidth="1"/>
    <col min="14089" max="14091" width="3.7109375" style="31" customWidth="1"/>
    <col min="14092" max="14092" width="12.7109375" style="31" customWidth="1"/>
    <col min="14093" max="14093" width="47.42578125" style="31" customWidth="1"/>
    <col min="14094"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336" width="10.5703125" style="31"/>
    <col min="14337" max="14344" width="0" style="31" hidden="1" customWidth="1"/>
    <col min="14345" max="14347" width="3.7109375" style="31" customWidth="1"/>
    <col min="14348" max="14348" width="12.7109375" style="31" customWidth="1"/>
    <col min="14349" max="14349" width="47.42578125" style="31" customWidth="1"/>
    <col min="14350"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592" width="10.5703125" style="31"/>
    <col min="14593" max="14600" width="0" style="31" hidden="1" customWidth="1"/>
    <col min="14601" max="14603" width="3.7109375" style="31" customWidth="1"/>
    <col min="14604" max="14604" width="12.7109375" style="31" customWidth="1"/>
    <col min="14605" max="14605" width="47.42578125" style="31" customWidth="1"/>
    <col min="14606"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848" width="10.5703125" style="31"/>
    <col min="14849" max="14856" width="0" style="31" hidden="1" customWidth="1"/>
    <col min="14857" max="14859" width="3.7109375" style="31" customWidth="1"/>
    <col min="14860" max="14860" width="12.7109375" style="31" customWidth="1"/>
    <col min="14861" max="14861" width="47.42578125" style="31" customWidth="1"/>
    <col min="14862"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5104" width="10.5703125" style="31"/>
    <col min="15105" max="15112" width="0" style="31" hidden="1" customWidth="1"/>
    <col min="15113" max="15115" width="3.7109375" style="31" customWidth="1"/>
    <col min="15116" max="15116" width="12.7109375" style="31" customWidth="1"/>
    <col min="15117" max="15117" width="47.42578125" style="31" customWidth="1"/>
    <col min="15118"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360" width="10.5703125" style="31"/>
    <col min="15361" max="15368" width="0" style="31" hidden="1" customWidth="1"/>
    <col min="15369" max="15371" width="3.7109375" style="31" customWidth="1"/>
    <col min="15372" max="15372" width="12.7109375" style="31" customWidth="1"/>
    <col min="15373" max="15373" width="47.42578125" style="31" customWidth="1"/>
    <col min="15374"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616" width="10.5703125" style="31"/>
    <col min="15617" max="15624" width="0" style="31" hidden="1" customWidth="1"/>
    <col min="15625" max="15627" width="3.7109375" style="31" customWidth="1"/>
    <col min="15628" max="15628" width="12.7109375" style="31" customWidth="1"/>
    <col min="15629" max="15629" width="47.42578125" style="31" customWidth="1"/>
    <col min="15630"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872" width="10.5703125" style="31"/>
    <col min="15873" max="15880" width="0" style="31" hidden="1" customWidth="1"/>
    <col min="15881" max="15883" width="3.7109375" style="31" customWidth="1"/>
    <col min="15884" max="15884" width="12.7109375" style="31" customWidth="1"/>
    <col min="15885" max="15885" width="47.42578125" style="31" customWidth="1"/>
    <col min="15886"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6128" width="10.5703125" style="31"/>
    <col min="16129" max="16136" width="0" style="31" hidden="1" customWidth="1"/>
    <col min="16137" max="16139" width="3.7109375" style="31" customWidth="1"/>
    <col min="16140" max="16140" width="12.7109375" style="31" customWidth="1"/>
    <col min="16141" max="16141" width="47.42578125" style="31" customWidth="1"/>
    <col min="16142"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384" width="10.5703125" style="31"/>
  </cols>
  <sheetData>
    <row r="1" spans="1:34" hidden="1"/>
    <row r="2" spans="1:34" hidden="1"/>
    <row r="3" spans="1:34" hidden="1"/>
    <row r="4" spans="1:34" ht="3" customHeight="1">
      <c r="J4" s="74"/>
      <c r="K4" s="74"/>
      <c r="L4" s="383"/>
      <c r="M4" s="383"/>
      <c r="N4" s="383"/>
      <c r="U4" s="383"/>
    </row>
    <row r="5" spans="1:34" ht="22.5" customHeight="1">
      <c r="J5" s="74"/>
      <c r="K5" s="74"/>
      <c r="L5" s="688" t="s">
        <v>614</v>
      </c>
      <c r="M5" s="688"/>
      <c r="N5" s="688"/>
      <c r="O5" s="688"/>
      <c r="P5" s="688"/>
      <c r="Q5" s="688"/>
      <c r="R5" s="688"/>
      <c r="S5" s="688"/>
      <c r="T5" s="688"/>
      <c r="U5" s="396"/>
    </row>
    <row r="6" spans="1:34" ht="3" customHeight="1">
      <c r="J6" s="74"/>
      <c r="K6" s="74"/>
      <c r="L6" s="383"/>
      <c r="M6" s="383"/>
      <c r="N6" s="383"/>
      <c r="O6" s="384"/>
      <c r="P6" s="384"/>
      <c r="Q6" s="384"/>
      <c r="R6" s="384"/>
      <c r="S6" s="384"/>
      <c r="T6" s="384"/>
      <c r="U6" s="383"/>
    </row>
    <row r="7" spans="1:34" s="378" customFormat="1" ht="5.25" hidden="1">
      <c r="A7" s="183"/>
      <c r="B7" s="183"/>
      <c r="C7" s="183"/>
      <c r="D7" s="183"/>
      <c r="E7" s="183"/>
      <c r="F7" s="183"/>
      <c r="G7" s="183"/>
      <c r="H7" s="183"/>
      <c r="L7" s="583"/>
      <c r="M7" s="545"/>
      <c r="O7" s="694"/>
      <c r="P7" s="694"/>
      <c r="Q7" s="694"/>
      <c r="R7" s="694"/>
      <c r="S7" s="694"/>
      <c r="T7" s="694"/>
      <c r="U7" s="497"/>
      <c r="V7" s="497"/>
      <c r="X7" s="183"/>
      <c r="Y7" s="183"/>
      <c r="Z7" s="183"/>
      <c r="AA7" s="183"/>
      <c r="AB7" s="183"/>
    </row>
    <row r="8" spans="1:34"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95" t="str">
        <f>IF(datePr_ch="",IF(datePr="","",datePr),datePr_ch)</f>
        <v>28.04.2023</v>
      </c>
      <c r="P8" s="695"/>
      <c r="Q8" s="695"/>
      <c r="R8" s="695"/>
      <c r="S8" s="695"/>
      <c r="T8" s="695"/>
      <c r="U8" s="469"/>
      <c r="X8" s="183"/>
      <c r="Y8" s="183"/>
      <c r="Z8" s="183"/>
      <c r="AA8" s="183"/>
      <c r="AB8" s="183"/>
      <c r="AC8" s="183"/>
      <c r="AD8" s="183"/>
      <c r="AE8" s="183"/>
      <c r="AF8" s="183"/>
      <c r="AG8" s="183"/>
      <c r="AH8" s="183"/>
    </row>
    <row r="9" spans="1:34"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95" t="str">
        <f>IF(numberPr_ch="",IF(numberPr="","",numberPr),numberPr_ch)</f>
        <v>595</v>
      </c>
      <c r="P9" s="695"/>
      <c r="Q9" s="695"/>
      <c r="R9" s="695"/>
      <c r="S9" s="695"/>
      <c r="T9" s="695"/>
      <c r="U9" s="469"/>
      <c r="X9" s="183"/>
      <c r="Y9" s="183"/>
      <c r="Z9" s="183"/>
      <c r="AA9" s="183"/>
      <c r="AB9" s="183"/>
      <c r="AC9" s="183"/>
      <c r="AD9" s="183"/>
      <c r="AE9" s="183"/>
      <c r="AF9" s="183"/>
      <c r="AG9" s="183"/>
      <c r="AH9" s="183"/>
    </row>
    <row r="10" spans="1:34" s="378" customFormat="1" ht="5.25" hidden="1">
      <c r="A10" s="183"/>
      <c r="B10" s="183"/>
      <c r="C10" s="183"/>
      <c r="D10" s="183"/>
      <c r="E10" s="183"/>
      <c r="F10" s="183"/>
      <c r="G10" s="183"/>
      <c r="H10" s="183"/>
      <c r="L10" s="583"/>
      <c r="M10" s="545"/>
      <c r="O10" s="694"/>
      <c r="P10" s="694"/>
      <c r="Q10" s="694"/>
      <c r="R10" s="694"/>
      <c r="S10" s="694"/>
      <c r="T10" s="694"/>
      <c r="U10" s="497"/>
      <c r="V10" s="497"/>
      <c r="X10" s="183"/>
      <c r="Y10" s="183"/>
      <c r="Z10" s="183"/>
      <c r="AA10" s="183"/>
      <c r="AB10" s="183"/>
    </row>
    <row r="11" spans="1:34" s="138" customFormat="1" ht="11.25" hidden="1">
      <c r="A11" s="183"/>
      <c r="B11" s="183"/>
      <c r="C11" s="183"/>
      <c r="D11" s="183"/>
      <c r="E11" s="183"/>
      <c r="F11" s="183"/>
      <c r="G11" s="183"/>
      <c r="H11" s="183"/>
      <c r="L11" s="132"/>
      <c r="M11" s="132"/>
      <c r="N11" s="388"/>
      <c r="O11" s="397"/>
      <c r="P11" s="397"/>
      <c r="Q11" s="397"/>
      <c r="R11" s="397"/>
      <c r="S11" s="397"/>
      <c r="T11" s="397"/>
      <c r="U11" s="400" t="s">
        <v>371</v>
      </c>
      <c r="X11" s="183"/>
      <c r="Y11" s="183"/>
      <c r="Z11" s="183"/>
      <c r="AA11" s="183"/>
      <c r="AB11" s="183"/>
      <c r="AC11" s="183"/>
      <c r="AD11" s="183"/>
      <c r="AE11" s="183"/>
      <c r="AF11" s="183"/>
      <c r="AG11" s="183"/>
      <c r="AH11" s="183"/>
    </row>
    <row r="12" spans="1:34" ht="15" customHeight="1">
      <c r="J12" s="74"/>
      <c r="K12" s="74"/>
      <c r="L12" s="383"/>
      <c r="M12" s="383"/>
      <c r="N12" s="383"/>
      <c r="O12" s="722"/>
      <c r="P12" s="722"/>
      <c r="Q12" s="722"/>
      <c r="R12" s="722"/>
      <c r="S12" s="722"/>
      <c r="T12" s="722"/>
      <c r="U12" s="722"/>
    </row>
    <row r="13" spans="1:34">
      <c r="J13" s="74"/>
      <c r="K13" s="74"/>
      <c r="L13" s="626" t="s">
        <v>445</v>
      </c>
      <c r="M13" s="626"/>
      <c r="N13" s="626"/>
      <c r="O13" s="626"/>
      <c r="P13" s="626"/>
      <c r="Q13" s="626"/>
      <c r="R13" s="626"/>
      <c r="S13" s="626"/>
      <c r="T13" s="626"/>
      <c r="U13" s="626"/>
      <c r="V13" s="626"/>
      <c r="W13" s="626" t="s">
        <v>446</v>
      </c>
    </row>
    <row r="14" spans="1:34" ht="14.25" customHeight="1">
      <c r="J14" s="74"/>
      <c r="K14" s="74"/>
      <c r="L14" s="702" t="s">
        <v>91</v>
      </c>
      <c r="M14" s="702" t="s">
        <v>600</v>
      </c>
      <c r="N14" s="415"/>
      <c r="O14" s="703" t="s">
        <v>602</v>
      </c>
      <c r="P14" s="704"/>
      <c r="Q14" s="704"/>
      <c r="R14" s="704"/>
      <c r="S14" s="704"/>
      <c r="T14" s="705"/>
      <c r="U14" s="685" t="s">
        <v>339</v>
      </c>
      <c r="V14" s="699" t="s">
        <v>274</v>
      </c>
      <c r="W14" s="626"/>
    </row>
    <row r="15" spans="1:34" ht="14.25" customHeight="1">
      <c r="J15" s="74"/>
      <c r="K15" s="74"/>
      <c r="L15" s="702"/>
      <c r="M15" s="702"/>
      <c r="N15" s="415"/>
      <c r="O15" s="708" t="s">
        <v>673</v>
      </c>
      <c r="P15" s="706" t="s">
        <v>270</v>
      </c>
      <c r="Q15" s="707"/>
      <c r="R15" s="683" t="s">
        <v>613</v>
      </c>
      <c r="S15" s="683"/>
      <c r="T15" s="684"/>
      <c r="U15" s="686"/>
      <c r="V15" s="700"/>
      <c r="W15" s="626"/>
    </row>
    <row r="16" spans="1:34" ht="33.75">
      <c r="J16" s="74"/>
      <c r="K16" s="74"/>
      <c r="L16" s="702"/>
      <c r="M16" s="702"/>
      <c r="N16" s="414"/>
      <c r="O16" s="709"/>
      <c r="P16" s="88" t="s">
        <v>668</v>
      </c>
      <c r="Q16" s="88" t="s">
        <v>669</v>
      </c>
      <c r="R16" s="89" t="s">
        <v>273</v>
      </c>
      <c r="S16" s="697" t="s">
        <v>272</v>
      </c>
      <c r="T16" s="698"/>
      <c r="U16" s="687"/>
      <c r="V16" s="701"/>
      <c r="W16" s="626"/>
    </row>
    <row r="17" spans="1:35">
      <c r="J17" s="74"/>
      <c r="K17" s="389">
        <v>1</v>
      </c>
      <c r="L17" s="35" t="s">
        <v>92</v>
      </c>
      <c r="M17" s="35" t="s">
        <v>48</v>
      </c>
      <c r="N17" s="395" t="s">
        <v>48</v>
      </c>
      <c r="O17" s="387">
        <f ca="1">OFFSET(O17,0,-1)+1</f>
        <v>3</v>
      </c>
      <c r="P17" s="387">
        <f ca="1">OFFSET(P17,0,-1)+1</f>
        <v>4</v>
      </c>
      <c r="Q17" s="387">
        <f ca="1">OFFSET(Q17,0,-1)+1</f>
        <v>5</v>
      </c>
      <c r="R17" s="387">
        <f ca="1">OFFSET(R17,0,-1)+1</f>
        <v>6</v>
      </c>
      <c r="S17" s="690">
        <f ca="1">OFFSET(S17,0,-1)+1</f>
        <v>7</v>
      </c>
      <c r="T17" s="690"/>
      <c r="U17" s="387">
        <f ca="1">OFFSET(U17,0,-2)+1</f>
        <v>8</v>
      </c>
      <c r="V17" s="394">
        <f ca="1">OFFSET(V17,0,-1)</f>
        <v>8</v>
      </c>
      <c r="W17" s="387">
        <f ca="1">OFFSET(W17,0,-1)+1</f>
        <v>9</v>
      </c>
    </row>
    <row r="18" spans="1:35" ht="22.5">
      <c r="A18" s="673">
        <v>1</v>
      </c>
      <c r="E18" s="184"/>
      <c r="F18" s="284"/>
      <c r="G18" s="284"/>
      <c r="H18" s="284"/>
      <c r="J18" s="506"/>
      <c r="K18" s="509"/>
      <c r="L18" s="402">
        <f>mergeValue(A18)</f>
        <v>1</v>
      </c>
      <c r="M18" s="450" t="s">
        <v>19</v>
      </c>
      <c r="N18" s="437"/>
      <c r="O18" s="719"/>
      <c r="P18" s="719"/>
      <c r="Q18" s="719"/>
      <c r="R18" s="719"/>
      <c r="S18" s="719"/>
      <c r="T18" s="719"/>
      <c r="U18" s="719"/>
      <c r="V18" s="719"/>
      <c r="W18" s="446" t="s">
        <v>716</v>
      </c>
    </row>
    <row r="19" spans="1:35" ht="22.5">
      <c r="A19" s="673"/>
      <c r="B19" s="673">
        <v>1</v>
      </c>
      <c r="E19" s="284"/>
      <c r="F19" s="284"/>
      <c r="G19" s="284"/>
      <c r="H19" s="284"/>
      <c r="I19" s="151"/>
      <c r="J19" s="505"/>
      <c r="K19" s="507"/>
      <c r="L19" s="402" t="str">
        <f>mergeValue(A19) &amp;"."&amp; mergeValue(B19)</f>
        <v>1.1</v>
      </c>
      <c r="M19" s="418" t="s">
        <v>15</v>
      </c>
      <c r="N19" s="437"/>
      <c r="O19" s="719"/>
      <c r="P19" s="719"/>
      <c r="Q19" s="719"/>
      <c r="R19" s="719"/>
      <c r="S19" s="719"/>
      <c r="T19" s="719"/>
      <c r="U19" s="719"/>
      <c r="V19" s="719"/>
      <c r="W19" s="446" t="s">
        <v>459</v>
      </c>
    </row>
    <row r="20" spans="1:35" ht="22.5">
      <c r="A20" s="673"/>
      <c r="B20" s="673"/>
      <c r="C20" s="673">
        <v>1</v>
      </c>
      <c r="E20" s="284"/>
      <c r="F20" s="284"/>
      <c r="G20" s="284"/>
      <c r="H20" s="284"/>
      <c r="I20" s="508"/>
      <c r="J20" s="505"/>
      <c r="K20" s="507"/>
      <c r="L20" s="402" t="str">
        <f>mergeValue(A20) &amp;"."&amp; mergeValue(B20)&amp;"."&amp; mergeValue(C20)</f>
        <v>1.1.1</v>
      </c>
      <c r="M20" s="419" t="s">
        <v>7</v>
      </c>
      <c r="N20" s="437"/>
      <c r="O20" s="719"/>
      <c r="P20" s="719"/>
      <c r="Q20" s="719"/>
      <c r="R20" s="719"/>
      <c r="S20" s="719"/>
      <c r="T20" s="719"/>
      <c r="U20" s="719"/>
      <c r="V20" s="719"/>
      <c r="W20" s="446" t="s">
        <v>598</v>
      </c>
    </row>
    <row r="21" spans="1:35" ht="22.5">
      <c r="A21" s="673"/>
      <c r="B21" s="673"/>
      <c r="C21" s="673"/>
      <c r="D21" s="673">
        <v>1</v>
      </c>
      <c r="E21" s="284"/>
      <c r="F21" s="284"/>
      <c r="G21" s="284"/>
      <c r="H21" s="284"/>
      <c r="I21" s="508"/>
      <c r="J21" s="505"/>
      <c r="K21" s="507"/>
      <c r="L21" s="402" t="str">
        <f>mergeValue(A21) &amp;"."&amp; mergeValue(B21)&amp;"."&amp; mergeValue(C21)&amp;"."&amp; mergeValue(D21)</f>
        <v>1.1.1.1</v>
      </c>
      <c r="M21" s="420" t="s">
        <v>21</v>
      </c>
      <c r="N21" s="437"/>
      <c r="O21" s="719"/>
      <c r="P21" s="719"/>
      <c r="Q21" s="719"/>
      <c r="R21" s="719"/>
      <c r="S21" s="719"/>
      <c r="T21" s="719"/>
      <c r="U21" s="719"/>
      <c r="V21" s="719"/>
      <c r="W21" s="446" t="s">
        <v>599</v>
      </c>
    </row>
    <row r="22" spans="1:35" ht="11.25" hidden="1" customHeight="1">
      <c r="A22" s="673"/>
      <c r="B22" s="673"/>
      <c r="C22" s="673"/>
      <c r="D22" s="673"/>
      <c r="E22" s="673">
        <v>1</v>
      </c>
      <c r="F22" s="284"/>
      <c r="G22" s="284"/>
      <c r="H22" s="173">
        <v>1</v>
      </c>
      <c r="I22" s="673">
        <v>1</v>
      </c>
      <c r="J22" s="284"/>
      <c r="K22" s="511"/>
      <c r="L22" s="402"/>
      <c r="M22" s="422"/>
      <c r="N22" s="169"/>
      <c r="O22" s="401"/>
      <c r="P22" s="401"/>
      <c r="Q22" s="401"/>
      <c r="R22" s="401"/>
      <c r="S22" s="401"/>
      <c r="T22" s="401"/>
      <c r="U22" s="401"/>
      <c r="V22" s="402"/>
      <c r="W22" s="169"/>
    </row>
    <row r="23" spans="1:35" ht="33.75">
      <c r="A23" s="673"/>
      <c r="B23" s="673"/>
      <c r="C23" s="673"/>
      <c r="D23" s="673"/>
      <c r="E23" s="673"/>
      <c r="F23" s="673">
        <v>1</v>
      </c>
      <c r="G23" s="173"/>
      <c r="H23" s="173"/>
      <c r="I23" s="673"/>
      <c r="J23" s="673">
        <v>1</v>
      </c>
      <c r="K23" s="512"/>
      <c r="L23" s="402" t="str">
        <f>mergeValue(A23) &amp;"."&amp; mergeValue(B23)&amp;"."&amp; mergeValue(C23)&amp;"."&amp; mergeValue(D23)&amp;"."&amp;  mergeValue(F23)</f>
        <v>1.1.1.1.1</v>
      </c>
      <c r="M23" s="423" t="s">
        <v>9</v>
      </c>
      <c r="N23" s="169"/>
      <c r="O23" s="675"/>
      <c r="P23" s="675"/>
      <c r="Q23" s="675"/>
      <c r="R23" s="675"/>
      <c r="S23" s="675"/>
      <c r="T23" s="675"/>
      <c r="U23" s="675"/>
      <c r="V23" s="675"/>
      <c r="W23" s="446" t="s">
        <v>718</v>
      </c>
      <c r="Y23" s="182" t="str">
        <f>strCheckUnique(Z23:Z26)</f>
        <v/>
      </c>
      <c r="AA23" s="182"/>
    </row>
    <row r="24" spans="1:35" ht="99" customHeight="1">
      <c r="A24" s="673"/>
      <c r="B24" s="673"/>
      <c r="C24" s="673"/>
      <c r="D24" s="673"/>
      <c r="E24" s="673"/>
      <c r="F24" s="673"/>
      <c r="G24" s="173">
        <v>1</v>
      </c>
      <c r="H24" s="173"/>
      <c r="I24" s="673"/>
      <c r="J24" s="673"/>
      <c r="K24" s="512">
        <v>1</v>
      </c>
      <c r="L24" s="402" t="str">
        <f>mergeValue(A24) &amp;"."&amp; mergeValue(B24)&amp;"."&amp; mergeValue(C24)&amp;"."&amp; mergeValue(D24)&amp;"."&amp; mergeValue(F24)&amp;"."&amp; mergeValue(G24)</f>
        <v>1.1.1.1.1.1</v>
      </c>
      <c r="M24" s="528"/>
      <c r="N24" s="439"/>
      <c r="O24" s="428"/>
      <c r="P24" s="428"/>
      <c r="Q24" s="539"/>
      <c r="R24" s="679"/>
      <c r="S24" s="681" t="s">
        <v>83</v>
      </c>
      <c r="T24" s="679"/>
      <c r="U24" s="681" t="s">
        <v>84</v>
      </c>
      <c r="V24" s="436"/>
      <c r="W24" s="691" t="s">
        <v>731</v>
      </c>
      <c r="X24" s="173" t="str">
        <f>strCheckDate(O25:V25)</f>
        <v/>
      </c>
      <c r="Y24" s="182"/>
      <c r="Z24" s="182" t="str">
        <f>IF(M24="","",M24 )</f>
        <v/>
      </c>
      <c r="AA24" s="182"/>
      <c r="AB24" s="182"/>
      <c r="AC24" s="182"/>
    </row>
    <row r="25" spans="1:35" ht="11.25" hidden="1">
      <c r="A25" s="673"/>
      <c r="B25" s="673"/>
      <c r="C25" s="673"/>
      <c r="D25" s="673"/>
      <c r="E25" s="673"/>
      <c r="F25" s="673"/>
      <c r="G25" s="173"/>
      <c r="H25" s="173"/>
      <c r="I25" s="673"/>
      <c r="J25" s="673"/>
      <c r="K25" s="512"/>
      <c r="L25" s="244"/>
      <c r="M25" s="451"/>
      <c r="N25" s="439"/>
      <c r="O25" s="428"/>
      <c r="P25" s="428"/>
      <c r="Q25" s="438" t="str">
        <f>R24 &amp; "-" &amp; T24</f>
        <v>-</v>
      </c>
      <c r="R25" s="680"/>
      <c r="S25" s="681"/>
      <c r="T25" s="680"/>
      <c r="U25" s="681"/>
      <c r="V25" s="436"/>
      <c r="W25" s="692"/>
    </row>
    <row r="26" spans="1:35" customFormat="1" ht="15" customHeight="1">
      <c r="A26" s="673"/>
      <c r="B26" s="673"/>
      <c r="C26" s="673"/>
      <c r="D26" s="673"/>
      <c r="E26" s="673"/>
      <c r="F26" s="673"/>
      <c r="G26" s="284"/>
      <c r="H26" s="173"/>
      <c r="I26" s="673"/>
      <c r="J26" s="673"/>
      <c r="K26" s="511"/>
      <c r="L26" s="416"/>
      <c r="M26" s="424" t="s">
        <v>24</v>
      </c>
      <c r="N26" s="421"/>
      <c r="O26" s="417"/>
      <c r="P26" s="417"/>
      <c r="Q26" s="417"/>
      <c r="R26" s="432"/>
      <c r="S26" s="141"/>
      <c r="T26" s="429"/>
      <c r="U26" s="421"/>
      <c r="V26" s="426"/>
      <c r="W26" s="693"/>
      <c r="X26" s="175"/>
      <c r="Y26" s="175"/>
      <c r="Z26" s="175"/>
      <c r="AA26" s="175"/>
      <c r="AB26" s="175"/>
      <c r="AC26" s="175"/>
      <c r="AD26" s="175"/>
      <c r="AE26" s="175"/>
      <c r="AF26" s="175"/>
      <c r="AG26" s="175"/>
      <c r="AH26" s="175"/>
    </row>
    <row r="27" spans="1:35" customFormat="1" ht="15" customHeight="1">
      <c r="A27" s="673"/>
      <c r="B27" s="673"/>
      <c r="C27" s="673"/>
      <c r="D27" s="673"/>
      <c r="E27" s="673"/>
      <c r="F27" s="284"/>
      <c r="G27" s="284"/>
      <c r="H27" s="173"/>
      <c r="I27" s="673"/>
      <c r="J27" s="284"/>
      <c r="K27" s="511"/>
      <c r="L27" s="416"/>
      <c r="M27" s="421" t="s">
        <v>10</v>
      </c>
      <c r="N27" s="130"/>
      <c r="O27" s="417"/>
      <c r="P27" s="417"/>
      <c r="Q27" s="417"/>
      <c r="R27" s="432"/>
      <c r="S27" s="141"/>
      <c r="T27" s="429"/>
      <c r="U27" s="130"/>
      <c r="V27" s="141"/>
      <c r="W27" s="426"/>
      <c r="X27" s="175"/>
      <c r="Y27" s="175"/>
      <c r="Z27" s="175"/>
      <c r="AA27" s="175"/>
      <c r="AB27" s="175"/>
      <c r="AC27" s="175"/>
      <c r="AD27" s="175"/>
      <c r="AE27" s="175"/>
      <c r="AF27" s="175"/>
      <c r="AG27" s="175"/>
      <c r="AH27" s="175"/>
    </row>
    <row r="28" spans="1:35" customFormat="1" ht="15" hidden="1" customHeight="1">
      <c r="A28" s="673"/>
      <c r="B28" s="673"/>
      <c r="C28" s="673"/>
      <c r="D28" s="673"/>
      <c r="E28" s="510"/>
      <c r="F28" s="284"/>
      <c r="G28" s="284"/>
      <c r="H28" s="284"/>
      <c r="I28" s="506"/>
      <c r="J28" s="73"/>
      <c r="K28" s="509"/>
      <c r="L28" s="416"/>
      <c r="M28" s="421"/>
      <c r="N28" s="421"/>
      <c r="O28" s="421"/>
      <c r="P28" s="421"/>
      <c r="Q28" s="421"/>
      <c r="R28" s="421"/>
      <c r="S28" s="421"/>
      <c r="T28" s="421"/>
      <c r="U28" s="421"/>
      <c r="V28" s="141"/>
      <c r="W28" s="426"/>
      <c r="X28" s="175"/>
      <c r="Y28" s="175"/>
      <c r="Z28" s="175"/>
      <c r="AA28" s="175"/>
      <c r="AB28" s="175"/>
      <c r="AC28" s="175"/>
      <c r="AD28" s="175"/>
      <c r="AE28" s="175"/>
      <c r="AF28" s="175"/>
      <c r="AG28" s="175"/>
      <c r="AH28" s="175"/>
      <c r="AI28" s="175"/>
    </row>
    <row r="29" spans="1:35" customFormat="1" ht="15" customHeight="1">
      <c r="A29" s="673"/>
      <c r="B29" s="673"/>
      <c r="C29" s="673"/>
      <c r="D29" s="510"/>
      <c r="E29" s="510"/>
      <c r="F29" s="284"/>
      <c r="G29" s="284"/>
      <c r="H29" s="284"/>
      <c r="I29" s="506"/>
      <c r="J29" s="73"/>
      <c r="K29" s="509"/>
      <c r="L29" s="416"/>
      <c r="M29" s="130" t="s">
        <v>16</v>
      </c>
      <c r="N29" s="129"/>
      <c r="O29" s="417"/>
      <c r="P29" s="417"/>
      <c r="Q29" s="417"/>
      <c r="R29" s="432"/>
      <c r="S29" s="141"/>
      <c r="T29" s="429"/>
      <c r="U29" s="129"/>
      <c r="V29" s="141"/>
      <c r="W29" s="426"/>
      <c r="X29" s="175"/>
      <c r="Y29" s="175"/>
      <c r="Z29" s="175"/>
      <c r="AA29" s="175"/>
      <c r="AB29" s="175"/>
      <c r="AC29" s="175"/>
      <c r="AD29" s="175"/>
      <c r="AE29" s="175"/>
      <c r="AF29" s="175"/>
      <c r="AG29" s="175"/>
      <c r="AH29" s="175"/>
    </row>
    <row r="30" spans="1:35" customFormat="1" ht="15" customHeight="1">
      <c r="A30" s="673"/>
      <c r="B30" s="673"/>
      <c r="C30" s="510"/>
      <c r="D30" s="510"/>
      <c r="E30" s="510"/>
      <c r="F30" s="510"/>
      <c r="G30" s="515"/>
      <c r="H30" s="506"/>
      <c r="I30" s="513"/>
      <c r="J30" s="73"/>
      <c r="K30" s="514"/>
      <c r="L30" s="416"/>
      <c r="M30" s="129" t="s">
        <v>17</v>
      </c>
      <c r="N30" s="129"/>
      <c r="O30" s="417"/>
      <c r="P30" s="417"/>
      <c r="Q30" s="417"/>
      <c r="R30" s="432"/>
      <c r="S30" s="141"/>
      <c r="T30" s="429"/>
      <c r="U30" s="129"/>
      <c r="V30" s="141"/>
      <c r="W30" s="426"/>
      <c r="X30" s="175"/>
      <c r="Y30" s="175"/>
      <c r="Z30" s="175"/>
      <c r="AA30" s="175"/>
      <c r="AB30" s="175"/>
      <c r="AC30" s="175"/>
      <c r="AD30" s="175"/>
      <c r="AE30" s="175"/>
      <c r="AF30" s="175"/>
      <c r="AG30" s="175"/>
      <c r="AH30" s="175"/>
    </row>
    <row r="31" spans="1:35" customFormat="1" ht="15" customHeight="1">
      <c r="A31" s="673"/>
      <c r="B31" s="510"/>
      <c r="C31" s="510"/>
      <c r="D31" s="510"/>
      <c r="E31" s="510"/>
      <c r="F31" s="510"/>
      <c r="G31" s="515"/>
      <c r="H31" s="506"/>
      <c r="I31" s="506"/>
      <c r="J31" s="73"/>
      <c r="K31" s="509"/>
      <c r="L31" s="416"/>
      <c r="M31" s="135" t="s">
        <v>18</v>
      </c>
      <c r="N31" s="129"/>
      <c r="O31" s="417"/>
      <c r="P31" s="417"/>
      <c r="Q31" s="417"/>
      <c r="R31" s="432"/>
      <c r="S31" s="141"/>
      <c r="T31" s="429"/>
      <c r="U31" s="129"/>
      <c r="V31" s="141"/>
      <c r="W31" s="426"/>
      <c r="X31" s="175"/>
      <c r="Y31" s="175"/>
      <c r="Z31" s="175"/>
      <c r="AA31" s="175"/>
      <c r="AB31" s="175"/>
      <c r="AC31" s="175"/>
      <c r="AD31" s="175"/>
      <c r="AE31" s="175"/>
      <c r="AF31" s="175"/>
      <c r="AG31" s="175"/>
      <c r="AH31" s="175"/>
    </row>
    <row r="32" spans="1:35" customFormat="1" ht="15" customHeight="1">
      <c r="L32" s="416"/>
      <c r="M32" s="144" t="s">
        <v>308</v>
      </c>
      <c r="N32" s="129"/>
      <c r="O32" s="417"/>
      <c r="P32" s="417"/>
      <c r="Q32" s="417"/>
      <c r="R32" s="432"/>
      <c r="S32" s="141"/>
      <c r="T32" s="429"/>
      <c r="U32" s="129"/>
      <c r="V32" s="141"/>
      <c r="W32" s="426"/>
      <c r="X32" s="175"/>
      <c r="Y32" s="175"/>
      <c r="Z32" s="175"/>
      <c r="AA32" s="175"/>
      <c r="AB32" s="175"/>
      <c r="AC32" s="175"/>
      <c r="AD32" s="175"/>
      <c r="AE32" s="175"/>
      <c r="AF32" s="175"/>
      <c r="AG32" s="175"/>
      <c r="AH32" s="175"/>
    </row>
    <row r="33" spans="12:23" ht="3" customHeight="1">
      <c r="L33" s="385"/>
      <c r="M33" s="385"/>
      <c r="N33" s="385"/>
      <c r="O33" s="385"/>
      <c r="P33" s="385"/>
      <c r="Q33" s="385"/>
      <c r="R33" s="385"/>
      <c r="S33" s="385"/>
      <c r="T33" s="385"/>
      <c r="U33" s="385"/>
    </row>
    <row r="34" spans="12:23" ht="141.75" customHeight="1">
      <c r="L34" s="1">
        <v>1</v>
      </c>
      <c r="M34" s="667" t="s">
        <v>732</v>
      </c>
      <c r="N34" s="667"/>
      <c r="O34" s="667"/>
      <c r="P34" s="667"/>
      <c r="Q34" s="667"/>
      <c r="R34" s="667"/>
      <c r="S34" s="667"/>
      <c r="T34" s="667"/>
      <c r="U34" s="667"/>
      <c r="V34" s="667"/>
      <c r="W34" s="667"/>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67</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71"/>
      <c r="B13" s="671"/>
      <c r="C13" s="671"/>
      <c r="D13" s="277">
        <v>1</v>
      </c>
      <c r="F13" s="165" t="str">
        <f>"4."&amp;mergeValue(A13) &amp;"."&amp;mergeValue(B13)&amp;"."&amp;mergeValue(C13)&amp;"."&amp;mergeValue(D13)</f>
        <v>4.1.1.1.1</v>
      </c>
      <c r="G13" s="340" t="s">
        <v>477</v>
      </c>
      <c r="H13" s="259"/>
      <c r="I13" s="672" t="s">
        <v>567</v>
      </c>
      <c r="J13" s="272"/>
      <c r="K13" s="183"/>
      <c r="L13" s="183"/>
      <c r="M13" s="183"/>
      <c r="N13" s="183"/>
      <c r="O13" s="183"/>
      <c r="P13" s="183"/>
      <c r="Q13" s="183"/>
      <c r="R13" s="183"/>
      <c r="S13" s="183"/>
      <c r="T13" s="183"/>
    </row>
    <row r="14" spans="1:20" s="138" customFormat="1" ht="18.75">
      <c r="A14" s="671"/>
      <c r="B14" s="671"/>
      <c r="C14" s="671"/>
      <c r="D14" s="277"/>
      <c r="F14" s="273"/>
      <c r="G14" s="130" t="s">
        <v>4</v>
      </c>
      <c r="H14" s="278"/>
      <c r="I14" s="672"/>
      <c r="J14" s="272"/>
      <c r="K14" s="183"/>
      <c r="L14" s="183"/>
      <c r="M14" s="183"/>
      <c r="N14" s="183"/>
      <c r="O14" s="183"/>
      <c r="P14" s="183"/>
      <c r="Q14" s="183"/>
      <c r="R14" s="183"/>
      <c r="S14" s="183"/>
      <c r="T14" s="183"/>
    </row>
    <row r="15" spans="1:20" s="138" customFormat="1" ht="18.75">
      <c r="A15" s="671"/>
      <c r="B15" s="671"/>
      <c r="C15" s="277"/>
      <c r="D15" s="277"/>
      <c r="F15" s="341"/>
      <c r="G15" s="168" t="s">
        <v>401</v>
      </c>
      <c r="H15" s="342"/>
      <c r="I15" s="343"/>
      <c r="J15" s="272"/>
      <c r="K15" s="183"/>
      <c r="L15" s="183"/>
      <c r="M15" s="183"/>
      <c r="N15" s="183"/>
      <c r="O15" s="183"/>
      <c r="P15" s="183"/>
      <c r="Q15" s="183"/>
      <c r="R15" s="183"/>
      <c r="S15" s="183"/>
      <c r="T15" s="183"/>
    </row>
    <row r="16" spans="1:20" s="138" customFormat="1" ht="18.75">
      <c r="A16" s="671"/>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7" t="s">
        <v>569</v>
      </c>
      <c r="H19" s="667"/>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173" hidden="1" customWidth="1"/>
    <col min="7" max="8" width="11.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21" width="23.7109375" style="31" hidden="1" customWidth="1"/>
    <col min="22" max="22" width="1.7109375" style="31" hidden="1" customWidth="1"/>
    <col min="23" max="23" width="11.7109375" style="31" customWidth="1"/>
    <col min="24" max="24" width="3.7109375" style="31" customWidth="1"/>
    <col min="25" max="25" width="11.7109375" style="31" customWidth="1"/>
    <col min="26" max="26" width="8.5703125" style="31" hidden="1" customWidth="1"/>
    <col min="27" max="27" width="4.7109375" style="31" customWidth="1"/>
    <col min="28" max="28" width="115.7109375" style="31" customWidth="1"/>
    <col min="29" max="33" width="10.5703125" style="173"/>
    <col min="34" max="249" width="10.5703125" style="31"/>
    <col min="250" max="257" width="0" style="31" hidden="1" customWidth="1"/>
    <col min="258" max="260" width="3.7109375" style="31" customWidth="1"/>
    <col min="261" max="261" width="12.7109375" style="31" customWidth="1"/>
    <col min="262" max="262" width="47.42578125" style="31" customWidth="1"/>
    <col min="263" max="271" width="0" style="31" hidden="1" customWidth="1"/>
    <col min="272" max="272" width="11.7109375" style="31" customWidth="1"/>
    <col min="273" max="273" width="6.42578125" style="31" bestFit="1" customWidth="1"/>
    <col min="274" max="274" width="11.7109375" style="31" customWidth="1"/>
    <col min="275" max="275" width="0" style="31" hidden="1" customWidth="1"/>
    <col min="276" max="276" width="3.7109375" style="31" customWidth="1"/>
    <col min="277" max="277" width="11.140625" style="31" bestFit="1" customWidth="1"/>
    <col min="278" max="505" width="10.5703125" style="31"/>
    <col min="506" max="513" width="0" style="31" hidden="1" customWidth="1"/>
    <col min="514" max="516" width="3.7109375" style="31" customWidth="1"/>
    <col min="517" max="517" width="12.7109375" style="31" customWidth="1"/>
    <col min="518" max="518" width="47.42578125" style="31" customWidth="1"/>
    <col min="519" max="527" width="0" style="31" hidden="1" customWidth="1"/>
    <col min="528" max="528" width="11.7109375" style="31" customWidth="1"/>
    <col min="529" max="529" width="6.42578125" style="31" bestFit="1" customWidth="1"/>
    <col min="530" max="530" width="11.7109375" style="31" customWidth="1"/>
    <col min="531" max="531" width="0" style="31" hidden="1" customWidth="1"/>
    <col min="532" max="532" width="3.7109375" style="31" customWidth="1"/>
    <col min="533" max="533" width="11.140625" style="31" bestFit="1" customWidth="1"/>
    <col min="534" max="761" width="10.5703125" style="31"/>
    <col min="762" max="769" width="0" style="31" hidden="1" customWidth="1"/>
    <col min="770" max="772" width="3.7109375" style="31" customWidth="1"/>
    <col min="773" max="773" width="12.7109375" style="31" customWidth="1"/>
    <col min="774" max="774" width="47.42578125" style="31" customWidth="1"/>
    <col min="775" max="783" width="0" style="31" hidden="1" customWidth="1"/>
    <col min="784" max="784" width="11.7109375" style="31" customWidth="1"/>
    <col min="785" max="785" width="6.42578125" style="31" bestFit="1" customWidth="1"/>
    <col min="786" max="786" width="11.7109375" style="31" customWidth="1"/>
    <col min="787" max="787" width="0" style="31" hidden="1" customWidth="1"/>
    <col min="788" max="788" width="3.7109375" style="31" customWidth="1"/>
    <col min="789" max="789" width="11.140625" style="31" bestFit="1" customWidth="1"/>
    <col min="790" max="1017" width="10.5703125" style="31"/>
    <col min="1018" max="1025" width="0" style="31" hidden="1" customWidth="1"/>
    <col min="1026" max="1028" width="3.7109375" style="31" customWidth="1"/>
    <col min="1029" max="1029" width="12.7109375" style="31" customWidth="1"/>
    <col min="1030" max="1030" width="47.42578125" style="31" customWidth="1"/>
    <col min="1031" max="1039" width="0" style="31" hidden="1" customWidth="1"/>
    <col min="1040" max="1040" width="11.7109375" style="31" customWidth="1"/>
    <col min="1041" max="1041" width="6.42578125" style="31" bestFit="1" customWidth="1"/>
    <col min="1042" max="1042" width="11.7109375" style="31" customWidth="1"/>
    <col min="1043" max="1043" width="0" style="31" hidden="1" customWidth="1"/>
    <col min="1044" max="1044" width="3.7109375" style="31" customWidth="1"/>
    <col min="1045" max="1045" width="11.140625" style="31" bestFit="1" customWidth="1"/>
    <col min="1046" max="1273" width="10.5703125" style="31"/>
    <col min="1274" max="1281" width="0" style="31" hidden="1" customWidth="1"/>
    <col min="1282" max="1284" width="3.7109375" style="31" customWidth="1"/>
    <col min="1285" max="1285" width="12.7109375" style="31" customWidth="1"/>
    <col min="1286" max="1286" width="47.42578125" style="31" customWidth="1"/>
    <col min="1287" max="1295" width="0" style="31" hidden="1" customWidth="1"/>
    <col min="1296" max="1296" width="11.7109375" style="31" customWidth="1"/>
    <col min="1297" max="1297" width="6.42578125" style="31" bestFit="1" customWidth="1"/>
    <col min="1298" max="1298" width="11.7109375" style="31" customWidth="1"/>
    <col min="1299" max="1299" width="0" style="31" hidden="1" customWidth="1"/>
    <col min="1300" max="1300" width="3.7109375" style="31" customWidth="1"/>
    <col min="1301" max="1301" width="11.140625" style="31" bestFit="1" customWidth="1"/>
    <col min="1302" max="1529" width="10.5703125" style="31"/>
    <col min="1530" max="1537" width="0" style="31" hidden="1" customWidth="1"/>
    <col min="1538" max="1540" width="3.7109375" style="31" customWidth="1"/>
    <col min="1541" max="1541" width="12.7109375" style="31" customWidth="1"/>
    <col min="1542" max="1542" width="47.42578125" style="31" customWidth="1"/>
    <col min="1543" max="1551" width="0" style="31" hidden="1" customWidth="1"/>
    <col min="1552" max="1552" width="11.7109375" style="31" customWidth="1"/>
    <col min="1553" max="1553" width="6.42578125" style="31" bestFit="1" customWidth="1"/>
    <col min="1554" max="1554" width="11.7109375" style="31" customWidth="1"/>
    <col min="1555" max="1555" width="0" style="31" hidden="1" customWidth="1"/>
    <col min="1556" max="1556" width="3.7109375" style="31" customWidth="1"/>
    <col min="1557" max="1557" width="11.140625" style="31" bestFit="1" customWidth="1"/>
    <col min="1558" max="1785" width="10.5703125" style="31"/>
    <col min="1786" max="1793" width="0" style="31" hidden="1" customWidth="1"/>
    <col min="1794" max="1796" width="3.7109375" style="31" customWidth="1"/>
    <col min="1797" max="1797" width="12.7109375" style="31" customWidth="1"/>
    <col min="1798" max="1798" width="47.42578125" style="31" customWidth="1"/>
    <col min="1799" max="1807" width="0" style="31" hidden="1" customWidth="1"/>
    <col min="1808" max="1808" width="11.7109375" style="31" customWidth="1"/>
    <col min="1809" max="1809" width="6.42578125" style="31" bestFit="1" customWidth="1"/>
    <col min="1810" max="1810" width="11.7109375" style="31" customWidth="1"/>
    <col min="1811" max="1811" width="0" style="31" hidden="1" customWidth="1"/>
    <col min="1812" max="1812" width="3.7109375" style="31" customWidth="1"/>
    <col min="1813" max="1813" width="11.140625" style="31" bestFit="1" customWidth="1"/>
    <col min="1814" max="2041" width="10.5703125" style="31"/>
    <col min="2042" max="2049" width="0" style="31" hidden="1" customWidth="1"/>
    <col min="2050" max="2052" width="3.7109375" style="31" customWidth="1"/>
    <col min="2053" max="2053" width="12.7109375" style="31" customWidth="1"/>
    <col min="2054" max="2054" width="47.42578125" style="31" customWidth="1"/>
    <col min="2055" max="2063" width="0" style="31" hidden="1" customWidth="1"/>
    <col min="2064" max="2064" width="11.7109375" style="31" customWidth="1"/>
    <col min="2065" max="2065" width="6.42578125" style="31" bestFit="1" customWidth="1"/>
    <col min="2066" max="2066" width="11.7109375" style="31" customWidth="1"/>
    <col min="2067" max="2067" width="0" style="31" hidden="1" customWidth="1"/>
    <col min="2068" max="2068" width="3.7109375" style="31" customWidth="1"/>
    <col min="2069" max="2069" width="11.140625" style="31" bestFit="1" customWidth="1"/>
    <col min="2070" max="2297" width="10.5703125" style="31"/>
    <col min="2298" max="2305" width="0" style="31" hidden="1" customWidth="1"/>
    <col min="2306" max="2308" width="3.7109375" style="31" customWidth="1"/>
    <col min="2309" max="2309" width="12.7109375" style="31" customWidth="1"/>
    <col min="2310" max="2310" width="47.42578125" style="31" customWidth="1"/>
    <col min="2311" max="2319" width="0" style="31" hidden="1" customWidth="1"/>
    <col min="2320" max="2320" width="11.7109375" style="31" customWidth="1"/>
    <col min="2321" max="2321" width="6.42578125" style="31" bestFit="1" customWidth="1"/>
    <col min="2322" max="2322" width="11.7109375" style="31" customWidth="1"/>
    <col min="2323" max="2323" width="0" style="31" hidden="1" customWidth="1"/>
    <col min="2324" max="2324" width="3.7109375" style="31" customWidth="1"/>
    <col min="2325" max="2325" width="11.140625" style="31" bestFit="1" customWidth="1"/>
    <col min="2326" max="2553" width="10.5703125" style="31"/>
    <col min="2554" max="2561" width="0" style="31" hidden="1" customWidth="1"/>
    <col min="2562" max="2564" width="3.7109375" style="31" customWidth="1"/>
    <col min="2565" max="2565" width="12.7109375" style="31" customWidth="1"/>
    <col min="2566" max="2566" width="47.42578125" style="31" customWidth="1"/>
    <col min="2567" max="2575" width="0" style="31" hidden="1" customWidth="1"/>
    <col min="2576" max="2576" width="11.7109375" style="31" customWidth="1"/>
    <col min="2577" max="2577" width="6.42578125" style="31" bestFit="1" customWidth="1"/>
    <col min="2578" max="2578" width="11.7109375" style="31" customWidth="1"/>
    <col min="2579" max="2579" width="0" style="31" hidden="1" customWidth="1"/>
    <col min="2580" max="2580" width="3.7109375" style="31" customWidth="1"/>
    <col min="2581" max="2581" width="11.140625" style="31" bestFit="1" customWidth="1"/>
    <col min="2582" max="2809" width="10.5703125" style="31"/>
    <col min="2810" max="2817" width="0" style="31" hidden="1" customWidth="1"/>
    <col min="2818" max="2820" width="3.7109375" style="31" customWidth="1"/>
    <col min="2821" max="2821" width="12.7109375" style="31" customWidth="1"/>
    <col min="2822" max="2822" width="47.42578125" style="31" customWidth="1"/>
    <col min="2823" max="2831" width="0" style="31" hidden="1" customWidth="1"/>
    <col min="2832" max="2832" width="11.7109375" style="31" customWidth="1"/>
    <col min="2833" max="2833" width="6.42578125" style="31" bestFit="1" customWidth="1"/>
    <col min="2834" max="2834" width="11.7109375" style="31" customWidth="1"/>
    <col min="2835" max="2835" width="0" style="31" hidden="1" customWidth="1"/>
    <col min="2836" max="2836" width="3.7109375" style="31" customWidth="1"/>
    <col min="2837" max="2837" width="11.140625" style="31" bestFit="1" customWidth="1"/>
    <col min="2838" max="3065" width="10.5703125" style="31"/>
    <col min="3066" max="3073" width="0" style="31" hidden="1" customWidth="1"/>
    <col min="3074" max="3076" width="3.7109375" style="31" customWidth="1"/>
    <col min="3077" max="3077" width="12.7109375" style="31" customWidth="1"/>
    <col min="3078" max="3078" width="47.42578125" style="31" customWidth="1"/>
    <col min="3079" max="3087" width="0" style="31" hidden="1" customWidth="1"/>
    <col min="3088" max="3088" width="11.7109375" style="31" customWidth="1"/>
    <col min="3089" max="3089" width="6.42578125" style="31" bestFit="1" customWidth="1"/>
    <col min="3090" max="3090" width="11.7109375" style="31" customWidth="1"/>
    <col min="3091" max="3091" width="0" style="31" hidden="1" customWidth="1"/>
    <col min="3092" max="3092" width="3.7109375" style="31" customWidth="1"/>
    <col min="3093" max="3093" width="11.140625" style="31" bestFit="1" customWidth="1"/>
    <col min="3094" max="3321" width="10.5703125" style="31"/>
    <col min="3322" max="3329" width="0" style="31" hidden="1" customWidth="1"/>
    <col min="3330" max="3332" width="3.7109375" style="31" customWidth="1"/>
    <col min="3333" max="3333" width="12.7109375" style="31" customWidth="1"/>
    <col min="3334" max="3334" width="47.42578125" style="31" customWidth="1"/>
    <col min="3335" max="3343" width="0" style="31" hidden="1" customWidth="1"/>
    <col min="3344" max="3344" width="11.7109375" style="31" customWidth="1"/>
    <col min="3345" max="3345" width="6.42578125" style="31" bestFit="1" customWidth="1"/>
    <col min="3346" max="3346" width="11.7109375" style="31" customWidth="1"/>
    <col min="3347" max="3347" width="0" style="31" hidden="1" customWidth="1"/>
    <col min="3348" max="3348" width="3.7109375" style="31" customWidth="1"/>
    <col min="3349" max="3349" width="11.140625" style="31" bestFit="1" customWidth="1"/>
    <col min="3350" max="3577" width="10.5703125" style="31"/>
    <col min="3578" max="3585" width="0" style="31" hidden="1" customWidth="1"/>
    <col min="3586" max="3588" width="3.7109375" style="31" customWidth="1"/>
    <col min="3589" max="3589" width="12.7109375" style="31" customWidth="1"/>
    <col min="3590" max="3590" width="47.42578125" style="31" customWidth="1"/>
    <col min="3591" max="3599" width="0" style="31" hidden="1" customWidth="1"/>
    <col min="3600" max="3600" width="11.7109375" style="31" customWidth="1"/>
    <col min="3601" max="3601" width="6.42578125" style="31" bestFit="1" customWidth="1"/>
    <col min="3602" max="3602" width="11.7109375" style="31" customWidth="1"/>
    <col min="3603" max="3603" width="0" style="31" hidden="1" customWidth="1"/>
    <col min="3604" max="3604" width="3.7109375" style="31" customWidth="1"/>
    <col min="3605" max="3605" width="11.140625" style="31" bestFit="1" customWidth="1"/>
    <col min="3606" max="3833" width="10.5703125" style="31"/>
    <col min="3834" max="3841" width="0" style="31" hidden="1" customWidth="1"/>
    <col min="3842" max="3844" width="3.7109375" style="31" customWidth="1"/>
    <col min="3845" max="3845" width="12.7109375" style="31" customWidth="1"/>
    <col min="3846" max="3846" width="47.42578125" style="31" customWidth="1"/>
    <col min="3847" max="3855" width="0" style="31" hidden="1" customWidth="1"/>
    <col min="3856" max="3856" width="11.7109375" style="31" customWidth="1"/>
    <col min="3857" max="3857" width="6.42578125" style="31" bestFit="1" customWidth="1"/>
    <col min="3858" max="3858" width="11.7109375" style="31" customWidth="1"/>
    <col min="3859" max="3859" width="0" style="31" hidden="1" customWidth="1"/>
    <col min="3860" max="3860" width="3.7109375" style="31" customWidth="1"/>
    <col min="3861" max="3861" width="11.140625" style="31" bestFit="1" customWidth="1"/>
    <col min="3862" max="4089" width="10.5703125" style="31"/>
    <col min="4090" max="4097" width="0" style="31" hidden="1" customWidth="1"/>
    <col min="4098" max="4100" width="3.7109375" style="31" customWidth="1"/>
    <col min="4101" max="4101" width="12.7109375" style="31" customWidth="1"/>
    <col min="4102" max="4102" width="47.42578125" style="31" customWidth="1"/>
    <col min="4103" max="4111" width="0" style="31" hidden="1" customWidth="1"/>
    <col min="4112" max="4112" width="11.7109375" style="31" customWidth="1"/>
    <col min="4113" max="4113" width="6.42578125" style="31" bestFit="1" customWidth="1"/>
    <col min="4114" max="4114" width="11.7109375" style="31" customWidth="1"/>
    <col min="4115" max="4115" width="0" style="31" hidden="1" customWidth="1"/>
    <col min="4116" max="4116" width="3.7109375" style="31" customWidth="1"/>
    <col min="4117" max="4117" width="11.140625" style="31" bestFit="1" customWidth="1"/>
    <col min="4118" max="4345" width="10.5703125" style="31"/>
    <col min="4346" max="4353" width="0" style="31" hidden="1" customWidth="1"/>
    <col min="4354" max="4356" width="3.7109375" style="31" customWidth="1"/>
    <col min="4357" max="4357" width="12.7109375" style="31" customWidth="1"/>
    <col min="4358" max="4358" width="47.42578125" style="31" customWidth="1"/>
    <col min="4359" max="4367" width="0" style="31" hidden="1" customWidth="1"/>
    <col min="4368" max="4368" width="11.7109375" style="31" customWidth="1"/>
    <col min="4369" max="4369" width="6.42578125" style="31" bestFit="1" customWidth="1"/>
    <col min="4370" max="4370" width="11.7109375" style="31" customWidth="1"/>
    <col min="4371" max="4371" width="0" style="31" hidden="1" customWidth="1"/>
    <col min="4372" max="4372" width="3.7109375" style="31" customWidth="1"/>
    <col min="4373" max="4373" width="11.140625" style="31" bestFit="1" customWidth="1"/>
    <col min="4374" max="4601" width="10.5703125" style="31"/>
    <col min="4602" max="4609" width="0" style="31" hidden="1" customWidth="1"/>
    <col min="4610" max="4612" width="3.7109375" style="31" customWidth="1"/>
    <col min="4613" max="4613" width="12.7109375" style="31" customWidth="1"/>
    <col min="4614" max="4614" width="47.42578125" style="31" customWidth="1"/>
    <col min="4615" max="4623" width="0" style="31" hidden="1" customWidth="1"/>
    <col min="4624" max="4624" width="11.7109375" style="31" customWidth="1"/>
    <col min="4625" max="4625" width="6.42578125" style="31" bestFit="1" customWidth="1"/>
    <col min="4626" max="4626" width="11.7109375" style="31" customWidth="1"/>
    <col min="4627" max="4627" width="0" style="31" hidden="1" customWidth="1"/>
    <col min="4628" max="4628" width="3.7109375" style="31" customWidth="1"/>
    <col min="4629" max="4629" width="11.140625" style="31" bestFit="1" customWidth="1"/>
    <col min="4630" max="4857" width="10.5703125" style="31"/>
    <col min="4858" max="4865" width="0" style="31" hidden="1" customWidth="1"/>
    <col min="4866" max="4868" width="3.7109375" style="31" customWidth="1"/>
    <col min="4869" max="4869" width="12.7109375" style="31" customWidth="1"/>
    <col min="4870" max="4870" width="47.42578125" style="31" customWidth="1"/>
    <col min="4871" max="4879" width="0" style="31" hidden="1" customWidth="1"/>
    <col min="4880" max="4880" width="11.7109375" style="31" customWidth="1"/>
    <col min="4881" max="4881" width="6.42578125" style="31" bestFit="1" customWidth="1"/>
    <col min="4882" max="4882" width="11.7109375" style="31" customWidth="1"/>
    <col min="4883" max="4883" width="0" style="31" hidden="1" customWidth="1"/>
    <col min="4884" max="4884" width="3.7109375" style="31" customWidth="1"/>
    <col min="4885" max="4885" width="11.140625" style="31" bestFit="1" customWidth="1"/>
    <col min="4886" max="5113" width="10.5703125" style="31"/>
    <col min="5114" max="5121" width="0" style="31" hidden="1" customWidth="1"/>
    <col min="5122" max="5124" width="3.7109375" style="31" customWidth="1"/>
    <col min="5125" max="5125" width="12.7109375" style="31" customWidth="1"/>
    <col min="5126" max="5126" width="47.42578125" style="31" customWidth="1"/>
    <col min="5127" max="5135" width="0" style="31" hidden="1" customWidth="1"/>
    <col min="5136" max="5136" width="11.7109375" style="31" customWidth="1"/>
    <col min="5137" max="5137" width="6.42578125" style="31" bestFit="1" customWidth="1"/>
    <col min="5138" max="5138" width="11.7109375" style="31" customWidth="1"/>
    <col min="5139" max="5139" width="0" style="31" hidden="1" customWidth="1"/>
    <col min="5140" max="5140" width="3.7109375" style="31" customWidth="1"/>
    <col min="5141" max="5141" width="11.140625" style="31" bestFit="1" customWidth="1"/>
    <col min="5142" max="5369" width="10.5703125" style="31"/>
    <col min="5370" max="5377" width="0" style="31" hidden="1" customWidth="1"/>
    <col min="5378" max="5380" width="3.7109375" style="31" customWidth="1"/>
    <col min="5381" max="5381" width="12.7109375" style="31" customWidth="1"/>
    <col min="5382" max="5382" width="47.42578125" style="31" customWidth="1"/>
    <col min="5383" max="5391" width="0" style="31" hidden="1" customWidth="1"/>
    <col min="5392" max="5392" width="11.7109375" style="31" customWidth="1"/>
    <col min="5393" max="5393" width="6.42578125" style="31" bestFit="1" customWidth="1"/>
    <col min="5394" max="5394" width="11.7109375" style="31" customWidth="1"/>
    <col min="5395" max="5395" width="0" style="31" hidden="1" customWidth="1"/>
    <col min="5396" max="5396" width="3.7109375" style="31" customWidth="1"/>
    <col min="5397" max="5397" width="11.140625" style="31" bestFit="1" customWidth="1"/>
    <col min="5398" max="5625" width="10.5703125" style="31"/>
    <col min="5626" max="5633" width="0" style="31" hidden="1" customWidth="1"/>
    <col min="5634" max="5636" width="3.7109375" style="31" customWidth="1"/>
    <col min="5637" max="5637" width="12.7109375" style="31" customWidth="1"/>
    <col min="5638" max="5638" width="47.42578125" style="31" customWidth="1"/>
    <col min="5639" max="5647" width="0" style="31" hidden="1" customWidth="1"/>
    <col min="5648" max="5648" width="11.7109375" style="31" customWidth="1"/>
    <col min="5649" max="5649" width="6.42578125" style="31" bestFit="1" customWidth="1"/>
    <col min="5650" max="5650" width="11.7109375" style="31" customWidth="1"/>
    <col min="5651" max="5651" width="0" style="31" hidden="1" customWidth="1"/>
    <col min="5652" max="5652" width="3.7109375" style="31" customWidth="1"/>
    <col min="5653" max="5653" width="11.140625" style="31" bestFit="1" customWidth="1"/>
    <col min="5654" max="5881" width="10.5703125" style="31"/>
    <col min="5882" max="5889" width="0" style="31" hidden="1" customWidth="1"/>
    <col min="5890" max="5892" width="3.7109375" style="31" customWidth="1"/>
    <col min="5893" max="5893" width="12.7109375" style="31" customWidth="1"/>
    <col min="5894" max="5894" width="47.42578125" style="31" customWidth="1"/>
    <col min="5895" max="5903" width="0" style="31" hidden="1" customWidth="1"/>
    <col min="5904" max="5904" width="11.7109375" style="31" customWidth="1"/>
    <col min="5905" max="5905" width="6.42578125" style="31" bestFit="1" customWidth="1"/>
    <col min="5906" max="5906" width="11.7109375" style="31" customWidth="1"/>
    <col min="5907" max="5907" width="0" style="31" hidden="1" customWidth="1"/>
    <col min="5908" max="5908" width="3.7109375" style="31" customWidth="1"/>
    <col min="5909" max="5909" width="11.140625" style="31" bestFit="1" customWidth="1"/>
    <col min="5910" max="6137" width="10.5703125" style="31"/>
    <col min="6138" max="6145" width="0" style="31" hidden="1" customWidth="1"/>
    <col min="6146" max="6148" width="3.7109375" style="31" customWidth="1"/>
    <col min="6149" max="6149" width="12.7109375" style="31" customWidth="1"/>
    <col min="6150" max="6150" width="47.42578125" style="31" customWidth="1"/>
    <col min="6151" max="6159" width="0" style="31" hidden="1" customWidth="1"/>
    <col min="6160" max="6160" width="11.7109375" style="31" customWidth="1"/>
    <col min="6161" max="6161" width="6.42578125" style="31" bestFit="1" customWidth="1"/>
    <col min="6162" max="6162" width="11.7109375" style="31" customWidth="1"/>
    <col min="6163" max="6163" width="0" style="31" hidden="1" customWidth="1"/>
    <col min="6164" max="6164" width="3.7109375" style="31" customWidth="1"/>
    <col min="6165" max="6165" width="11.140625" style="31" bestFit="1" customWidth="1"/>
    <col min="6166" max="6393" width="10.5703125" style="31"/>
    <col min="6394" max="6401" width="0" style="31" hidden="1" customWidth="1"/>
    <col min="6402" max="6404" width="3.7109375" style="31" customWidth="1"/>
    <col min="6405" max="6405" width="12.7109375" style="31" customWidth="1"/>
    <col min="6406" max="6406" width="47.42578125" style="31" customWidth="1"/>
    <col min="6407" max="6415" width="0" style="31" hidden="1" customWidth="1"/>
    <col min="6416" max="6416" width="11.7109375" style="31" customWidth="1"/>
    <col min="6417" max="6417" width="6.42578125" style="31" bestFit="1" customWidth="1"/>
    <col min="6418" max="6418" width="11.7109375" style="31" customWidth="1"/>
    <col min="6419" max="6419" width="0" style="31" hidden="1" customWidth="1"/>
    <col min="6420" max="6420" width="3.7109375" style="31" customWidth="1"/>
    <col min="6421" max="6421" width="11.140625" style="31" bestFit="1" customWidth="1"/>
    <col min="6422" max="6649" width="10.5703125" style="31"/>
    <col min="6650" max="6657" width="0" style="31" hidden="1" customWidth="1"/>
    <col min="6658" max="6660" width="3.7109375" style="31" customWidth="1"/>
    <col min="6661" max="6661" width="12.7109375" style="31" customWidth="1"/>
    <col min="6662" max="6662" width="47.42578125" style="31" customWidth="1"/>
    <col min="6663" max="6671" width="0" style="31" hidden="1" customWidth="1"/>
    <col min="6672" max="6672" width="11.7109375" style="31" customWidth="1"/>
    <col min="6673" max="6673" width="6.42578125" style="31" bestFit="1" customWidth="1"/>
    <col min="6674" max="6674" width="11.7109375" style="31" customWidth="1"/>
    <col min="6675" max="6675" width="0" style="31" hidden="1" customWidth="1"/>
    <col min="6676" max="6676" width="3.7109375" style="31" customWidth="1"/>
    <col min="6677" max="6677" width="11.140625" style="31" bestFit="1" customWidth="1"/>
    <col min="6678" max="6905" width="10.5703125" style="31"/>
    <col min="6906" max="6913" width="0" style="31" hidden="1" customWidth="1"/>
    <col min="6914" max="6916" width="3.7109375" style="31" customWidth="1"/>
    <col min="6917" max="6917" width="12.7109375" style="31" customWidth="1"/>
    <col min="6918" max="6918" width="47.42578125" style="31" customWidth="1"/>
    <col min="6919" max="6927" width="0" style="31" hidden="1" customWidth="1"/>
    <col min="6928" max="6928" width="11.7109375" style="31" customWidth="1"/>
    <col min="6929" max="6929" width="6.42578125" style="31" bestFit="1" customWidth="1"/>
    <col min="6930" max="6930" width="11.7109375" style="31" customWidth="1"/>
    <col min="6931" max="6931" width="0" style="31" hidden="1" customWidth="1"/>
    <col min="6932" max="6932" width="3.7109375" style="31" customWidth="1"/>
    <col min="6933" max="6933" width="11.140625" style="31" bestFit="1" customWidth="1"/>
    <col min="6934" max="7161" width="10.5703125" style="31"/>
    <col min="7162" max="7169" width="0" style="31" hidden="1" customWidth="1"/>
    <col min="7170" max="7172" width="3.7109375" style="31" customWidth="1"/>
    <col min="7173" max="7173" width="12.7109375" style="31" customWidth="1"/>
    <col min="7174" max="7174" width="47.42578125" style="31" customWidth="1"/>
    <col min="7175" max="7183" width="0" style="31" hidden="1" customWidth="1"/>
    <col min="7184" max="7184" width="11.7109375" style="31" customWidth="1"/>
    <col min="7185" max="7185" width="6.42578125" style="31" bestFit="1" customWidth="1"/>
    <col min="7186" max="7186" width="11.7109375" style="31" customWidth="1"/>
    <col min="7187" max="7187" width="0" style="31" hidden="1" customWidth="1"/>
    <col min="7188" max="7188" width="3.7109375" style="31" customWidth="1"/>
    <col min="7189" max="7189" width="11.140625" style="31" bestFit="1" customWidth="1"/>
    <col min="7190" max="7417" width="10.5703125" style="31"/>
    <col min="7418" max="7425" width="0" style="31" hidden="1" customWidth="1"/>
    <col min="7426" max="7428" width="3.7109375" style="31" customWidth="1"/>
    <col min="7429" max="7429" width="12.7109375" style="31" customWidth="1"/>
    <col min="7430" max="7430" width="47.42578125" style="31" customWidth="1"/>
    <col min="7431" max="7439" width="0" style="31" hidden="1" customWidth="1"/>
    <col min="7440" max="7440" width="11.7109375" style="31" customWidth="1"/>
    <col min="7441" max="7441" width="6.42578125" style="31" bestFit="1" customWidth="1"/>
    <col min="7442" max="7442" width="11.7109375" style="31" customWidth="1"/>
    <col min="7443" max="7443" width="0" style="31" hidden="1" customWidth="1"/>
    <col min="7444" max="7444" width="3.7109375" style="31" customWidth="1"/>
    <col min="7445" max="7445" width="11.140625" style="31" bestFit="1" customWidth="1"/>
    <col min="7446" max="7673" width="10.5703125" style="31"/>
    <col min="7674" max="7681" width="0" style="31" hidden="1" customWidth="1"/>
    <col min="7682" max="7684" width="3.7109375" style="31" customWidth="1"/>
    <col min="7685" max="7685" width="12.7109375" style="31" customWidth="1"/>
    <col min="7686" max="7686" width="47.42578125" style="31" customWidth="1"/>
    <col min="7687" max="7695" width="0" style="31" hidden="1" customWidth="1"/>
    <col min="7696" max="7696" width="11.7109375" style="31" customWidth="1"/>
    <col min="7697" max="7697" width="6.42578125" style="31" bestFit="1" customWidth="1"/>
    <col min="7698" max="7698" width="11.7109375" style="31" customWidth="1"/>
    <col min="7699" max="7699" width="0" style="31" hidden="1" customWidth="1"/>
    <col min="7700" max="7700" width="3.7109375" style="31" customWidth="1"/>
    <col min="7701" max="7701" width="11.140625" style="31" bestFit="1" customWidth="1"/>
    <col min="7702" max="7929" width="10.5703125" style="31"/>
    <col min="7930" max="7937" width="0" style="31" hidden="1" customWidth="1"/>
    <col min="7938" max="7940" width="3.7109375" style="31" customWidth="1"/>
    <col min="7941" max="7941" width="12.7109375" style="31" customWidth="1"/>
    <col min="7942" max="7942" width="47.42578125" style="31" customWidth="1"/>
    <col min="7943" max="7951" width="0" style="31" hidden="1" customWidth="1"/>
    <col min="7952" max="7952" width="11.7109375" style="31" customWidth="1"/>
    <col min="7953" max="7953" width="6.42578125" style="31" bestFit="1" customWidth="1"/>
    <col min="7954" max="7954" width="11.7109375" style="31" customWidth="1"/>
    <col min="7955" max="7955" width="0" style="31" hidden="1" customWidth="1"/>
    <col min="7956" max="7956" width="3.7109375" style="31" customWidth="1"/>
    <col min="7957" max="7957" width="11.140625" style="31" bestFit="1" customWidth="1"/>
    <col min="7958" max="8185" width="10.5703125" style="31"/>
    <col min="8186" max="8193" width="0" style="31" hidden="1" customWidth="1"/>
    <col min="8194" max="8196" width="3.7109375" style="31" customWidth="1"/>
    <col min="8197" max="8197" width="12.7109375" style="31" customWidth="1"/>
    <col min="8198" max="8198" width="47.42578125" style="31" customWidth="1"/>
    <col min="8199" max="8207" width="0" style="31" hidden="1" customWidth="1"/>
    <col min="8208" max="8208" width="11.7109375" style="31" customWidth="1"/>
    <col min="8209" max="8209" width="6.42578125" style="31" bestFit="1" customWidth="1"/>
    <col min="8210" max="8210" width="11.7109375" style="31" customWidth="1"/>
    <col min="8211" max="8211" width="0" style="31" hidden="1" customWidth="1"/>
    <col min="8212" max="8212" width="3.7109375" style="31" customWidth="1"/>
    <col min="8213" max="8213" width="11.140625" style="31" bestFit="1" customWidth="1"/>
    <col min="8214" max="8441" width="10.5703125" style="31"/>
    <col min="8442" max="8449" width="0" style="31" hidden="1" customWidth="1"/>
    <col min="8450" max="8452" width="3.7109375" style="31" customWidth="1"/>
    <col min="8453" max="8453" width="12.7109375" style="31" customWidth="1"/>
    <col min="8454" max="8454" width="47.42578125" style="31" customWidth="1"/>
    <col min="8455" max="8463" width="0" style="31" hidden="1" customWidth="1"/>
    <col min="8464" max="8464" width="11.7109375" style="31" customWidth="1"/>
    <col min="8465" max="8465" width="6.42578125" style="31" bestFit="1" customWidth="1"/>
    <col min="8466" max="8466" width="11.7109375" style="31" customWidth="1"/>
    <col min="8467" max="8467" width="0" style="31" hidden="1" customWidth="1"/>
    <col min="8468" max="8468" width="3.7109375" style="31" customWidth="1"/>
    <col min="8469" max="8469" width="11.140625" style="31" bestFit="1" customWidth="1"/>
    <col min="8470" max="8697" width="10.5703125" style="31"/>
    <col min="8698" max="8705" width="0" style="31" hidden="1" customWidth="1"/>
    <col min="8706" max="8708" width="3.7109375" style="31" customWidth="1"/>
    <col min="8709" max="8709" width="12.7109375" style="31" customWidth="1"/>
    <col min="8710" max="8710" width="47.42578125" style="31" customWidth="1"/>
    <col min="8711" max="8719" width="0" style="31" hidden="1" customWidth="1"/>
    <col min="8720" max="8720" width="11.7109375" style="31" customWidth="1"/>
    <col min="8721" max="8721" width="6.42578125" style="31" bestFit="1" customWidth="1"/>
    <col min="8722" max="8722" width="11.7109375" style="31" customWidth="1"/>
    <col min="8723" max="8723" width="0" style="31" hidden="1" customWidth="1"/>
    <col min="8724" max="8724" width="3.7109375" style="31" customWidth="1"/>
    <col min="8725" max="8725" width="11.140625" style="31" bestFit="1" customWidth="1"/>
    <col min="8726" max="8953" width="10.5703125" style="31"/>
    <col min="8954" max="8961" width="0" style="31" hidden="1" customWidth="1"/>
    <col min="8962" max="8964" width="3.7109375" style="31" customWidth="1"/>
    <col min="8965" max="8965" width="12.7109375" style="31" customWidth="1"/>
    <col min="8966" max="8966" width="47.42578125" style="31" customWidth="1"/>
    <col min="8967" max="8975" width="0" style="31" hidden="1" customWidth="1"/>
    <col min="8976" max="8976" width="11.7109375" style="31" customWidth="1"/>
    <col min="8977" max="8977" width="6.42578125" style="31" bestFit="1" customWidth="1"/>
    <col min="8978" max="8978" width="11.7109375" style="31" customWidth="1"/>
    <col min="8979" max="8979" width="0" style="31" hidden="1" customWidth="1"/>
    <col min="8980" max="8980" width="3.7109375" style="31" customWidth="1"/>
    <col min="8981" max="8981" width="11.140625" style="31" bestFit="1" customWidth="1"/>
    <col min="8982" max="9209" width="10.5703125" style="31"/>
    <col min="9210" max="9217" width="0" style="31" hidden="1" customWidth="1"/>
    <col min="9218" max="9220" width="3.7109375" style="31" customWidth="1"/>
    <col min="9221" max="9221" width="12.7109375" style="31" customWidth="1"/>
    <col min="9222" max="9222" width="47.42578125" style="31" customWidth="1"/>
    <col min="9223" max="9231" width="0" style="31" hidden="1" customWidth="1"/>
    <col min="9232" max="9232" width="11.7109375" style="31" customWidth="1"/>
    <col min="9233" max="9233" width="6.42578125" style="31" bestFit="1" customWidth="1"/>
    <col min="9234" max="9234" width="11.7109375" style="31" customWidth="1"/>
    <col min="9235" max="9235" width="0" style="31" hidden="1" customWidth="1"/>
    <col min="9236" max="9236" width="3.7109375" style="31" customWidth="1"/>
    <col min="9237" max="9237" width="11.140625" style="31" bestFit="1" customWidth="1"/>
    <col min="9238" max="9465" width="10.5703125" style="31"/>
    <col min="9466" max="9473" width="0" style="31" hidden="1" customWidth="1"/>
    <col min="9474" max="9476" width="3.7109375" style="31" customWidth="1"/>
    <col min="9477" max="9477" width="12.7109375" style="31" customWidth="1"/>
    <col min="9478" max="9478" width="47.42578125" style="31" customWidth="1"/>
    <col min="9479" max="9487" width="0" style="31" hidden="1" customWidth="1"/>
    <col min="9488" max="9488" width="11.7109375" style="31" customWidth="1"/>
    <col min="9489" max="9489" width="6.42578125" style="31" bestFit="1" customWidth="1"/>
    <col min="9490" max="9490" width="11.7109375" style="31" customWidth="1"/>
    <col min="9491" max="9491" width="0" style="31" hidden="1" customWidth="1"/>
    <col min="9492" max="9492" width="3.7109375" style="31" customWidth="1"/>
    <col min="9493" max="9493" width="11.140625" style="31" bestFit="1" customWidth="1"/>
    <col min="9494" max="9721" width="10.5703125" style="31"/>
    <col min="9722" max="9729" width="0" style="31" hidden="1" customWidth="1"/>
    <col min="9730" max="9732" width="3.7109375" style="31" customWidth="1"/>
    <col min="9733" max="9733" width="12.7109375" style="31" customWidth="1"/>
    <col min="9734" max="9734" width="47.42578125" style="31" customWidth="1"/>
    <col min="9735" max="9743" width="0" style="31" hidden="1" customWidth="1"/>
    <col min="9744" max="9744" width="11.7109375" style="31" customWidth="1"/>
    <col min="9745" max="9745" width="6.42578125" style="31" bestFit="1" customWidth="1"/>
    <col min="9746" max="9746" width="11.7109375" style="31" customWidth="1"/>
    <col min="9747" max="9747" width="0" style="31" hidden="1" customWidth="1"/>
    <col min="9748" max="9748" width="3.7109375" style="31" customWidth="1"/>
    <col min="9749" max="9749" width="11.140625" style="31" bestFit="1" customWidth="1"/>
    <col min="9750" max="9977" width="10.5703125" style="31"/>
    <col min="9978" max="9985" width="0" style="31" hidden="1" customWidth="1"/>
    <col min="9986" max="9988" width="3.7109375" style="31" customWidth="1"/>
    <col min="9989" max="9989" width="12.7109375" style="31" customWidth="1"/>
    <col min="9990" max="9990" width="47.42578125" style="31" customWidth="1"/>
    <col min="9991" max="9999" width="0" style="31" hidden="1" customWidth="1"/>
    <col min="10000" max="10000" width="11.7109375" style="31" customWidth="1"/>
    <col min="10001" max="10001" width="6.42578125" style="31" bestFit="1" customWidth="1"/>
    <col min="10002" max="10002" width="11.7109375" style="31" customWidth="1"/>
    <col min="10003" max="10003" width="0" style="31" hidden="1" customWidth="1"/>
    <col min="10004" max="10004" width="3.7109375" style="31" customWidth="1"/>
    <col min="10005" max="10005" width="11.140625" style="31" bestFit="1" customWidth="1"/>
    <col min="10006" max="10233" width="10.5703125" style="31"/>
    <col min="10234" max="10241" width="0" style="31" hidden="1" customWidth="1"/>
    <col min="10242" max="10244" width="3.7109375" style="31" customWidth="1"/>
    <col min="10245" max="10245" width="12.7109375" style="31" customWidth="1"/>
    <col min="10246" max="10246" width="47.42578125" style="31" customWidth="1"/>
    <col min="10247" max="10255" width="0" style="31" hidden="1" customWidth="1"/>
    <col min="10256" max="10256" width="11.7109375" style="31" customWidth="1"/>
    <col min="10257" max="10257" width="6.42578125" style="31" bestFit="1" customWidth="1"/>
    <col min="10258" max="10258" width="11.7109375" style="31" customWidth="1"/>
    <col min="10259" max="10259" width="0" style="31" hidden="1" customWidth="1"/>
    <col min="10260" max="10260" width="3.7109375" style="31" customWidth="1"/>
    <col min="10261" max="10261" width="11.140625" style="31" bestFit="1" customWidth="1"/>
    <col min="10262" max="10489" width="10.5703125" style="31"/>
    <col min="10490" max="10497" width="0" style="31" hidden="1" customWidth="1"/>
    <col min="10498" max="10500" width="3.7109375" style="31" customWidth="1"/>
    <col min="10501" max="10501" width="12.7109375" style="31" customWidth="1"/>
    <col min="10502" max="10502" width="47.42578125" style="31" customWidth="1"/>
    <col min="10503" max="10511" width="0" style="31" hidden="1" customWidth="1"/>
    <col min="10512" max="10512" width="11.7109375" style="31" customWidth="1"/>
    <col min="10513" max="10513" width="6.42578125" style="31" bestFit="1" customWidth="1"/>
    <col min="10514" max="10514" width="11.7109375" style="31" customWidth="1"/>
    <col min="10515" max="10515" width="0" style="31" hidden="1" customWidth="1"/>
    <col min="10516" max="10516" width="3.7109375" style="31" customWidth="1"/>
    <col min="10517" max="10517" width="11.140625" style="31" bestFit="1" customWidth="1"/>
    <col min="10518" max="10745" width="10.5703125" style="31"/>
    <col min="10746" max="10753" width="0" style="31" hidden="1" customWidth="1"/>
    <col min="10754" max="10756" width="3.7109375" style="31" customWidth="1"/>
    <col min="10757" max="10757" width="12.7109375" style="31" customWidth="1"/>
    <col min="10758" max="10758" width="47.42578125" style="31" customWidth="1"/>
    <col min="10759" max="10767" width="0" style="31" hidden="1" customWidth="1"/>
    <col min="10768" max="10768" width="11.7109375" style="31" customWidth="1"/>
    <col min="10769" max="10769" width="6.42578125" style="31" bestFit="1" customWidth="1"/>
    <col min="10770" max="10770" width="11.7109375" style="31" customWidth="1"/>
    <col min="10771" max="10771" width="0" style="31" hidden="1" customWidth="1"/>
    <col min="10772" max="10772" width="3.7109375" style="31" customWidth="1"/>
    <col min="10773" max="10773" width="11.140625" style="31" bestFit="1" customWidth="1"/>
    <col min="10774" max="11001" width="10.5703125" style="31"/>
    <col min="11002" max="11009" width="0" style="31" hidden="1" customWidth="1"/>
    <col min="11010" max="11012" width="3.7109375" style="31" customWidth="1"/>
    <col min="11013" max="11013" width="12.7109375" style="31" customWidth="1"/>
    <col min="11014" max="11014" width="47.42578125" style="31" customWidth="1"/>
    <col min="11015" max="11023" width="0" style="31" hidden="1" customWidth="1"/>
    <col min="11024" max="11024" width="11.7109375" style="31" customWidth="1"/>
    <col min="11025" max="11025" width="6.42578125" style="31" bestFit="1" customWidth="1"/>
    <col min="11026" max="11026" width="11.7109375" style="31" customWidth="1"/>
    <col min="11027" max="11027" width="0" style="31" hidden="1" customWidth="1"/>
    <col min="11028" max="11028" width="3.7109375" style="31" customWidth="1"/>
    <col min="11029" max="11029" width="11.140625" style="31" bestFit="1" customWidth="1"/>
    <col min="11030" max="11257" width="10.5703125" style="31"/>
    <col min="11258" max="11265" width="0" style="31" hidden="1" customWidth="1"/>
    <col min="11266" max="11268" width="3.7109375" style="31" customWidth="1"/>
    <col min="11269" max="11269" width="12.7109375" style="31" customWidth="1"/>
    <col min="11270" max="11270" width="47.42578125" style="31" customWidth="1"/>
    <col min="11271" max="11279" width="0" style="31" hidden="1" customWidth="1"/>
    <col min="11280" max="11280" width="11.7109375" style="31" customWidth="1"/>
    <col min="11281" max="11281" width="6.42578125" style="31" bestFit="1" customWidth="1"/>
    <col min="11282" max="11282" width="11.7109375" style="31" customWidth="1"/>
    <col min="11283" max="11283" width="0" style="31" hidden="1" customWidth="1"/>
    <col min="11284" max="11284" width="3.7109375" style="31" customWidth="1"/>
    <col min="11285" max="11285" width="11.140625" style="31" bestFit="1" customWidth="1"/>
    <col min="11286" max="11513" width="10.5703125" style="31"/>
    <col min="11514" max="11521" width="0" style="31" hidden="1" customWidth="1"/>
    <col min="11522" max="11524" width="3.7109375" style="31" customWidth="1"/>
    <col min="11525" max="11525" width="12.7109375" style="31" customWidth="1"/>
    <col min="11526" max="11526" width="47.42578125" style="31" customWidth="1"/>
    <col min="11527" max="11535" width="0" style="31" hidden="1" customWidth="1"/>
    <col min="11536" max="11536" width="11.7109375" style="31" customWidth="1"/>
    <col min="11537" max="11537" width="6.42578125" style="31" bestFit="1" customWidth="1"/>
    <col min="11538" max="11538" width="11.7109375" style="31" customWidth="1"/>
    <col min="11539" max="11539" width="0" style="31" hidden="1" customWidth="1"/>
    <col min="11540" max="11540" width="3.7109375" style="31" customWidth="1"/>
    <col min="11541" max="11541" width="11.140625" style="31" bestFit="1" customWidth="1"/>
    <col min="11542" max="11769" width="10.5703125" style="31"/>
    <col min="11770" max="11777" width="0" style="31" hidden="1" customWidth="1"/>
    <col min="11778" max="11780" width="3.7109375" style="31" customWidth="1"/>
    <col min="11781" max="11781" width="12.7109375" style="31" customWidth="1"/>
    <col min="11782" max="11782" width="47.42578125" style="31" customWidth="1"/>
    <col min="11783" max="11791" width="0" style="31" hidden="1" customWidth="1"/>
    <col min="11792" max="11792" width="11.7109375" style="31" customWidth="1"/>
    <col min="11793" max="11793" width="6.42578125" style="31" bestFit="1" customWidth="1"/>
    <col min="11794" max="11794" width="11.7109375" style="31" customWidth="1"/>
    <col min="11795" max="11795" width="0" style="31" hidden="1" customWidth="1"/>
    <col min="11796" max="11796" width="3.7109375" style="31" customWidth="1"/>
    <col min="11797" max="11797" width="11.140625" style="31" bestFit="1" customWidth="1"/>
    <col min="11798" max="12025" width="10.5703125" style="31"/>
    <col min="12026" max="12033" width="0" style="31" hidden="1" customWidth="1"/>
    <col min="12034" max="12036" width="3.7109375" style="31" customWidth="1"/>
    <col min="12037" max="12037" width="12.7109375" style="31" customWidth="1"/>
    <col min="12038" max="12038" width="47.42578125" style="31" customWidth="1"/>
    <col min="12039" max="12047" width="0" style="31" hidden="1" customWidth="1"/>
    <col min="12048" max="12048" width="11.7109375" style="31" customWidth="1"/>
    <col min="12049" max="12049" width="6.42578125" style="31" bestFit="1" customWidth="1"/>
    <col min="12050" max="12050" width="11.7109375" style="31" customWidth="1"/>
    <col min="12051" max="12051" width="0" style="31" hidden="1" customWidth="1"/>
    <col min="12052" max="12052" width="3.7109375" style="31" customWidth="1"/>
    <col min="12053" max="12053" width="11.140625" style="31" bestFit="1" customWidth="1"/>
    <col min="12054" max="12281" width="10.5703125" style="31"/>
    <col min="12282" max="12289" width="0" style="31" hidden="1" customWidth="1"/>
    <col min="12290" max="12292" width="3.7109375" style="31" customWidth="1"/>
    <col min="12293" max="12293" width="12.7109375" style="31" customWidth="1"/>
    <col min="12294" max="12294" width="47.42578125" style="31" customWidth="1"/>
    <col min="12295" max="12303" width="0" style="31" hidden="1" customWidth="1"/>
    <col min="12304" max="12304" width="11.7109375" style="31" customWidth="1"/>
    <col min="12305" max="12305" width="6.42578125" style="31" bestFit="1" customWidth="1"/>
    <col min="12306" max="12306" width="11.7109375" style="31" customWidth="1"/>
    <col min="12307" max="12307" width="0" style="31" hidden="1" customWidth="1"/>
    <col min="12308" max="12308" width="3.7109375" style="31" customWidth="1"/>
    <col min="12309" max="12309" width="11.140625" style="31" bestFit="1" customWidth="1"/>
    <col min="12310" max="12537" width="10.5703125" style="31"/>
    <col min="12538" max="12545" width="0" style="31" hidden="1" customWidth="1"/>
    <col min="12546" max="12548" width="3.7109375" style="31" customWidth="1"/>
    <col min="12549" max="12549" width="12.7109375" style="31" customWidth="1"/>
    <col min="12550" max="12550" width="47.42578125" style="31" customWidth="1"/>
    <col min="12551" max="12559" width="0" style="31" hidden="1" customWidth="1"/>
    <col min="12560" max="12560" width="11.7109375" style="31" customWidth="1"/>
    <col min="12561" max="12561" width="6.42578125" style="31" bestFit="1" customWidth="1"/>
    <col min="12562" max="12562" width="11.7109375" style="31" customWidth="1"/>
    <col min="12563" max="12563" width="0" style="31" hidden="1" customWidth="1"/>
    <col min="12564" max="12564" width="3.7109375" style="31" customWidth="1"/>
    <col min="12565" max="12565" width="11.140625" style="31" bestFit="1" customWidth="1"/>
    <col min="12566" max="12793" width="10.5703125" style="31"/>
    <col min="12794" max="12801" width="0" style="31" hidden="1" customWidth="1"/>
    <col min="12802" max="12804" width="3.7109375" style="31" customWidth="1"/>
    <col min="12805" max="12805" width="12.7109375" style="31" customWidth="1"/>
    <col min="12806" max="12806" width="47.42578125" style="31" customWidth="1"/>
    <col min="12807" max="12815" width="0" style="31" hidden="1" customWidth="1"/>
    <col min="12816" max="12816" width="11.7109375" style="31" customWidth="1"/>
    <col min="12817" max="12817" width="6.42578125" style="31" bestFit="1" customWidth="1"/>
    <col min="12818" max="12818" width="11.7109375" style="31" customWidth="1"/>
    <col min="12819" max="12819" width="0" style="31" hidden="1" customWidth="1"/>
    <col min="12820" max="12820" width="3.7109375" style="31" customWidth="1"/>
    <col min="12821" max="12821" width="11.140625" style="31" bestFit="1" customWidth="1"/>
    <col min="12822" max="13049" width="10.5703125" style="31"/>
    <col min="13050" max="13057" width="0" style="31" hidden="1" customWidth="1"/>
    <col min="13058" max="13060" width="3.7109375" style="31" customWidth="1"/>
    <col min="13061" max="13061" width="12.7109375" style="31" customWidth="1"/>
    <col min="13062" max="13062" width="47.42578125" style="31" customWidth="1"/>
    <col min="13063" max="13071" width="0" style="31" hidden="1" customWidth="1"/>
    <col min="13072" max="13072" width="11.7109375" style="31" customWidth="1"/>
    <col min="13073" max="13073" width="6.42578125" style="31" bestFit="1" customWidth="1"/>
    <col min="13074" max="13074" width="11.7109375" style="31" customWidth="1"/>
    <col min="13075" max="13075" width="0" style="31" hidden="1" customWidth="1"/>
    <col min="13076" max="13076" width="3.7109375" style="31" customWidth="1"/>
    <col min="13077" max="13077" width="11.140625" style="31" bestFit="1" customWidth="1"/>
    <col min="13078" max="13305" width="10.5703125" style="31"/>
    <col min="13306" max="13313" width="0" style="31" hidden="1" customWidth="1"/>
    <col min="13314" max="13316" width="3.7109375" style="31" customWidth="1"/>
    <col min="13317" max="13317" width="12.7109375" style="31" customWidth="1"/>
    <col min="13318" max="13318" width="47.42578125" style="31" customWidth="1"/>
    <col min="13319" max="13327" width="0" style="31" hidden="1" customWidth="1"/>
    <col min="13328" max="13328" width="11.7109375" style="31" customWidth="1"/>
    <col min="13329" max="13329" width="6.42578125" style="31" bestFit="1" customWidth="1"/>
    <col min="13330" max="13330" width="11.7109375" style="31" customWidth="1"/>
    <col min="13331" max="13331" width="0" style="31" hidden="1" customWidth="1"/>
    <col min="13332" max="13332" width="3.7109375" style="31" customWidth="1"/>
    <col min="13333" max="13333" width="11.140625" style="31" bestFit="1" customWidth="1"/>
    <col min="13334" max="13561" width="10.5703125" style="31"/>
    <col min="13562" max="13569" width="0" style="31" hidden="1" customWidth="1"/>
    <col min="13570" max="13572" width="3.7109375" style="31" customWidth="1"/>
    <col min="13573" max="13573" width="12.7109375" style="31" customWidth="1"/>
    <col min="13574" max="13574" width="47.42578125" style="31" customWidth="1"/>
    <col min="13575" max="13583" width="0" style="31" hidden="1" customWidth="1"/>
    <col min="13584" max="13584" width="11.7109375" style="31" customWidth="1"/>
    <col min="13585" max="13585" width="6.42578125" style="31" bestFit="1" customWidth="1"/>
    <col min="13586" max="13586" width="11.7109375" style="31" customWidth="1"/>
    <col min="13587" max="13587" width="0" style="31" hidden="1" customWidth="1"/>
    <col min="13588" max="13588" width="3.7109375" style="31" customWidth="1"/>
    <col min="13589" max="13589" width="11.140625" style="31" bestFit="1" customWidth="1"/>
    <col min="13590" max="13817" width="10.5703125" style="31"/>
    <col min="13818" max="13825" width="0" style="31" hidden="1" customWidth="1"/>
    <col min="13826" max="13828" width="3.7109375" style="31" customWidth="1"/>
    <col min="13829" max="13829" width="12.7109375" style="31" customWidth="1"/>
    <col min="13830" max="13830" width="47.42578125" style="31" customWidth="1"/>
    <col min="13831" max="13839" width="0" style="31" hidden="1" customWidth="1"/>
    <col min="13840" max="13840" width="11.7109375" style="31" customWidth="1"/>
    <col min="13841" max="13841" width="6.42578125" style="31" bestFit="1" customWidth="1"/>
    <col min="13842" max="13842" width="11.7109375" style="31" customWidth="1"/>
    <col min="13843" max="13843" width="0" style="31" hidden="1" customWidth="1"/>
    <col min="13844" max="13844" width="3.7109375" style="31" customWidth="1"/>
    <col min="13845" max="13845" width="11.140625" style="31" bestFit="1" customWidth="1"/>
    <col min="13846" max="14073" width="10.5703125" style="31"/>
    <col min="14074" max="14081" width="0" style="31" hidden="1" customWidth="1"/>
    <col min="14082" max="14084" width="3.7109375" style="31" customWidth="1"/>
    <col min="14085" max="14085" width="12.7109375" style="31" customWidth="1"/>
    <col min="14086" max="14086" width="47.42578125" style="31" customWidth="1"/>
    <col min="14087" max="14095" width="0" style="31" hidden="1" customWidth="1"/>
    <col min="14096" max="14096" width="11.7109375" style="31" customWidth="1"/>
    <col min="14097" max="14097" width="6.42578125" style="31" bestFit="1" customWidth="1"/>
    <col min="14098" max="14098" width="11.7109375" style="31" customWidth="1"/>
    <col min="14099" max="14099" width="0" style="31" hidden="1" customWidth="1"/>
    <col min="14100" max="14100" width="3.7109375" style="31" customWidth="1"/>
    <col min="14101" max="14101" width="11.140625" style="31" bestFit="1" customWidth="1"/>
    <col min="14102" max="14329" width="10.5703125" style="31"/>
    <col min="14330" max="14337" width="0" style="31" hidden="1" customWidth="1"/>
    <col min="14338" max="14340" width="3.7109375" style="31" customWidth="1"/>
    <col min="14341" max="14341" width="12.7109375" style="31" customWidth="1"/>
    <col min="14342" max="14342" width="47.42578125" style="31" customWidth="1"/>
    <col min="14343" max="14351" width="0" style="31" hidden="1" customWidth="1"/>
    <col min="14352" max="14352" width="11.7109375" style="31" customWidth="1"/>
    <col min="14353" max="14353" width="6.42578125" style="31" bestFit="1" customWidth="1"/>
    <col min="14354" max="14354" width="11.7109375" style="31" customWidth="1"/>
    <col min="14355" max="14355" width="0" style="31" hidden="1" customWidth="1"/>
    <col min="14356" max="14356" width="3.7109375" style="31" customWidth="1"/>
    <col min="14357" max="14357" width="11.140625" style="31" bestFit="1" customWidth="1"/>
    <col min="14358" max="14585" width="10.5703125" style="31"/>
    <col min="14586" max="14593" width="0" style="31" hidden="1" customWidth="1"/>
    <col min="14594" max="14596" width="3.7109375" style="31" customWidth="1"/>
    <col min="14597" max="14597" width="12.7109375" style="31" customWidth="1"/>
    <col min="14598" max="14598" width="47.42578125" style="31" customWidth="1"/>
    <col min="14599" max="14607" width="0" style="31" hidden="1" customWidth="1"/>
    <col min="14608" max="14608" width="11.7109375" style="31" customWidth="1"/>
    <col min="14609" max="14609" width="6.42578125" style="31" bestFit="1" customWidth="1"/>
    <col min="14610" max="14610" width="11.7109375" style="31" customWidth="1"/>
    <col min="14611" max="14611" width="0" style="31" hidden="1" customWidth="1"/>
    <col min="14612" max="14612" width="3.7109375" style="31" customWidth="1"/>
    <col min="14613" max="14613" width="11.140625" style="31" bestFit="1" customWidth="1"/>
    <col min="14614" max="14841" width="10.5703125" style="31"/>
    <col min="14842" max="14849" width="0" style="31" hidden="1" customWidth="1"/>
    <col min="14850" max="14852" width="3.7109375" style="31" customWidth="1"/>
    <col min="14853" max="14853" width="12.7109375" style="31" customWidth="1"/>
    <col min="14854" max="14854" width="47.42578125" style="31" customWidth="1"/>
    <col min="14855" max="14863" width="0" style="31" hidden="1" customWidth="1"/>
    <col min="14864" max="14864" width="11.7109375" style="31" customWidth="1"/>
    <col min="14865" max="14865" width="6.42578125" style="31" bestFit="1" customWidth="1"/>
    <col min="14866" max="14866" width="11.7109375" style="31" customWidth="1"/>
    <col min="14867" max="14867" width="0" style="31" hidden="1" customWidth="1"/>
    <col min="14868" max="14868" width="3.7109375" style="31" customWidth="1"/>
    <col min="14869" max="14869" width="11.140625" style="31" bestFit="1" customWidth="1"/>
    <col min="14870" max="15097" width="10.5703125" style="31"/>
    <col min="15098" max="15105" width="0" style="31" hidden="1" customWidth="1"/>
    <col min="15106" max="15108" width="3.7109375" style="31" customWidth="1"/>
    <col min="15109" max="15109" width="12.7109375" style="31" customWidth="1"/>
    <col min="15110" max="15110" width="47.42578125" style="31" customWidth="1"/>
    <col min="15111" max="15119" width="0" style="31" hidden="1" customWidth="1"/>
    <col min="15120" max="15120" width="11.7109375" style="31" customWidth="1"/>
    <col min="15121" max="15121" width="6.42578125" style="31" bestFit="1" customWidth="1"/>
    <col min="15122" max="15122" width="11.7109375" style="31" customWidth="1"/>
    <col min="15123" max="15123" width="0" style="31" hidden="1" customWidth="1"/>
    <col min="15124" max="15124" width="3.7109375" style="31" customWidth="1"/>
    <col min="15125" max="15125" width="11.140625" style="31" bestFit="1" customWidth="1"/>
    <col min="15126" max="15353" width="10.5703125" style="31"/>
    <col min="15354" max="15361" width="0" style="31" hidden="1" customWidth="1"/>
    <col min="15362" max="15364" width="3.7109375" style="31" customWidth="1"/>
    <col min="15365" max="15365" width="12.7109375" style="31" customWidth="1"/>
    <col min="15366" max="15366" width="47.42578125" style="31" customWidth="1"/>
    <col min="15367" max="15375" width="0" style="31" hidden="1" customWidth="1"/>
    <col min="15376" max="15376" width="11.7109375" style="31" customWidth="1"/>
    <col min="15377" max="15377" width="6.42578125" style="31" bestFit="1" customWidth="1"/>
    <col min="15378" max="15378" width="11.7109375" style="31" customWidth="1"/>
    <col min="15379" max="15379" width="0" style="31" hidden="1" customWidth="1"/>
    <col min="15380" max="15380" width="3.7109375" style="31" customWidth="1"/>
    <col min="15381" max="15381" width="11.140625" style="31" bestFit="1" customWidth="1"/>
    <col min="15382" max="15609" width="10.5703125" style="31"/>
    <col min="15610" max="15617" width="0" style="31" hidden="1" customWidth="1"/>
    <col min="15618" max="15620" width="3.7109375" style="31" customWidth="1"/>
    <col min="15621" max="15621" width="12.7109375" style="31" customWidth="1"/>
    <col min="15622" max="15622" width="47.42578125" style="31" customWidth="1"/>
    <col min="15623" max="15631" width="0" style="31" hidden="1" customWidth="1"/>
    <col min="15632" max="15632" width="11.7109375" style="31" customWidth="1"/>
    <col min="15633" max="15633" width="6.42578125" style="31" bestFit="1" customWidth="1"/>
    <col min="15634" max="15634" width="11.7109375" style="31" customWidth="1"/>
    <col min="15635" max="15635" width="0" style="31" hidden="1" customWidth="1"/>
    <col min="15636" max="15636" width="3.7109375" style="31" customWidth="1"/>
    <col min="15637" max="15637" width="11.140625" style="31" bestFit="1" customWidth="1"/>
    <col min="15638" max="15865" width="10.5703125" style="31"/>
    <col min="15866" max="15873" width="0" style="31" hidden="1" customWidth="1"/>
    <col min="15874" max="15876" width="3.7109375" style="31" customWidth="1"/>
    <col min="15877" max="15877" width="12.7109375" style="31" customWidth="1"/>
    <col min="15878" max="15878" width="47.42578125" style="31" customWidth="1"/>
    <col min="15879" max="15887" width="0" style="31" hidden="1" customWidth="1"/>
    <col min="15888" max="15888" width="11.7109375" style="31" customWidth="1"/>
    <col min="15889" max="15889" width="6.42578125" style="31" bestFit="1" customWidth="1"/>
    <col min="15890" max="15890" width="11.7109375" style="31" customWidth="1"/>
    <col min="15891" max="15891" width="0" style="31" hidden="1" customWidth="1"/>
    <col min="15892" max="15892" width="3.7109375" style="31" customWidth="1"/>
    <col min="15893" max="15893" width="11.140625" style="31" bestFit="1" customWidth="1"/>
    <col min="15894" max="16121" width="10.5703125" style="31"/>
    <col min="16122" max="16129" width="0" style="31" hidden="1" customWidth="1"/>
    <col min="16130" max="16132" width="3.7109375" style="31" customWidth="1"/>
    <col min="16133" max="16133" width="12.7109375" style="31" customWidth="1"/>
    <col min="16134" max="16134" width="47.42578125" style="31" customWidth="1"/>
    <col min="16135" max="16143" width="0" style="31" hidden="1" customWidth="1"/>
    <col min="16144" max="16144" width="11.7109375" style="31" customWidth="1"/>
    <col min="16145" max="16145" width="6.42578125" style="31" bestFit="1" customWidth="1"/>
    <col min="16146" max="16146" width="11.7109375" style="31" customWidth="1"/>
    <col min="16147" max="16147" width="0" style="31" hidden="1" customWidth="1"/>
    <col min="16148" max="16148" width="3.7109375" style="31" customWidth="1"/>
    <col min="16149" max="16149" width="11.140625" style="31" bestFit="1" customWidth="1"/>
    <col min="16150" max="16384" width="10.5703125" style="31"/>
  </cols>
  <sheetData>
    <row r="1" spans="1:33" hidden="1"/>
    <row r="2" spans="1:33" hidden="1"/>
    <row r="3" spans="1:33" hidden="1"/>
    <row r="4" spans="1:33" ht="3" customHeight="1">
      <c r="J4" s="74"/>
      <c r="K4" s="74"/>
      <c r="L4" s="383"/>
      <c r="M4" s="383"/>
      <c r="N4" s="383"/>
      <c r="Z4" s="383"/>
    </row>
    <row r="5" spans="1:33" ht="26.1" customHeight="1">
      <c r="J5" s="74"/>
      <c r="K5" s="74"/>
      <c r="L5" s="688" t="s">
        <v>733</v>
      </c>
      <c r="M5" s="688"/>
      <c r="N5" s="688"/>
      <c r="O5" s="688"/>
      <c r="P5" s="688"/>
      <c r="Q5" s="688"/>
      <c r="R5" s="688"/>
      <c r="S5" s="688"/>
      <c r="T5" s="688"/>
      <c r="U5" s="396"/>
      <c r="X5" s="173"/>
      <c r="Y5" s="173"/>
      <c r="Z5" s="396"/>
    </row>
    <row r="6" spans="1:33" ht="3" customHeight="1">
      <c r="J6" s="74"/>
      <c r="K6" s="74"/>
      <c r="L6" s="383"/>
      <c r="M6" s="383"/>
      <c r="N6" s="383"/>
      <c r="O6" s="384"/>
      <c r="P6" s="384"/>
      <c r="Q6" s="384"/>
      <c r="R6" s="384"/>
      <c r="S6" s="384"/>
      <c r="T6" s="384"/>
      <c r="U6" s="383"/>
      <c r="V6" s="383"/>
    </row>
    <row r="7" spans="1:33" s="378" customFormat="1" ht="5.25" hidden="1">
      <c r="A7" s="183"/>
      <c r="B7" s="183"/>
      <c r="C7" s="183"/>
      <c r="D7" s="183"/>
      <c r="E7" s="183"/>
      <c r="F7" s="183"/>
      <c r="G7" s="183"/>
      <c r="H7" s="183"/>
      <c r="L7" s="583"/>
      <c r="M7" s="545"/>
      <c r="O7" s="694"/>
      <c r="P7" s="694"/>
      <c r="Q7" s="694"/>
      <c r="R7" s="694"/>
      <c r="S7" s="694"/>
      <c r="T7" s="694"/>
      <c r="U7" s="497"/>
      <c r="V7" s="497"/>
      <c r="X7" s="183"/>
      <c r="Y7" s="183"/>
      <c r="Z7" s="183"/>
      <c r="AA7" s="183"/>
      <c r="AB7" s="183"/>
    </row>
    <row r="8" spans="1:33"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95" t="str">
        <f>IF(datePr_ch="",IF(datePr="","",datePr),datePr_ch)</f>
        <v>28.04.2023</v>
      </c>
      <c r="P8" s="695"/>
      <c r="Q8" s="695"/>
      <c r="R8" s="695"/>
      <c r="S8" s="695"/>
      <c r="T8" s="695"/>
      <c r="U8" s="469"/>
      <c r="V8" s="386"/>
      <c r="AC8" s="183"/>
      <c r="AD8" s="183"/>
      <c r="AE8" s="183"/>
      <c r="AF8" s="183"/>
      <c r="AG8" s="183"/>
    </row>
    <row r="9" spans="1:33"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95" t="str">
        <f>IF(numberPr_ch="",IF(numberPr="","",numberPr),numberPr_ch)</f>
        <v>595</v>
      </c>
      <c r="P9" s="695"/>
      <c r="Q9" s="695"/>
      <c r="R9" s="695"/>
      <c r="S9" s="695"/>
      <c r="T9" s="695"/>
      <c r="U9" s="469"/>
      <c r="V9" s="386"/>
      <c r="AC9" s="183"/>
      <c r="AD9" s="183"/>
      <c r="AE9" s="183"/>
      <c r="AF9" s="183"/>
      <c r="AG9" s="183"/>
    </row>
    <row r="10" spans="1:33" s="378" customFormat="1" ht="5.25" hidden="1">
      <c r="A10" s="183"/>
      <c r="B10" s="183"/>
      <c r="C10" s="183"/>
      <c r="D10" s="183"/>
      <c r="E10" s="183"/>
      <c r="F10" s="183"/>
      <c r="G10" s="183"/>
      <c r="H10" s="183"/>
      <c r="L10" s="583"/>
      <c r="M10" s="545"/>
      <c r="O10" s="694"/>
      <c r="P10" s="694"/>
      <c r="Q10" s="694"/>
      <c r="R10" s="694"/>
      <c r="S10" s="694"/>
      <c r="T10" s="694"/>
      <c r="U10" s="497"/>
      <c r="V10" s="497"/>
      <c r="X10" s="183"/>
      <c r="Y10" s="183"/>
      <c r="Z10" s="183"/>
      <c r="AA10" s="183"/>
      <c r="AB10" s="183"/>
    </row>
    <row r="11" spans="1:33" s="138" customFormat="1" ht="11.25" hidden="1">
      <c r="A11" s="183"/>
      <c r="B11" s="183"/>
      <c r="C11" s="183"/>
      <c r="D11" s="183"/>
      <c r="E11" s="183"/>
      <c r="F11" s="183"/>
      <c r="G11" s="183"/>
      <c r="H11" s="183"/>
      <c r="L11" s="132"/>
      <c r="M11" s="132"/>
      <c r="N11" s="388"/>
      <c r="O11" s="397"/>
      <c r="P11" s="397"/>
      <c r="Q11" s="397"/>
      <c r="R11" s="397"/>
      <c r="S11" s="397"/>
      <c r="T11" s="397"/>
      <c r="U11" s="386"/>
      <c r="V11" s="386"/>
      <c r="Z11" s="400" t="s">
        <v>371</v>
      </c>
      <c r="AC11" s="183"/>
      <c r="AD11" s="183"/>
      <c r="AE11" s="183"/>
      <c r="AF11" s="183"/>
      <c r="AG11" s="183"/>
    </row>
    <row r="12" spans="1:33">
      <c r="J12" s="74"/>
      <c r="K12" s="74"/>
      <c r="L12" s="383"/>
      <c r="M12" s="383"/>
      <c r="N12" s="383"/>
      <c r="O12" s="718"/>
      <c r="P12" s="718"/>
      <c r="Q12" s="718"/>
      <c r="R12" s="718"/>
      <c r="S12" s="718"/>
      <c r="T12" s="718"/>
      <c r="U12" s="718"/>
      <c r="V12" s="718"/>
      <c r="W12" s="718"/>
      <c r="X12" s="718"/>
      <c r="Y12" s="718"/>
      <c r="Z12" s="718"/>
    </row>
    <row r="13" spans="1:33" ht="14.25" customHeight="1">
      <c r="J13" s="74"/>
      <c r="K13" s="74"/>
      <c r="L13" s="702" t="s">
        <v>445</v>
      </c>
      <c r="M13" s="702"/>
      <c r="N13" s="702"/>
      <c r="O13" s="702"/>
      <c r="P13" s="702"/>
      <c r="Q13" s="702"/>
      <c r="R13" s="702"/>
      <c r="S13" s="702"/>
      <c r="T13" s="702"/>
      <c r="U13" s="702"/>
      <c r="V13" s="702"/>
      <c r="W13" s="702"/>
      <c r="X13" s="702"/>
      <c r="Y13" s="702"/>
      <c r="Z13" s="702"/>
      <c r="AA13" s="702"/>
      <c r="AB13" s="626" t="s">
        <v>446</v>
      </c>
    </row>
    <row r="14" spans="1:33" ht="14.25" customHeight="1">
      <c r="J14" s="74"/>
      <c r="K14" s="74"/>
      <c r="L14" s="702" t="s">
        <v>91</v>
      </c>
      <c r="M14" s="702" t="s">
        <v>600</v>
      </c>
      <c r="N14" s="436"/>
      <c r="O14" s="626" t="s">
        <v>602</v>
      </c>
      <c r="P14" s="626"/>
      <c r="Q14" s="626"/>
      <c r="R14" s="626"/>
      <c r="S14" s="626"/>
      <c r="T14" s="626"/>
      <c r="U14" s="626"/>
      <c r="V14" s="626"/>
      <c r="W14" s="626"/>
      <c r="X14" s="626"/>
      <c r="Y14" s="626"/>
      <c r="Z14" s="702" t="s">
        <v>339</v>
      </c>
      <c r="AA14" s="717" t="s">
        <v>274</v>
      </c>
      <c r="AB14" s="626"/>
    </row>
    <row r="15" spans="1:33" ht="14.25" customHeight="1">
      <c r="J15" s="74"/>
      <c r="K15" s="74"/>
      <c r="L15" s="702"/>
      <c r="M15" s="702"/>
      <c r="N15" s="436"/>
      <c r="O15" s="729" t="s">
        <v>615</v>
      </c>
      <c r="P15" s="729" t="s">
        <v>587</v>
      </c>
      <c r="Q15" s="729" t="s">
        <v>588</v>
      </c>
      <c r="R15" s="729" t="s">
        <v>270</v>
      </c>
      <c r="S15" s="729"/>
      <c r="T15" s="729" t="s">
        <v>270</v>
      </c>
      <c r="U15" s="729"/>
      <c r="V15" s="455"/>
      <c r="W15" s="728" t="s">
        <v>613</v>
      </c>
      <c r="X15" s="728"/>
      <c r="Y15" s="728"/>
      <c r="Z15" s="702"/>
      <c r="AA15" s="717"/>
      <c r="AB15" s="626"/>
    </row>
    <row r="16" spans="1:33" ht="56.25" customHeight="1">
      <c r="J16" s="74"/>
      <c r="K16" s="74"/>
      <c r="L16" s="702"/>
      <c r="M16" s="702"/>
      <c r="N16" s="436"/>
      <c r="O16" s="729"/>
      <c r="P16" s="729"/>
      <c r="Q16" s="729"/>
      <c r="R16" s="88" t="s">
        <v>589</v>
      </c>
      <c r="S16" s="88" t="s">
        <v>590</v>
      </c>
      <c r="T16" s="88" t="s">
        <v>591</v>
      </c>
      <c r="U16" s="88" t="s">
        <v>592</v>
      </c>
      <c r="V16" s="88"/>
      <c r="W16" s="89" t="s">
        <v>273</v>
      </c>
      <c r="X16" s="725" t="s">
        <v>272</v>
      </c>
      <c r="Y16" s="725"/>
      <c r="Z16" s="702"/>
      <c r="AA16" s="717"/>
      <c r="AB16" s="626"/>
    </row>
    <row r="17" spans="1:33">
      <c r="J17" s="74"/>
      <c r="K17" s="389">
        <v>1</v>
      </c>
      <c r="L17" s="35" t="s">
        <v>92</v>
      </c>
      <c r="M17" s="35" t="s">
        <v>48</v>
      </c>
      <c r="N17" s="395" t="s">
        <v>48</v>
      </c>
      <c r="O17" s="387">
        <f ca="1">OFFSET(O17,0,-1)+1</f>
        <v>3</v>
      </c>
      <c r="P17" s="387">
        <f t="shared" ref="P17:W17" ca="1" si="0">OFFSET(P17,0,-1)+1</f>
        <v>4</v>
      </c>
      <c r="Q17" s="387">
        <f t="shared" ca="1" si="0"/>
        <v>5</v>
      </c>
      <c r="R17" s="387">
        <f t="shared" ca="1" si="0"/>
        <v>6</v>
      </c>
      <c r="S17" s="387">
        <f t="shared" ca="1" si="0"/>
        <v>7</v>
      </c>
      <c r="T17" s="387">
        <f t="shared" ca="1" si="0"/>
        <v>8</v>
      </c>
      <c r="U17" s="387">
        <f t="shared" ca="1" si="0"/>
        <v>9</v>
      </c>
      <c r="V17" s="394">
        <f ca="1">OFFSET(V17,0,-1)</f>
        <v>9</v>
      </c>
      <c r="W17" s="387">
        <f t="shared" ca="1" si="0"/>
        <v>10</v>
      </c>
      <c r="X17" s="690">
        <f ca="1">OFFSET(X17,0,-1)+1</f>
        <v>11</v>
      </c>
      <c r="Y17" s="690"/>
      <c r="Z17" s="387">
        <f ca="1">OFFSET(Z17,0,-2)+1</f>
        <v>12</v>
      </c>
      <c r="AB17" s="387">
        <f ca="1">OFFSET(AB17,0,-2)+1</f>
        <v>13</v>
      </c>
    </row>
    <row r="18" spans="1:33" ht="22.5">
      <c r="A18" s="673">
        <v>1</v>
      </c>
      <c r="E18" s="184"/>
      <c r="F18" s="284"/>
      <c r="G18" s="173"/>
      <c r="H18" s="173"/>
      <c r="I18"/>
      <c r="J18" s="74"/>
      <c r="K18" s="74"/>
      <c r="L18" s="402">
        <f>mergeValue(A18)</f>
        <v>1</v>
      </c>
      <c r="M18" s="450" t="s">
        <v>19</v>
      </c>
      <c r="N18" s="437"/>
      <c r="O18" s="719"/>
      <c r="P18" s="719"/>
      <c r="Q18" s="719"/>
      <c r="R18" s="719"/>
      <c r="S18" s="719"/>
      <c r="T18" s="719"/>
      <c r="U18" s="719"/>
      <c r="V18" s="719"/>
      <c r="W18" s="719"/>
      <c r="X18" s="719"/>
      <c r="Y18" s="719"/>
      <c r="Z18" s="719"/>
      <c r="AA18" s="719"/>
      <c r="AB18" s="446" t="s">
        <v>716</v>
      </c>
    </row>
    <row r="19" spans="1:33" ht="22.5">
      <c r="A19" s="673"/>
      <c r="B19" s="673">
        <v>1</v>
      </c>
      <c r="E19" s="284"/>
      <c r="F19" s="284"/>
      <c r="G19" s="173"/>
      <c r="H19" s="173"/>
      <c r="I19" s="518"/>
      <c r="J19" s="39"/>
      <c r="K19" s="31"/>
      <c r="L19" s="402" t="str">
        <f>mergeValue(A19) &amp;"."&amp; mergeValue(B19)</f>
        <v>1.1</v>
      </c>
      <c r="M19" s="418" t="s">
        <v>15</v>
      </c>
      <c r="N19" s="437"/>
      <c r="O19" s="719"/>
      <c r="P19" s="719"/>
      <c r="Q19" s="719"/>
      <c r="R19" s="719"/>
      <c r="S19" s="719"/>
      <c r="T19" s="719"/>
      <c r="U19" s="719"/>
      <c r="V19" s="719"/>
      <c r="W19" s="719"/>
      <c r="X19" s="719"/>
      <c r="Y19" s="719"/>
      <c r="Z19" s="719"/>
      <c r="AA19" s="719"/>
      <c r="AB19" s="446" t="s">
        <v>459</v>
      </c>
    </row>
    <row r="20" spans="1:33" ht="22.5">
      <c r="A20" s="673"/>
      <c r="B20" s="673"/>
      <c r="C20" s="673">
        <v>1</v>
      </c>
      <c r="E20" s="284"/>
      <c r="F20" s="284"/>
      <c r="G20" s="173"/>
      <c r="H20" s="173"/>
      <c r="I20" s="518"/>
      <c r="J20" s="39"/>
      <c r="K20" s="31"/>
      <c r="L20" s="402" t="str">
        <f>mergeValue(A20) &amp;"."&amp; mergeValue(B20)&amp;"."&amp; mergeValue(C20)</f>
        <v>1.1.1</v>
      </c>
      <c r="M20" s="419" t="s">
        <v>7</v>
      </c>
      <c r="N20" s="437"/>
      <c r="O20" s="719"/>
      <c r="P20" s="719"/>
      <c r="Q20" s="719"/>
      <c r="R20" s="719"/>
      <c r="S20" s="719"/>
      <c r="T20" s="719"/>
      <c r="U20" s="719"/>
      <c r="V20" s="719"/>
      <c r="W20" s="719"/>
      <c r="X20" s="719"/>
      <c r="Y20" s="719"/>
      <c r="Z20" s="719"/>
      <c r="AA20" s="719"/>
      <c r="AB20" s="446" t="s">
        <v>598</v>
      </c>
    </row>
    <row r="21" spans="1:33" ht="22.5">
      <c r="A21" s="673"/>
      <c r="B21" s="673"/>
      <c r="C21" s="673"/>
      <c r="D21" s="673">
        <v>1</v>
      </c>
      <c r="E21" s="284"/>
      <c r="F21" s="284"/>
      <c r="G21" s="173"/>
      <c r="H21" s="173"/>
      <c r="I21" s="518"/>
      <c r="J21" s="39"/>
      <c r="K21" s="31"/>
      <c r="L21" s="402" t="str">
        <f>mergeValue(A21) &amp;"."&amp; mergeValue(B21)&amp;"."&amp; mergeValue(C21)&amp;"."&amp; mergeValue(D21)</f>
        <v>1.1.1.1</v>
      </c>
      <c r="M21" s="420" t="s">
        <v>21</v>
      </c>
      <c r="N21" s="437"/>
      <c r="O21" s="719"/>
      <c r="P21" s="719"/>
      <c r="Q21" s="719"/>
      <c r="R21" s="719"/>
      <c r="S21" s="719"/>
      <c r="T21" s="719"/>
      <c r="U21" s="719"/>
      <c r="V21" s="719"/>
      <c r="W21" s="719"/>
      <c r="X21" s="719"/>
      <c r="Y21" s="719"/>
      <c r="Z21" s="719"/>
      <c r="AA21" s="719"/>
      <c r="AB21" s="446" t="s">
        <v>599</v>
      </c>
    </row>
    <row r="22" spans="1:33" hidden="1">
      <c r="A22" s="673"/>
      <c r="B22" s="673"/>
      <c r="C22" s="673"/>
      <c r="D22" s="673"/>
      <c r="E22" s="673">
        <v>1</v>
      </c>
      <c r="F22" s="284"/>
      <c r="G22" s="173"/>
      <c r="H22" s="173"/>
      <c r="I22" s="108"/>
      <c r="J22" s="39"/>
      <c r="K22" s="31"/>
      <c r="L22" s="402"/>
      <c r="M22" s="422"/>
      <c r="N22" s="169"/>
      <c r="O22" s="401"/>
      <c r="P22" s="401"/>
      <c r="Q22" s="401"/>
      <c r="R22" s="401"/>
      <c r="S22" s="401"/>
      <c r="T22" s="401"/>
      <c r="U22" s="401"/>
      <c r="V22" s="401"/>
      <c r="W22" s="401"/>
      <c r="X22" s="401"/>
      <c r="Y22" s="401"/>
      <c r="Z22" s="401"/>
      <c r="AA22" s="402"/>
      <c r="AB22" s="446"/>
    </row>
    <row r="23" spans="1:33" ht="33.75">
      <c r="A23" s="673"/>
      <c r="B23" s="673"/>
      <c r="C23" s="673"/>
      <c r="D23" s="673"/>
      <c r="E23" s="673"/>
      <c r="F23" s="673">
        <v>1</v>
      </c>
      <c r="G23" s="173"/>
      <c r="H23" s="173"/>
      <c r="I23" s="726"/>
      <c r="J23" s="39"/>
      <c r="K23" s="31"/>
      <c r="L23" s="402" t="str">
        <f>mergeValue(A23) &amp;"."&amp; mergeValue(B23)&amp;"."&amp; mergeValue(C23)&amp;"."&amp; mergeValue(D23)&amp;"."&amp; mergeValue(F23)</f>
        <v>1.1.1.1.1</v>
      </c>
      <c r="M23" s="423" t="s">
        <v>9</v>
      </c>
      <c r="N23" s="169"/>
      <c r="O23" s="676"/>
      <c r="P23" s="677"/>
      <c r="Q23" s="677"/>
      <c r="R23" s="677"/>
      <c r="S23" s="677"/>
      <c r="T23" s="677"/>
      <c r="U23" s="677"/>
      <c r="V23" s="677"/>
      <c r="W23" s="677"/>
      <c r="X23" s="677"/>
      <c r="Y23" s="677"/>
      <c r="Z23" s="677"/>
      <c r="AA23" s="678"/>
      <c r="AB23" s="446" t="s">
        <v>718</v>
      </c>
      <c r="AD23" s="182" t="str">
        <f>strCheckUnique(AE23:AE28)</f>
        <v/>
      </c>
      <c r="AF23" s="182"/>
    </row>
    <row r="24" spans="1:33" ht="56.25">
      <c r="A24" s="673"/>
      <c r="B24" s="673"/>
      <c r="C24" s="673"/>
      <c r="D24" s="673"/>
      <c r="E24" s="673"/>
      <c r="F24" s="673"/>
      <c r="G24" s="673">
        <v>1</v>
      </c>
      <c r="H24" s="173"/>
      <c r="I24" s="726"/>
      <c r="J24" s="727"/>
      <c r="K24" s="197"/>
      <c r="L24" s="402" t="str">
        <f>mergeValue(A24) &amp;"."&amp; mergeValue(B24)&amp;"."&amp; mergeValue(C24)&amp;"."&amp; mergeValue(D24)&amp;"."&amp; mergeValue(F24)&amp;"."&amp; mergeValue(G24)</f>
        <v>1.1.1.1.1.1</v>
      </c>
      <c r="M24" s="528" t="s">
        <v>611</v>
      </c>
      <c r="N24" s="451"/>
      <c r="O24" s="428"/>
      <c r="P24" s="428"/>
      <c r="Q24" s="428"/>
      <c r="R24" s="392"/>
      <c r="S24" s="540"/>
      <c r="T24" s="392"/>
      <c r="U24" s="540"/>
      <c r="V24" s="438" t="str">
        <f>W24 &amp; "-" &amp; Y24</f>
        <v>-</v>
      </c>
      <c r="W24" s="679"/>
      <c r="X24" s="681" t="s">
        <v>83</v>
      </c>
      <c r="Y24" s="679"/>
      <c r="Z24" s="681" t="s">
        <v>84</v>
      </c>
      <c r="AA24" s="90"/>
      <c r="AB24" s="446" t="s">
        <v>736</v>
      </c>
      <c r="AC24" s="173" t="str">
        <f>strCheckDate(O24:AA24)</f>
        <v/>
      </c>
      <c r="AD24" s="182"/>
      <c r="AE24" s="182" t="str">
        <f>IF(M24="","",M24 )</f>
        <v>горячая вода в системе централизованного теплоснабжения на горячее водоснабжение</v>
      </c>
      <c r="AF24" s="182"/>
      <c r="AG24" s="182"/>
    </row>
    <row r="25" spans="1:33" ht="87.95" customHeight="1">
      <c r="A25" s="673"/>
      <c r="B25" s="673"/>
      <c r="C25" s="673"/>
      <c r="D25" s="673"/>
      <c r="E25" s="673"/>
      <c r="F25" s="673"/>
      <c r="G25" s="673"/>
      <c r="H25" s="173">
        <v>1</v>
      </c>
      <c r="I25" s="726"/>
      <c r="J25" s="727"/>
      <c r="K25" s="197"/>
      <c r="L25" s="402" t="str">
        <f>mergeValue(A25) &amp;"."&amp; mergeValue(B25)&amp;"."&amp; mergeValue(C25)&amp;"."&amp; mergeValue(D25)&amp;"."&amp; mergeValue(F25)&amp;"."&amp; mergeValue(G25)&amp;"."&amp; mergeValue(H25)</f>
        <v>1.1.1.1.1.1.1</v>
      </c>
      <c r="M25" s="529"/>
      <c r="N25" s="393"/>
      <c r="O25" s="428"/>
      <c r="P25" s="428"/>
      <c r="Q25" s="428"/>
      <c r="R25" s="392"/>
      <c r="S25" s="540"/>
      <c r="T25" s="392"/>
      <c r="U25" s="540"/>
      <c r="V25" s="438" t="str">
        <f>W25 &amp; "-" &amp; Y25</f>
        <v>-</v>
      </c>
      <c r="W25" s="679"/>
      <c r="X25" s="681"/>
      <c r="Y25" s="679"/>
      <c r="Z25" s="681"/>
      <c r="AA25" s="471"/>
      <c r="AB25" s="691" t="s">
        <v>737</v>
      </c>
      <c r="AC25" s="173" t="str">
        <f>strCheckDate(O25:AA25)</f>
        <v/>
      </c>
      <c r="AF25" s="182"/>
    </row>
    <row r="26" spans="1:33" hidden="1">
      <c r="A26" s="673"/>
      <c r="B26" s="673"/>
      <c r="C26" s="673"/>
      <c r="D26" s="673"/>
      <c r="E26" s="673"/>
      <c r="F26" s="673"/>
      <c r="G26" s="673"/>
      <c r="H26" s="173"/>
      <c r="I26" s="726"/>
      <c r="J26" s="727"/>
      <c r="K26" s="197"/>
      <c r="L26" s="244"/>
      <c r="M26" s="451"/>
      <c r="N26" s="451"/>
      <c r="O26" s="428"/>
      <c r="P26" s="392"/>
      <c r="Q26" s="392"/>
      <c r="R26" s="392"/>
      <c r="S26" s="392"/>
      <c r="T26" s="392"/>
      <c r="U26" s="169"/>
      <c r="V26" s="438"/>
      <c r="W26" s="680"/>
      <c r="X26" s="681"/>
      <c r="Y26" s="680"/>
      <c r="Z26" s="681"/>
      <c r="AA26" s="90"/>
      <c r="AB26" s="692"/>
      <c r="AF26" s="182">
        <f ca="1">OFFSET(AF26,-1,0)</f>
        <v>0</v>
      </c>
    </row>
    <row r="27" spans="1:33" customFormat="1" ht="15" customHeight="1">
      <c r="A27" s="673"/>
      <c r="B27" s="673"/>
      <c r="C27" s="673"/>
      <c r="D27" s="673"/>
      <c r="E27" s="673"/>
      <c r="F27" s="673"/>
      <c r="G27" s="673"/>
      <c r="H27" s="173"/>
      <c r="I27" s="726"/>
      <c r="J27" s="727"/>
      <c r="K27" s="2"/>
      <c r="L27" s="416"/>
      <c r="M27" s="425" t="s">
        <v>40</v>
      </c>
      <c r="N27" s="421"/>
      <c r="O27" s="417"/>
      <c r="P27" s="417"/>
      <c r="Q27" s="417"/>
      <c r="R27" s="417"/>
      <c r="S27" s="417"/>
      <c r="T27" s="417"/>
      <c r="U27" s="417"/>
      <c r="V27" s="417"/>
      <c r="W27" s="429"/>
      <c r="X27" s="141"/>
      <c r="Y27" s="429"/>
      <c r="Z27" s="421"/>
      <c r="AA27" s="426"/>
      <c r="AB27" s="693"/>
      <c r="AC27" s="175"/>
      <c r="AD27" s="175"/>
      <c r="AE27" s="175"/>
      <c r="AF27" s="175"/>
      <c r="AG27" s="175"/>
    </row>
    <row r="28" spans="1:33" customFormat="1" ht="15" customHeight="1">
      <c r="A28" s="673"/>
      <c r="B28" s="673"/>
      <c r="C28" s="673"/>
      <c r="D28" s="673"/>
      <c r="E28" s="673"/>
      <c r="F28" s="673"/>
      <c r="G28" s="173"/>
      <c r="H28" s="173"/>
      <c r="I28" s="726"/>
      <c r="J28" s="520"/>
      <c r="K28" s="2"/>
      <c r="L28" s="416"/>
      <c r="M28" s="424" t="s">
        <v>24</v>
      </c>
      <c r="N28" s="425"/>
      <c r="O28" s="425"/>
      <c r="P28" s="425"/>
      <c r="Q28" s="425"/>
      <c r="R28" s="425"/>
      <c r="S28" s="425"/>
      <c r="T28" s="425"/>
      <c r="U28" s="425"/>
      <c r="V28" s="425"/>
      <c r="W28" s="425"/>
      <c r="X28" s="425"/>
      <c r="Y28" s="425"/>
      <c r="Z28" s="425"/>
      <c r="AA28" s="425"/>
      <c r="AB28" s="426"/>
      <c r="AC28" s="175"/>
      <c r="AD28" s="175"/>
      <c r="AE28" s="175"/>
      <c r="AF28" s="175"/>
      <c r="AG28" s="175"/>
    </row>
    <row r="29" spans="1:33" customFormat="1" ht="15" customHeight="1">
      <c r="A29" s="673"/>
      <c r="B29" s="673"/>
      <c r="C29" s="673"/>
      <c r="D29" s="673"/>
      <c r="E29" s="673"/>
      <c r="F29" s="510"/>
      <c r="G29" s="173"/>
      <c r="H29" s="173"/>
      <c r="I29" s="108"/>
      <c r="J29" s="73"/>
      <c r="K29" s="2"/>
      <c r="L29" s="416"/>
      <c r="M29" s="421" t="s">
        <v>10</v>
      </c>
      <c r="N29" s="130"/>
      <c r="O29" s="417"/>
      <c r="P29" s="417"/>
      <c r="Q29" s="417"/>
      <c r="R29" s="417"/>
      <c r="S29" s="417"/>
      <c r="T29" s="417"/>
      <c r="U29" s="417"/>
      <c r="V29" s="417"/>
      <c r="W29" s="432"/>
      <c r="X29" s="141"/>
      <c r="Y29" s="429"/>
      <c r="Z29" s="130"/>
      <c r="AA29" s="141"/>
      <c r="AB29" s="426"/>
      <c r="AC29" s="175"/>
      <c r="AD29" s="175"/>
      <c r="AE29" s="175"/>
      <c r="AF29" s="175"/>
      <c r="AG29" s="175"/>
    </row>
    <row r="30" spans="1:33" customFormat="1" hidden="1">
      <c r="A30" s="673"/>
      <c r="B30" s="673"/>
      <c r="C30" s="673"/>
      <c r="D30" s="673"/>
      <c r="E30" s="510"/>
      <c r="F30" s="510"/>
      <c r="G30" s="173"/>
      <c r="H30" s="173"/>
      <c r="I30" s="175"/>
      <c r="J30" s="73"/>
      <c r="L30" s="416"/>
      <c r="M30" s="421"/>
      <c r="N30" s="421"/>
      <c r="O30" s="421"/>
      <c r="P30" s="421"/>
      <c r="Q30" s="421"/>
      <c r="R30" s="421"/>
      <c r="S30" s="421"/>
      <c r="T30" s="421"/>
      <c r="U30" s="421"/>
      <c r="V30" s="421"/>
      <c r="W30" s="421"/>
      <c r="X30" s="421"/>
      <c r="Y30" s="421"/>
      <c r="Z30" s="421"/>
      <c r="AA30" s="421"/>
      <c r="AB30" s="426"/>
      <c r="AC30" s="175"/>
      <c r="AD30" s="175"/>
      <c r="AE30" s="175"/>
      <c r="AF30" s="175"/>
      <c r="AG30" s="175"/>
    </row>
    <row r="31" spans="1:33" customFormat="1">
      <c r="A31" s="673"/>
      <c r="B31" s="673"/>
      <c r="C31" s="673"/>
      <c r="D31" s="510"/>
      <c r="E31" s="510"/>
      <c r="F31" s="510"/>
      <c r="G31" s="515"/>
      <c r="H31" s="510"/>
      <c r="I31" s="2"/>
      <c r="J31" s="73"/>
      <c r="K31" s="2"/>
      <c r="L31" s="416"/>
      <c r="M31" s="130" t="s">
        <v>16</v>
      </c>
      <c r="N31" s="421"/>
      <c r="O31" s="421"/>
      <c r="P31" s="421"/>
      <c r="Q31" s="421"/>
      <c r="R31" s="421"/>
      <c r="S31" s="421"/>
      <c r="T31" s="421"/>
      <c r="U31" s="421"/>
      <c r="V31" s="421"/>
      <c r="W31" s="421"/>
      <c r="X31" s="421"/>
      <c r="Y31" s="421"/>
      <c r="Z31" s="421"/>
      <c r="AA31" s="421"/>
      <c r="AB31" s="426"/>
      <c r="AC31" s="175"/>
      <c r="AD31" s="175"/>
      <c r="AE31" s="175"/>
      <c r="AF31" s="175"/>
      <c r="AG31" s="175"/>
    </row>
    <row r="32" spans="1:33" customFormat="1" ht="15" customHeight="1">
      <c r="A32" s="673"/>
      <c r="B32" s="673"/>
      <c r="C32" s="510"/>
      <c r="D32" s="510"/>
      <c r="E32" s="510"/>
      <c r="F32" s="510"/>
      <c r="G32" s="515"/>
      <c r="H32" s="510"/>
      <c r="I32" s="2"/>
      <c r="J32" s="73"/>
      <c r="K32" s="2"/>
      <c r="L32" s="416"/>
      <c r="M32" s="129" t="s">
        <v>17</v>
      </c>
      <c r="N32" s="129"/>
      <c r="O32" s="417"/>
      <c r="P32" s="417"/>
      <c r="Q32" s="417"/>
      <c r="R32" s="417"/>
      <c r="S32" s="417"/>
      <c r="T32" s="417"/>
      <c r="U32" s="417"/>
      <c r="V32" s="417"/>
      <c r="W32" s="432"/>
      <c r="X32" s="141"/>
      <c r="Y32" s="429"/>
      <c r="Z32" s="129"/>
      <c r="AA32" s="141"/>
      <c r="AB32" s="426"/>
      <c r="AC32" s="175"/>
      <c r="AD32" s="175"/>
      <c r="AE32" s="175"/>
      <c r="AF32" s="175"/>
      <c r="AG32" s="175"/>
    </row>
    <row r="33" spans="1:33" customFormat="1" ht="15" customHeight="1">
      <c r="A33" s="673"/>
      <c r="B33" s="510"/>
      <c r="C33" s="510"/>
      <c r="D33" s="510"/>
      <c r="E33" s="510"/>
      <c r="F33" s="510"/>
      <c r="G33" s="515"/>
      <c r="H33" s="510"/>
      <c r="I33" s="2"/>
      <c r="J33" s="73"/>
      <c r="K33" s="2"/>
      <c r="L33" s="416"/>
      <c r="M33" s="135" t="s">
        <v>18</v>
      </c>
      <c r="N33" s="129"/>
      <c r="O33" s="417"/>
      <c r="P33" s="417"/>
      <c r="Q33" s="417"/>
      <c r="R33" s="417"/>
      <c r="S33" s="417"/>
      <c r="T33" s="417"/>
      <c r="U33" s="417"/>
      <c r="V33" s="417"/>
      <c r="W33" s="432"/>
      <c r="X33" s="141"/>
      <c r="Y33" s="429"/>
      <c r="Z33" s="129"/>
      <c r="AA33" s="141"/>
      <c r="AB33" s="426"/>
      <c r="AC33" s="175"/>
      <c r="AD33" s="175"/>
      <c r="AE33" s="175"/>
      <c r="AF33" s="175"/>
      <c r="AG33" s="175"/>
    </row>
    <row r="34" spans="1:33" customFormat="1" ht="15" customHeight="1">
      <c r="A34" s="175"/>
      <c r="B34" s="175"/>
      <c r="C34" s="175"/>
      <c r="D34" s="175"/>
      <c r="E34" s="175"/>
      <c r="F34" s="175"/>
      <c r="G34" s="440"/>
      <c r="H34" s="175"/>
      <c r="I34" s="481"/>
      <c r="J34" s="73"/>
      <c r="L34" s="416"/>
      <c r="M34" s="144" t="s">
        <v>308</v>
      </c>
      <c r="N34" s="129"/>
      <c r="O34" s="417"/>
      <c r="P34" s="417"/>
      <c r="Q34" s="417"/>
      <c r="R34" s="417"/>
      <c r="S34" s="417"/>
      <c r="T34" s="417"/>
      <c r="U34" s="417"/>
      <c r="V34" s="417"/>
      <c r="W34" s="432"/>
      <c r="X34" s="141"/>
      <c r="Y34" s="429"/>
      <c r="Z34" s="129"/>
      <c r="AA34" s="141"/>
      <c r="AB34" s="426"/>
      <c r="AC34" s="175"/>
      <c r="AD34" s="175"/>
      <c r="AE34" s="175"/>
      <c r="AF34" s="175"/>
      <c r="AG34" s="175"/>
    </row>
    <row r="35" spans="1:33" ht="3" customHeight="1">
      <c r="L35" s="385"/>
      <c r="M35" s="385"/>
      <c r="N35" s="385"/>
      <c r="O35" s="385"/>
      <c r="P35" s="385"/>
      <c r="Q35" s="385"/>
      <c r="R35" s="385"/>
      <c r="S35" s="385"/>
      <c r="T35" s="385"/>
      <c r="U35" s="385"/>
      <c r="V35" s="385"/>
      <c r="W35" s="385"/>
      <c r="X35" s="385"/>
      <c r="Y35" s="385"/>
      <c r="Z35" s="385"/>
    </row>
    <row r="36" spans="1:33" ht="89.25" customHeight="1">
      <c r="L36" s="1">
        <v>1</v>
      </c>
      <c r="M36" s="667" t="s">
        <v>738</v>
      </c>
      <c r="N36" s="667"/>
      <c r="O36" s="667"/>
      <c r="P36" s="667"/>
      <c r="Q36" s="667"/>
      <c r="R36" s="667"/>
      <c r="S36" s="667"/>
      <c r="T36" s="667"/>
      <c r="U36" s="667"/>
      <c r="V36" s="667"/>
      <c r="W36" s="667"/>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208</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71"/>
      <c r="B13" s="671"/>
      <c r="C13" s="671"/>
      <c r="D13" s="277">
        <v>1</v>
      </c>
      <c r="F13" s="165" t="str">
        <f>"4."&amp;mergeValue(A13) &amp;"."&amp;mergeValue(B13)&amp;"."&amp;mergeValue(C13)&amp;"."&amp;mergeValue(D13)</f>
        <v>4.1.1.1.1</v>
      </c>
      <c r="G13" s="340" t="s">
        <v>477</v>
      </c>
      <c r="H13" s="259"/>
      <c r="I13" s="672" t="s">
        <v>567</v>
      </c>
      <c r="J13" s="272"/>
      <c r="K13" s="183"/>
      <c r="L13" s="183"/>
      <c r="M13" s="183"/>
      <c r="N13" s="183"/>
      <c r="O13" s="183"/>
      <c r="P13" s="183"/>
      <c r="Q13" s="183"/>
      <c r="R13" s="183"/>
      <c r="S13" s="183"/>
      <c r="T13" s="183"/>
    </row>
    <row r="14" spans="1:20" s="138" customFormat="1" ht="18.75">
      <c r="A14" s="671"/>
      <c r="B14" s="671"/>
      <c r="C14" s="671"/>
      <c r="D14" s="277"/>
      <c r="F14" s="273"/>
      <c r="G14" s="130" t="s">
        <v>4</v>
      </c>
      <c r="H14" s="278"/>
      <c r="I14" s="672"/>
      <c r="J14" s="272"/>
      <c r="K14" s="183"/>
      <c r="L14" s="183"/>
      <c r="M14" s="183"/>
      <c r="N14" s="183"/>
      <c r="O14" s="183"/>
      <c r="P14" s="183"/>
      <c r="Q14" s="183"/>
      <c r="R14" s="183"/>
      <c r="S14" s="183"/>
      <c r="T14" s="183"/>
    </row>
    <row r="15" spans="1:20" s="138" customFormat="1" ht="18.75">
      <c r="A15" s="671"/>
      <c r="B15" s="671"/>
      <c r="C15" s="277"/>
      <c r="D15" s="277"/>
      <c r="F15" s="273"/>
      <c r="G15" s="129" t="s">
        <v>401</v>
      </c>
      <c r="H15" s="274"/>
      <c r="I15" s="275"/>
      <c r="J15" s="272"/>
      <c r="K15" s="183"/>
      <c r="L15" s="183"/>
      <c r="M15" s="183"/>
      <c r="N15" s="183"/>
      <c r="O15" s="183"/>
      <c r="P15" s="183"/>
      <c r="Q15" s="183"/>
      <c r="R15" s="183"/>
      <c r="S15" s="183"/>
      <c r="T15" s="183"/>
    </row>
    <row r="16" spans="1:20" s="138" customFormat="1" ht="18.75">
      <c r="A16" s="671"/>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67"/>
      <c r="G18" s="338"/>
      <c r="H18" s="339"/>
      <c r="I18" s="194"/>
      <c r="J18" s="183"/>
      <c r="K18" s="183"/>
      <c r="L18" s="183"/>
      <c r="M18" s="183"/>
      <c r="N18" s="183"/>
      <c r="O18" s="183"/>
      <c r="P18" s="183"/>
      <c r="Q18" s="183"/>
      <c r="R18" s="183"/>
      <c r="S18" s="183"/>
      <c r="T18" s="183"/>
    </row>
    <row r="19" spans="1:20" s="138" customFormat="1" ht="15" customHeight="1">
      <c r="A19" s="183"/>
      <c r="B19" s="183"/>
      <c r="C19" s="183"/>
      <c r="D19" s="183"/>
      <c r="F19" s="267"/>
      <c r="G19" s="667" t="s">
        <v>569</v>
      </c>
      <c r="H19" s="667"/>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173" hidden="1" customWidth="1"/>
    <col min="7" max="8" width="7" style="184" hidden="1" customWidth="1"/>
    <col min="9" max="9" width="3.7109375" style="194" customWidth="1"/>
    <col min="10" max="11" width="3.7109375" style="75" customWidth="1"/>
    <col min="12" max="12" width="12.7109375" style="31" customWidth="1"/>
    <col min="13" max="13" width="47.42578125" style="31" customWidth="1"/>
    <col min="14" max="16" width="3.7109375" style="31" customWidth="1"/>
    <col min="17" max="17" width="23.7109375" style="31" customWidth="1"/>
    <col min="18" max="20" width="3.7109375" style="31" customWidth="1"/>
    <col min="21" max="21" width="23.7109375" style="31" customWidth="1"/>
    <col min="22" max="24" width="3.7109375" style="31" customWidth="1"/>
    <col min="25" max="27" width="23.7109375" style="31" customWidth="1"/>
    <col min="28" max="28" width="11.7109375" style="31" customWidth="1"/>
    <col min="29" max="29" width="3.7109375" style="31" customWidth="1"/>
    <col min="30" max="30" width="11.7109375" style="31" customWidth="1"/>
    <col min="31" max="31" width="8.5703125" style="31" hidden="1" customWidth="1"/>
    <col min="32" max="32" width="4.7109375" style="31" customWidth="1"/>
    <col min="33" max="33" width="115.7109375" style="31" customWidth="1"/>
    <col min="34" max="35" width="10.5703125" style="173"/>
    <col min="36" max="36" width="13.42578125" style="173" customWidth="1"/>
    <col min="37" max="37" width="10.5703125" style="173"/>
    <col min="38" max="246" width="10.5703125" style="31"/>
    <col min="247" max="254" width="0" style="31" hidden="1" customWidth="1"/>
    <col min="255" max="257" width="3.7109375" style="31" customWidth="1"/>
    <col min="258" max="258" width="12.7109375" style="31" customWidth="1"/>
    <col min="259" max="259" width="47.42578125" style="31" customWidth="1"/>
    <col min="260" max="260" width="5.5703125" style="31" customWidth="1"/>
    <col min="261" max="262" width="3.7109375" style="31" customWidth="1"/>
    <col min="263" max="263" width="22" style="31" customWidth="1"/>
    <col min="264" max="264" width="5.5703125" style="31" customWidth="1"/>
    <col min="265" max="266" width="3.7109375" style="31" customWidth="1"/>
    <col min="267" max="267" width="22" style="31" customWidth="1"/>
    <col min="268" max="268" width="5.5703125" style="31" customWidth="1"/>
    <col min="269" max="270" width="3.7109375" style="31" customWidth="1"/>
    <col min="271" max="271" width="22" style="31" customWidth="1"/>
    <col min="272" max="273" width="15.7109375" style="3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281" width="10.5703125" style="31"/>
    <col min="282" max="282" width="13.42578125" style="31" customWidth="1"/>
    <col min="283" max="502" width="10.5703125" style="31"/>
    <col min="503" max="510" width="0" style="31" hidden="1" customWidth="1"/>
    <col min="511" max="513" width="3.7109375" style="31" customWidth="1"/>
    <col min="514" max="514" width="12.7109375" style="31" customWidth="1"/>
    <col min="515" max="515" width="47.42578125" style="31" customWidth="1"/>
    <col min="516" max="516" width="5.5703125" style="31" customWidth="1"/>
    <col min="517" max="518" width="3.7109375" style="31" customWidth="1"/>
    <col min="519" max="519" width="22" style="31" customWidth="1"/>
    <col min="520" max="520" width="5.5703125" style="31" customWidth="1"/>
    <col min="521" max="522" width="3.7109375" style="31" customWidth="1"/>
    <col min="523" max="523" width="22" style="31" customWidth="1"/>
    <col min="524" max="524" width="5.5703125" style="31" customWidth="1"/>
    <col min="525" max="526" width="3.7109375" style="31" customWidth="1"/>
    <col min="527" max="527" width="22" style="31" customWidth="1"/>
    <col min="528" max="529" width="15.7109375" style="3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537" width="10.5703125" style="31"/>
    <col min="538" max="538" width="13.42578125" style="31" customWidth="1"/>
    <col min="539" max="758" width="10.5703125" style="31"/>
    <col min="759" max="766" width="0" style="31" hidden="1" customWidth="1"/>
    <col min="767" max="769" width="3.7109375" style="31" customWidth="1"/>
    <col min="770" max="770" width="12.7109375" style="31" customWidth="1"/>
    <col min="771" max="771" width="47.42578125" style="31" customWidth="1"/>
    <col min="772" max="772" width="5.5703125" style="31" customWidth="1"/>
    <col min="773" max="774" width="3.7109375" style="31" customWidth="1"/>
    <col min="775" max="775" width="22" style="31" customWidth="1"/>
    <col min="776" max="776" width="5.5703125" style="31" customWidth="1"/>
    <col min="777" max="778" width="3.7109375" style="31" customWidth="1"/>
    <col min="779" max="779" width="22" style="31" customWidth="1"/>
    <col min="780" max="780" width="5.5703125" style="31" customWidth="1"/>
    <col min="781" max="782" width="3.7109375" style="31" customWidth="1"/>
    <col min="783" max="783" width="22" style="31" customWidth="1"/>
    <col min="784" max="785" width="15.7109375" style="3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793" width="10.5703125" style="31"/>
    <col min="794" max="794" width="13.42578125" style="31" customWidth="1"/>
    <col min="795" max="1014" width="10.5703125" style="31"/>
    <col min="1015" max="1022" width="0" style="31" hidden="1" customWidth="1"/>
    <col min="1023" max="1025" width="3.7109375" style="31" customWidth="1"/>
    <col min="1026" max="1026" width="12.7109375" style="31" customWidth="1"/>
    <col min="1027" max="1027" width="47.42578125" style="31" customWidth="1"/>
    <col min="1028" max="1028" width="5.5703125" style="31" customWidth="1"/>
    <col min="1029" max="1030" width="3.7109375" style="31" customWidth="1"/>
    <col min="1031" max="1031" width="22" style="31" customWidth="1"/>
    <col min="1032" max="1032" width="5.5703125" style="31" customWidth="1"/>
    <col min="1033" max="1034" width="3.7109375" style="31" customWidth="1"/>
    <col min="1035" max="1035" width="22" style="31" customWidth="1"/>
    <col min="1036" max="1036" width="5.5703125" style="31" customWidth="1"/>
    <col min="1037" max="1038" width="3.7109375" style="31" customWidth="1"/>
    <col min="1039" max="1039" width="22" style="31" customWidth="1"/>
    <col min="1040" max="1041" width="15.7109375" style="3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049" width="10.5703125" style="31"/>
    <col min="1050" max="1050" width="13.42578125" style="31" customWidth="1"/>
    <col min="1051" max="1270" width="10.5703125" style="31"/>
    <col min="1271" max="1278" width="0" style="31" hidden="1" customWidth="1"/>
    <col min="1279" max="1281" width="3.7109375" style="31" customWidth="1"/>
    <col min="1282" max="1282" width="12.7109375" style="31" customWidth="1"/>
    <col min="1283" max="1283" width="47.42578125" style="31" customWidth="1"/>
    <col min="1284" max="1284" width="5.5703125" style="31" customWidth="1"/>
    <col min="1285" max="1286" width="3.7109375" style="31" customWidth="1"/>
    <col min="1287" max="1287" width="22" style="31" customWidth="1"/>
    <col min="1288" max="1288" width="5.5703125" style="31" customWidth="1"/>
    <col min="1289" max="1290" width="3.7109375" style="31" customWidth="1"/>
    <col min="1291" max="1291" width="22" style="31" customWidth="1"/>
    <col min="1292" max="1292" width="5.5703125" style="31" customWidth="1"/>
    <col min="1293" max="1294" width="3.7109375" style="31" customWidth="1"/>
    <col min="1295" max="1295" width="22" style="31" customWidth="1"/>
    <col min="1296" max="1297" width="15.7109375" style="3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305" width="10.5703125" style="31"/>
    <col min="1306" max="1306" width="13.42578125" style="31" customWidth="1"/>
    <col min="1307" max="1526" width="10.5703125" style="31"/>
    <col min="1527" max="1534" width="0" style="31" hidden="1" customWidth="1"/>
    <col min="1535" max="1537" width="3.7109375" style="31" customWidth="1"/>
    <col min="1538" max="1538" width="12.7109375" style="31" customWidth="1"/>
    <col min="1539" max="1539" width="47.42578125" style="31" customWidth="1"/>
    <col min="1540" max="1540" width="5.5703125" style="31" customWidth="1"/>
    <col min="1541" max="1542" width="3.7109375" style="31" customWidth="1"/>
    <col min="1543" max="1543" width="22" style="31" customWidth="1"/>
    <col min="1544" max="1544" width="5.5703125" style="31" customWidth="1"/>
    <col min="1545" max="1546" width="3.7109375" style="31" customWidth="1"/>
    <col min="1547" max="1547" width="22" style="31" customWidth="1"/>
    <col min="1548" max="1548" width="5.5703125" style="31" customWidth="1"/>
    <col min="1549" max="1550" width="3.7109375" style="31" customWidth="1"/>
    <col min="1551" max="1551" width="22" style="31" customWidth="1"/>
    <col min="1552" max="1553" width="15.7109375" style="3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561" width="10.5703125" style="31"/>
    <col min="1562" max="1562" width="13.42578125" style="31" customWidth="1"/>
    <col min="1563" max="1782" width="10.5703125" style="31"/>
    <col min="1783" max="1790" width="0" style="31" hidden="1" customWidth="1"/>
    <col min="1791" max="1793" width="3.7109375" style="31" customWidth="1"/>
    <col min="1794" max="1794" width="12.7109375" style="31" customWidth="1"/>
    <col min="1795" max="1795" width="47.42578125" style="31" customWidth="1"/>
    <col min="1796" max="1796" width="5.5703125" style="31" customWidth="1"/>
    <col min="1797" max="1798" width="3.7109375" style="31" customWidth="1"/>
    <col min="1799" max="1799" width="22" style="31" customWidth="1"/>
    <col min="1800" max="1800" width="5.5703125" style="31" customWidth="1"/>
    <col min="1801" max="1802" width="3.7109375" style="31" customWidth="1"/>
    <col min="1803" max="1803" width="22" style="31" customWidth="1"/>
    <col min="1804" max="1804" width="5.5703125" style="31" customWidth="1"/>
    <col min="1805" max="1806" width="3.7109375" style="31" customWidth="1"/>
    <col min="1807" max="1807" width="22" style="31" customWidth="1"/>
    <col min="1808" max="1809" width="15.7109375" style="3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1817" width="10.5703125" style="31"/>
    <col min="1818" max="1818" width="13.42578125" style="31" customWidth="1"/>
    <col min="1819" max="2038" width="10.5703125" style="31"/>
    <col min="2039" max="2046" width="0" style="31" hidden="1" customWidth="1"/>
    <col min="2047" max="2049" width="3.7109375" style="31" customWidth="1"/>
    <col min="2050" max="2050" width="12.7109375" style="31" customWidth="1"/>
    <col min="2051" max="2051" width="47.42578125" style="31" customWidth="1"/>
    <col min="2052" max="2052" width="5.5703125" style="31" customWidth="1"/>
    <col min="2053" max="2054" width="3.7109375" style="31" customWidth="1"/>
    <col min="2055" max="2055" width="22" style="31" customWidth="1"/>
    <col min="2056" max="2056" width="5.5703125" style="31" customWidth="1"/>
    <col min="2057" max="2058" width="3.7109375" style="31" customWidth="1"/>
    <col min="2059" max="2059" width="22" style="31" customWidth="1"/>
    <col min="2060" max="2060" width="5.5703125" style="31" customWidth="1"/>
    <col min="2061" max="2062" width="3.7109375" style="31" customWidth="1"/>
    <col min="2063" max="2063" width="22" style="31" customWidth="1"/>
    <col min="2064" max="2065" width="15.7109375" style="3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073" width="10.5703125" style="31"/>
    <col min="2074" max="2074" width="13.42578125" style="31" customWidth="1"/>
    <col min="2075" max="2294" width="10.5703125" style="31"/>
    <col min="2295" max="2302" width="0" style="31" hidden="1" customWidth="1"/>
    <col min="2303" max="2305" width="3.7109375" style="31" customWidth="1"/>
    <col min="2306" max="2306" width="12.7109375" style="31" customWidth="1"/>
    <col min="2307" max="2307" width="47.42578125" style="31" customWidth="1"/>
    <col min="2308" max="2308" width="5.5703125" style="31" customWidth="1"/>
    <col min="2309" max="2310" width="3.7109375" style="31" customWidth="1"/>
    <col min="2311" max="2311" width="22" style="31" customWidth="1"/>
    <col min="2312" max="2312" width="5.5703125" style="31" customWidth="1"/>
    <col min="2313" max="2314" width="3.7109375" style="31" customWidth="1"/>
    <col min="2315" max="2315" width="22" style="31" customWidth="1"/>
    <col min="2316" max="2316" width="5.5703125" style="31" customWidth="1"/>
    <col min="2317" max="2318" width="3.7109375" style="31" customWidth="1"/>
    <col min="2319" max="2319" width="22" style="31" customWidth="1"/>
    <col min="2320" max="2321" width="15.7109375" style="3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329" width="10.5703125" style="31"/>
    <col min="2330" max="2330" width="13.42578125" style="31" customWidth="1"/>
    <col min="2331" max="2550" width="10.5703125" style="31"/>
    <col min="2551" max="2558" width="0" style="31" hidden="1" customWidth="1"/>
    <col min="2559" max="2561" width="3.7109375" style="31" customWidth="1"/>
    <col min="2562" max="2562" width="12.7109375" style="31" customWidth="1"/>
    <col min="2563" max="2563" width="47.42578125" style="31" customWidth="1"/>
    <col min="2564" max="2564" width="5.5703125" style="31" customWidth="1"/>
    <col min="2565" max="2566" width="3.7109375" style="31" customWidth="1"/>
    <col min="2567" max="2567" width="22" style="31" customWidth="1"/>
    <col min="2568" max="2568" width="5.5703125" style="31" customWidth="1"/>
    <col min="2569" max="2570" width="3.7109375" style="31" customWidth="1"/>
    <col min="2571" max="2571" width="22" style="31" customWidth="1"/>
    <col min="2572" max="2572" width="5.5703125" style="31" customWidth="1"/>
    <col min="2573" max="2574" width="3.7109375" style="31" customWidth="1"/>
    <col min="2575" max="2575" width="22" style="31" customWidth="1"/>
    <col min="2576" max="2577" width="15.7109375" style="3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585" width="10.5703125" style="31"/>
    <col min="2586" max="2586" width="13.42578125" style="31" customWidth="1"/>
    <col min="2587" max="2806" width="10.5703125" style="31"/>
    <col min="2807" max="2814" width="0" style="31" hidden="1" customWidth="1"/>
    <col min="2815" max="2817" width="3.7109375" style="31" customWidth="1"/>
    <col min="2818" max="2818" width="12.7109375" style="31" customWidth="1"/>
    <col min="2819" max="2819" width="47.42578125" style="31" customWidth="1"/>
    <col min="2820" max="2820" width="5.5703125" style="31" customWidth="1"/>
    <col min="2821" max="2822" width="3.7109375" style="31" customWidth="1"/>
    <col min="2823" max="2823" width="22" style="31" customWidth="1"/>
    <col min="2824" max="2824" width="5.5703125" style="31" customWidth="1"/>
    <col min="2825" max="2826" width="3.7109375" style="31" customWidth="1"/>
    <col min="2827" max="2827" width="22" style="31" customWidth="1"/>
    <col min="2828" max="2828" width="5.5703125" style="31" customWidth="1"/>
    <col min="2829" max="2830" width="3.7109375" style="31" customWidth="1"/>
    <col min="2831" max="2831" width="22" style="31" customWidth="1"/>
    <col min="2832" max="2833" width="15.7109375" style="3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2841" width="10.5703125" style="31"/>
    <col min="2842" max="2842" width="13.42578125" style="31" customWidth="1"/>
    <col min="2843" max="3062" width="10.5703125" style="31"/>
    <col min="3063" max="3070" width="0" style="31" hidden="1" customWidth="1"/>
    <col min="3071" max="3073" width="3.7109375" style="31" customWidth="1"/>
    <col min="3074" max="3074" width="12.7109375" style="31" customWidth="1"/>
    <col min="3075" max="3075" width="47.42578125" style="31" customWidth="1"/>
    <col min="3076" max="3076" width="5.5703125" style="31" customWidth="1"/>
    <col min="3077" max="3078" width="3.7109375" style="31" customWidth="1"/>
    <col min="3079" max="3079" width="22" style="31" customWidth="1"/>
    <col min="3080" max="3080" width="5.5703125" style="31" customWidth="1"/>
    <col min="3081" max="3082" width="3.7109375" style="31" customWidth="1"/>
    <col min="3083" max="3083" width="22" style="31" customWidth="1"/>
    <col min="3084" max="3084" width="5.5703125" style="31" customWidth="1"/>
    <col min="3085" max="3086" width="3.7109375" style="31" customWidth="1"/>
    <col min="3087" max="3087" width="22" style="31" customWidth="1"/>
    <col min="3088" max="3089" width="15.7109375" style="3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097" width="10.5703125" style="31"/>
    <col min="3098" max="3098" width="13.42578125" style="31" customWidth="1"/>
    <col min="3099" max="3318" width="10.5703125" style="31"/>
    <col min="3319" max="3326" width="0" style="31" hidden="1" customWidth="1"/>
    <col min="3327" max="3329" width="3.7109375" style="31" customWidth="1"/>
    <col min="3330" max="3330" width="12.7109375" style="31" customWidth="1"/>
    <col min="3331" max="3331" width="47.42578125" style="31" customWidth="1"/>
    <col min="3332" max="3332" width="5.5703125" style="31" customWidth="1"/>
    <col min="3333" max="3334" width="3.7109375" style="31" customWidth="1"/>
    <col min="3335" max="3335" width="22" style="31" customWidth="1"/>
    <col min="3336" max="3336" width="5.5703125" style="31" customWidth="1"/>
    <col min="3337" max="3338" width="3.7109375" style="31" customWidth="1"/>
    <col min="3339" max="3339" width="22" style="31" customWidth="1"/>
    <col min="3340" max="3340" width="5.5703125" style="31" customWidth="1"/>
    <col min="3341" max="3342" width="3.7109375" style="31" customWidth="1"/>
    <col min="3343" max="3343" width="22" style="31" customWidth="1"/>
    <col min="3344" max="3345" width="15.7109375" style="3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353" width="10.5703125" style="31"/>
    <col min="3354" max="3354" width="13.42578125" style="31" customWidth="1"/>
    <col min="3355" max="3574" width="10.5703125" style="31"/>
    <col min="3575" max="3582" width="0" style="31" hidden="1" customWidth="1"/>
    <col min="3583" max="3585" width="3.7109375" style="31" customWidth="1"/>
    <col min="3586" max="3586" width="12.7109375" style="31" customWidth="1"/>
    <col min="3587" max="3587" width="47.42578125" style="31" customWidth="1"/>
    <col min="3588" max="3588" width="5.5703125" style="31" customWidth="1"/>
    <col min="3589" max="3590" width="3.7109375" style="31" customWidth="1"/>
    <col min="3591" max="3591" width="22" style="31" customWidth="1"/>
    <col min="3592" max="3592" width="5.5703125" style="31" customWidth="1"/>
    <col min="3593" max="3594" width="3.7109375" style="31" customWidth="1"/>
    <col min="3595" max="3595" width="22" style="31" customWidth="1"/>
    <col min="3596" max="3596" width="5.5703125" style="31" customWidth="1"/>
    <col min="3597" max="3598" width="3.7109375" style="31" customWidth="1"/>
    <col min="3599" max="3599" width="22" style="31" customWidth="1"/>
    <col min="3600" max="3601" width="15.7109375" style="3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609" width="10.5703125" style="31"/>
    <col min="3610" max="3610" width="13.42578125" style="31" customWidth="1"/>
    <col min="3611" max="3830" width="10.5703125" style="31"/>
    <col min="3831" max="3838" width="0" style="31" hidden="1" customWidth="1"/>
    <col min="3839" max="3841" width="3.7109375" style="31" customWidth="1"/>
    <col min="3842" max="3842" width="12.7109375" style="31" customWidth="1"/>
    <col min="3843" max="3843" width="47.42578125" style="31" customWidth="1"/>
    <col min="3844" max="3844" width="5.5703125" style="31" customWidth="1"/>
    <col min="3845" max="3846" width="3.7109375" style="31" customWidth="1"/>
    <col min="3847" max="3847" width="22" style="31" customWidth="1"/>
    <col min="3848" max="3848" width="5.5703125" style="31" customWidth="1"/>
    <col min="3849" max="3850" width="3.7109375" style="31" customWidth="1"/>
    <col min="3851" max="3851" width="22" style="31" customWidth="1"/>
    <col min="3852" max="3852" width="5.5703125" style="31" customWidth="1"/>
    <col min="3853" max="3854" width="3.7109375" style="31" customWidth="1"/>
    <col min="3855" max="3855" width="22" style="31" customWidth="1"/>
    <col min="3856" max="3857" width="15.7109375" style="3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3865" width="10.5703125" style="31"/>
    <col min="3866" max="3866" width="13.42578125" style="31" customWidth="1"/>
    <col min="3867" max="4086" width="10.5703125" style="31"/>
    <col min="4087" max="4094" width="0" style="31" hidden="1" customWidth="1"/>
    <col min="4095" max="4097" width="3.7109375" style="31" customWidth="1"/>
    <col min="4098" max="4098" width="12.7109375" style="31" customWidth="1"/>
    <col min="4099" max="4099" width="47.42578125" style="31" customWidth="1"/>
    <col min="4100" max="4100" width="5.5703125" style="31" customWidth="1"/>
    <col min="4101" max="4102" width="3.7109375" style="31" customWidth="1"/>
    <col min="4103" max="4103" width="22" style="31" customWidth="1"/>
    <col min="4104" max="4104" width="5.5703125" style="31" customWidth="1"/>
    <col min="4105" max="4106" width="3.7109375" style="31" customWidth="1"/>
    <col min="4107" max="4107" width="22" style="31" customWidth="1"/>
    <col min="4108" max="4108" width="5.5703125" style="31" customWidth="1"/>
    <col min="4109" max="4110" width="3.7109375" style="31" customWidth="1"/>
    <col min="4111" max="4111" width="22" style="31" customWidth="1"/>
    <col min="4112" max="4113" width="15.7109375" style="3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121" width="10.5703125" style="31"/>
    <col min="4122" max="4122" width="13.42578125" style="31" customWidth="1"/>
    <col min="4123" max="4342" width="10.5703125" style="31"/>
    <col min="4343" max="4350" width="0" style="31" hidden="1" customWidth="1"/>
    <col min="4351" max="4353" width="3.7109375" style="31" customWidth="1"/>
    <col min="4354" max="4354" width="12.7109375" style="31" customWidth="1"/>
    <col min="4355" max="4355" width="47.42578125" style="31" customWidth="1"/>
    <col min="4356" max="4356" width="5.5703125" style="31" customWidth="1"/>
    <col min="4357" max="4358" width="3.7109375" style="31" customWidth="1"/>
    <col min="4359" max="4359" width="22" style="31" customWidth="1"/>
    <col min="4360" max="4360" width="5.5703125" style="31" customWidth="1"/>
    <col min="4361" max="4362" width="3.7109375" style="31" customWidth="1"/>
    <col min="4363" max="4363" width="22" style="31" customWidth="1"/>
    <col min="4364" max="4364" width="5.5703125" style="31" customWidth="1"/>
    <col min="4365" max="4366" width="3.7109375" style="31" customWidth="1"/>
    <col min="4367" max="4367" width="22" style="31" customWidth="1"/>
    <col min="4368" max="4369" width="15.7109375" style="3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377" width="10.5703125" style="31"/>
    <col min="4378" max="4378" width="13.42578125" style="31" customWidth="1"/>
    <col min="4379" max="4598" width="10.5703125" style="31"/>
    <col min="4599" max="4606" width="0" style="31" hidden="1" customWidth="1"/>
    <col min="4607" max="4609" width="3.7109375" style="31" customWidth="1"/>
    <col min="4610" max="4610" width="12.7109375" style="31" customWidth="1"/>
    <col min="4611" max="4611" width="47.42578125" style="31" customWidth="1"/>
    <col min="4612" max="4612" width="5.5703125" style="31" customWidth="1"/>
    <col min="4613" max="4614" width="3.7109375" style="31" customWidth="1"/>
    <col min="4615" max="4615" width="22" style="31" customWidth="1"/>
    <col min="4616" max="4616" width="5.5703125" style="31" customWidth="1"/>
    <col min="4617" max="4618" width="3.7109375" style="31" customWidth="1"/>
    <col min="4619" max="4619" width="22" style="31" customWidth="1"/>
    <col min="4620" max="4620" width="5.5703125" style="31" customWidth="1"/>
    <col min="4621" max="4622" width="3.7109375" style="31" customWidth="1"/>
    <col min="4623" max="4623" width="22" style="31" customWidth="1"/>
    <col min="4624" max="4625" width="15.7109375" style="3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633" width="10.5703125" style="31"/>
    <col min="4634" max="4634" width="13.42578125" style="31" customWidth="1"/>
    <col min="4635" max="4854" width="10.5703125" style="31"/>
    <col min="4855" max="4862" width="0" style="31" hidden="1" customWidth="1"/>
    <col min="4863" max="4865" width="3.7109375" style="31" customWidth="1"/>
    <col min="4866" max="4866" width="12.7109375" style="31" customWidth="1"/>
    <col min="4867" max="4867" width="47.42578125" style="31" customWidth="1"/>
    <col min="4868" max="4868" width="5.5703125" style="31" customWidth="1"/>
    <col min="4869" max="4870" width="3.7109375" style="31" customWidth="1"/>
    <col min="4871" max="4871" width="22" style="31" customWidth="1"/>
    <col min="4872" max="4872" width="5.5703125" style="31" customWidth="1"/>
    <col min="4873" max="4874" width="3.7109375" style="31" customWidth="1"/>
    <col min="4875" max="4875" width="22" style="31" customWidth="1"/>
    <col min="4876" max="4876" width="5.5703125" style="31" customWidth="1"/>
    <col min="4877" max="4878" width="3.7109375" style="31" customWidth="1"/>
    <col min="4879" max="4879" width="22" style="31" customWidth="1"/>
    <col min="4880" max="4881" width="15.7109375" style="3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4889" width="10.5703125" style="31"/>
    <col min="4890" max="4890" width="13.42578125" style="31" customWidth="1"/>
    <col min="4891" max="5110" width="10.5703125" style="31"/>
    <col min="5111" max="5118" width="0" style="31" hidden="1" customWidth="1"/>
    <col min="5119" max="5121" width="3.7109375" style="31" customWidth="1"/>
    <col min="5122" max="5122" width="12.7109375" style="31" customWidth="1"/>
    <col min="5123" max="5123" width="47.42578125" style="31" customWidth="1"/>
    <col min="5124" max="5124" width="5.5703125" style="31" customWidth="1"/>
    <col min="5125" max="5126" width="3.7109375" style="31" customWidth="1"/>
    <col min="5127" max="5127" width="22" style="31" customWidth="1"/>
    <col min="5128" max="5128" width="5.5703125" style="31" customWidth="1"/>
    <col min="5129" max="5130" width="3.7109375" style="31" customWidth="1"/>
    <col min="5131" max="5131" width="22" style="31" customWidth="1"/>
    <col min="5132" max="5132" width="5.5703125" style="31" customWidth="1"/>
    <col min="5133" max="5134" width="3.7109375" style="31" customWidth="1"/>
    <col min="5135" max="5135" width="22" style="31" customWidth="1"/>
    <col min="5136" max="5137" width="15.7109375" style="3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145" width="10.5703125" style="31"/>
    <col min="5146" max="5146" width="13.42578125" style="31" customWidth="1"/>
    <col min="5147" max="5366" width="10.5703125" style="31"/>
    <col min="5367" max="5374" width="0" style="31" hidden="1" customWidth="1"/>
    <col min="5375" max="5377" width="3.7109375" style="31" customWidth="1"/>
    <col min="5378" max="5378" width="12.7109375" style="31" customWidth="1"/>
    <col min="5379" max="5379" width="47.42578125" style="31" customWidth="1"/>
    <col min="5380" max="5380" width="5.5703125" style="31" customWidth="1"/>
    <col min="5381" max="5382" width="3.7109375" style="31" customWidth="1"/>
    <col min="5383" max="5383" width="22" style="31" customWidth="1"/>
    <col min="5384" max="5384" width="5.5703125" style="31" customWidth="1"/>
    <col min="5385" max="5386" width="3.7109375" style="31" customWidth="1"/>
    <col min="5387" max="5387" width="22" style="31" customWidth="1"/>
    <col min="5388" max="5388" width="5.5703125" style="31" customWidth="1"/>
    <col min="5389" max="5390" width="3.7109375" style="31" customWidth="1"/>
    <col min="5391" max="5391" width="22" style="31" customWidth="1"/>
    <col min="5392" max="5393" width="15.7109375" style="3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401" width="10.5703125" style="31"/>
    <col min="5402" max="5402" width="13.42578125" style="31" customWidth="1"/>
    <col min="5403" max="5622" width="10.5703125" style="31"/>
    <col min="5623" max="5630" width="0" style="31" hidden="1" customWidth="1"/>
    <col min="5631" max="5633" width="3.7109375" style="31" customWidth="1"/>
    <col min="5634" max="5634" width="12.7109375" style="31" customWidth="1"/>
    <col min="5635" max="5635" width="47.42578125" style="31" customWidth="1"/>
    <col min="5636" max="5636" width="5.5703125" style="31" customWidth="1"/>
    <col min="5637" max="5638" width="3.7109375" style="31" customWidth="1"/>
    <col min="5639" max="5639" width="22" style="31" customWidth="1"/>
    <col min="5640" max="5640" width="5.5703125" style="31" customWidth="1"/>
    <col min="5641" max="5642" width="3.7109375" style="31" customWidth="1"/>
    <col min="5643" max="5643" width="22" style="31" customWidth="1"/>
    <col min="5644" max="5644" width="5.5703125" style="31" customWidth="1"/>
    <col min="5645" max="5646" width="3.7109375" style="31" customWidth="1"/>
    <col min="5647" max="5647" width="22" style="31" customWidth="1"/>
    <col min="5648" max="5649" width="15.7109375" style="3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657" width="10.5703125" style="31"/>
    <col min="5658" max="5658" width="13.42578125" style="31" customWidth="1"/>
    <col min="5659" max="5878" width="10.5703125" style="31"/>
    <col min="5879" max="5886" width="0" style="31" hidden="1" customWidth="1"/>
    <col min="5887" max="5889" width="3.7109375" style="31" customWidth="1"/>
    <col min="5890" max="5890" width="12.7109375" style="31" customWidth="1"/>
    <col min="5891" max="5891" width="47.42578125" style="31" customWidth="1"/>
    <col min="5892" max="5892" width="5.5703125" style="31" customWidth="1"/>
    <col min="5893" max="5894" width="3.7109375" style="31" customWidth="1"/>
    <col min="5895" max="5895" width="22" style="31" customWidth="1"/>
    <col min="5896" max="5896" width="5.5703125" style="31" customWidth="1"/>
    <col min="5897" max="5898" width="3.7109375" style="31" customWidth="1"/>
    <col min="5899" max="5899" width="22" style="31" customWidth="1"/>
    <col min="5900" max="5900" width="5.5703125" style="31" customWidth="1"/>
    <col min="5901" max="5902" width="3.7109375" style="31" customWidth="1"/>
    <col min="5903" max="5903" width="22" style="31" customWidth="1"/>
    <col min="5904" max="5905" width="15.7109375" style="3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5913" width="10.5703125" style="31"/>
    <col min="5914" max="5914" width="13.42578125" style="31" customWidth="1"/>
    <col min="5915" max="6134" width="10.5703125" style="31"/>
    <col min="6135" max="6142" width="0" style="31" hidden="1" customWidth="1"/>
    <col min="6143" max="6145" width="3.7109375" style="31" customWidth="1"/>
    <col min="6146" max="6146" width="12.7109375" style="31" customWidth="1"/>
    <col min="6147" max="6147" width="47.42578125" style="31" customWidth="1"/>
    <col min="6148" max="6148" width="5.5703125" style="31" customWidth="1"/>
    <col min="6149" max="6150" width="3.7109375" style="31" customWidth="1"/>
    <col min="6151" max="6151" width="22" style="31" customWidth="1"/>
    <col min="6152" max="6152" width="5.5703125" style="31" customWidth="1"/>
    <col min="6153" max="6154" width="3.7109375" style="31" customWidth="1"/>
    <col min="6155" max="6155" width="22" style="31" customWidth="1"/>
    <col min="6156" max="6156" width="5.5703125" style="31" customWidth="1"/>
    <col min="6157" max="6158" width="3.7109375" style="31" customWidth="1"/>
    <col min="6159" max="6159" width="22" style="31" customWidth="1"/>
    <col min="6160" max="6161" width="15.7109375" style="3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169" width="10.5703125" style="31"/>
    <col min="6170" max="6170" width="13.42578125" style="31" customWidth="1"/>
    <col min="6171" max="6390" width="10.5703125" style="31"/>
    <col min="6391" max="6398" width="0" style="31" hidden="1" customWidth="1"/>
    <col min="6399" max="6401" width="3.7109375" style="31" customWidth="1"/>
    <col min="6402" max="6402" width="12.7109375" style="31" customWidth="1"/>
    <col min="6403" max="6403" width="47.42578125" style="31" customWidth="1"/>
    <col min="6404" max="6404" width="5.5703125" style="31" customWidth="1"/>
    <col min="6405" max="6406" width="3.7109375" style="31" customWidth="1"/>
    <col min="6407" max="6407" width="22" style="31" customWidth="1"/>
    <col min="6408" max="6408" width="5.5703125" style="31" customWidth="1"/>
    <col min="6409" max="6410" width="3.7109375" style="31" customWidth="1"/>
    <col min="6411" max="6411" width="22" style="31" customWidth="1"/>
    <col min="6412" max="6412" width="5.5703125" style="31" customWidth="1"/>
    <col min="6413" max="6414" width="3.7109375" style="31" customWidth="1"/>
    <col min="6415" max="6415" width="22" style="31" customWidth="1"/>
    <col min="6416" max="6417" width="15.7109375" style="3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425" width="10.5703125" style="31"/>
    <col min="6426" max="6426" width="13.42578125" style="31" customWidth="1"/>
    <col min="6427" max="6646" width="10.5703125" style="31"/>
    <col min="6647" max="6654" width="0" style="31" hidden="1" customWidth="1"/>
    <col min="6655" max="6657" width="3.7109375" style="31" customWidth="1"/>
    <col min="6658" max="6658" width="12.7109375" style="31" customWidth="1"/>
    <col min="6659" max="6659" width="47.42578125" style="31" customWidth="1"/>
    <col min="6660" max="6660" width="5.5703125" style="31" customWidth="1"/>
    <col min="6661" max="6662" width="3.7109375" style="31" customWidth="1"/>
    <col min="6663" max="6663" width="22" style="31" customWidth="1"/>
    <col min="6664" max="6664" width="5.5703125" style="31" customWidth="1"/>
    <col min="6665" max="6666" width="3.7109375" style="31" customWidth="1"/>
    <col min="6667" max="6667" width="22" style="31" customWidth="1"/>
    <col min="6668" max="6668" width="5.5703125" style="31" customWidth="1"/>
    <col min="6669" max="6670" width="3.7109375" style="31" customWidth="1"/>
    <col min="6671" max="6671" width="22" style="31" customWidth="1"/>
    <col min="6672" max="6673" width="15.7109375" style="3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681" width="10.5703125" style="31"/>
    <col min="6682" max="6682" width="13.42578125" style="31" customWidth="1"/>
    <col min="6683" max="6902" width="10.5703125" style="31"/>
    <col min="6903" max="6910" width="0" style="31" hidden="1" customWidth="1"/>
    <col min="6911" max="6913" width="3.7109375" style="31" customWidth="1"/>
    <col min="6914" max="6914" width="12.7109375" style="31" customWidth="1"/>
    <col min="6915" max="6915" width="47.42578125" style="31" customWidth="1"/>
    <col min="6916" max="6916" width="5.5703125" style="31" customWidth="1"/>
    <col min="6917" max="6918" width="3.7109375" style="31" customWidth="1"/>
    <col min="6919" max="6919" width="22" style="31" customWidth="1"/>
    <col min="6920" max="6920" width="5.5703125" style="31" customWidth="1"/>
    <col min="6921" max="6922" width="3.7109375" style="31" customWidth="1"/>
    <col min="6923" max="6923" width="22" style="31" customWidth="1"/>
    <col min="6924" max="6924" width="5.5703125" style="31" customWidth="1"/>
    <col min="6925" max="6926" width="3.7109375" style="31" customWidth="1"/>
    <col min="6927" max="6927" width="22" style="31" customWidth="1"/>
    <col min="6928" max="6929" width="15.7109375" style="3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6937" width="10.5703125" style="31"/>
    <col min="6938" max="6938" width="13.42578125" style="31" customWidth="1"/>
    <col min="6939" max="7158" width="10.5703125" style="31"/>
    <col min="7159" max="7166" width="0" style="31" hidden="1" customWidth="1"/>
    <col min="7167" max="7169" width="3.7109375" style="31" customWidth="1"/>
    <col min="7170" max="7170" width="12.7109375" style="31" customWidth="1"/>
    <col min="7171" max="7171" width="47.42578125" style="31" customWidth="1"/>
    <col min="7172" max="7172" width="5.5703125" style="31" customWidth="1"/>
    <col min="7173" max="7174" width="3.7109375" style="31" customWidth="1"/>
    <col min="7175" max="7175" width="22" style="31" customWidth="1"/>
    <col min="7176" max="7176" width="5.5703125" style="31" customWidth="1"/>
    <col min="7177" max="7178" width="3.7109375" style="31" customWidth="1"/>
    <col min="7179" max="7179" width="22" style="31" customWidth="1"/>
    <col min="7180" max="7180" width="5.5703125" style="31" customWidth="1"/>
    <col min="7181" max="7182" width="3.7109375" style="31" customWidth="1"/>
    <col min="7183" max="7183" width="22" style="31" customWidth="1"/>
    <col min="7184" max="7185" width="15.7109375" style="3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193" width="10.5703125" style="31"/>
    <col min="7194" max="7194" width="13.42578125" style="31" customWidth="1"/>
    <col min="7195" max="7414" width="10.5703125" style="31"/>
    <col min="7415" max="7422" width="0" style="31" hidden="1" customWidth="1"/>
    <col min="7423" max="7425" width="3.7109375" style="31" customWidth="1"/>
    <col min="7426" max="7426" width="12.7109375" style="31" customWidth="1"/>
    <col min="7427" max="7427" width="47.42578125" style="31" customWidth="1"/>
    <col min="7428" max="7428" width="5.5703125" style="31" customWidth="1"/>
    <col min="7429" max="7430" width="3.7109375" style="31" customWidth="1"/>
    <col min="7431" max="7431" width="22" style="31" customWidth="1"/>
    <col min="7432" max="7432" width="5.5703125" style="31" customWidth="1"/>
    <col min="7433" max="7434" width="3.7109375" style="31" customWidth="1"/>
    <col min="7435" max="7435" width="22" style="31" customWidth="1"/>
    <col min="7436" max="7436" width="5.5703125" style="31" customWidth="1"/>
    <col min="7437" max="7438" width="3.7109375" style="31" customWidth="1"/>
    <col min="7439" max="7439" width="22" style="31" customWidth="1"/>
    <col min="7440" max="7441" width="15.7109375" style="3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449" width="10.5703125" style="31"/>
    <col min="7450" max="7450" width="13.42578125" style="31" customWidth="1"/>
    <col min="7451" max="7670" width="10.5703125" style="31"/>
    <col min="7671" max="7678" width="0" style="31" hidden="1" customWidth="1"/>
    <col min="7679" max="7681" width="3.7109375" style="31" customWidth="1"/>
    <col min="7682" max="7682" width="12.7109375" style="31" customWidth="1"/>
    <col min="7683" max="7683" width="47.42578125" style="31" customWidth="1"/>
    <col min="7684" max="7684" width="5.5703125" style="31" customWidth="1"/>
    <col min="7685" max="7686" width="3.7109375" style="31" customWidth="1"/>
    <col min="7687" max="7687" width="22" style="31" customWidth="1"/>
    <col min="7688" max="7688" width="5.5703125" style="31" customWidth="1"/>
    <col min="7689" max="7690" width="3.7109375" style="31" customWidth="1"/>
    <col min="7691" max="7691" width="22" style="31" customWidth="1"/>
    <col min="7692" max="7692" width="5.5703125" style="31" customWidth="1"/>
    <col min="7693" max="7694" width="3.7109375" style="31" customWidth="1"/>
    <col min="7695" max="7695" width="22" style="31" customWidth="1"/>
    <col min="7696" max="7697" width="15.7109375" style="3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705" width="10.5703125" style="31"/>
    <col min="7706" max="7706" width="13.42578125" style="31" customWidth="1"/>
    <col min="7707" max="7926" width="10.5703125" style="31"/>
    <col min="7927" max="7934" width="0" style="31" hidden="1" customWidth="1"/>
    <col min="7935" max="7937" width="3.7109375" style="31" customWidth="1"/>
    <col min="7938" max="7938" width="12.7109375" style="31" customWidth="1"/>
    <col min="7939" max="7939" width="47.42578125" style="31" customWidth="1"/>
    <col min="7940" max="7940" width="5.5703125" style="31" customWidth="1"/>
    <col min="7941" max="7942" width="3.7109375" style="31" customWidth="1"/>
    <col min="7943" max="7943" width="22" style="31" customWidth="1"/>
    <col min="7944" max="7944" width="5.5703125" style="31" customWidth="1"/>
    <col min="7945" max="7946" width="3.7109375" style="31" customWidth="1"/>
    <col min="7947" max="7947" width="22" style="31" customWidth="1"/>
    <col min="7948" max="7948" width="5.5703125" style="31" customWidth="1"/>
    <col min="7949" max="7950" width="3.7109375" style="31" customWidth="1"/>
    <col min="7951" max="7951" width="22" style="31" customWidth="1"/>
    <col min="7952" max="7953" width="15.7109375" style="3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7961" width="10.5703125" style="31"/>
    <col min="7962" max="7962" width="13.42578125" style="31" customWidth="1"/>
    <col min="7963" max="8182" width="10.5703125" style="31"/>
    <col min="8183" max="8190" width="0" style="31" hidden="1" customWidth="1"/>
    <col min="8191" max="8193" width="3.7109375" style="31" customWidth="1"/>
    <col min="8194" max="8194" width="12.7109375" style="31" customWidth="1"/>
    <col min="8195" max="8195" width="47.42578125" style="31" customWidth="1"/>
    <col min="8196" max="8196" width="5.5703125" style="31" customWidth="1"/>
    <col min="8197" max="8198" width="3.7109375" style="31" customWidth="1"/>
    <col min="8199" max="8199" width="22" style="31" customWidth="1"/>
    <col min="8200" max="8200" width="5.5703125" style="31" customWidth="1"/>
    <col min="8201" max="8202" width="3.7109375" style="31" customWidth="1"/>
    <col min="8203" max="8203" width="22" style="31" customWidth="1"/>
    <col min="8204" max="8204" width="5.5703125" style="31" customWidth="1"/>
    <col min="8205" max="8206" width="3.7109375" style="31" customWidth="1"/>
    <col min="8207" max="8207" width="22" style="31" customWidth="1"/>
    <col min="8208" max="8209" width="15.7109375" style="3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217" width="10.5703125" style="31"/>
    <col min="8218" max="8218" width="13.42578125" style="31" customWidth="1"/>
    <col min="8219" max="8438" width="10.5703125" style="31"/>
    <col min="8439" max="8446" width="0" style="31" hidden="1" customWidth="1"/>
    <col min="8447" max="8449" width="3.7109375" style="31" customWidth="1"/>
    <col min="8450" max="8450" width="12.7109375" style="31" customWidth="1"/>
    <col min="8451" max="8451" width="47.42578125" style="31" customWidth="1"/>
    <col min="8452" max="8452" width="5.5703125" style="31" customWidth="1"/>
    <col min="8453" max="8454" width="3.7109375" style="31" customWidth="1"/>
    <col min="8455" max="8455" width="22" style="31" customWidth="1"/>
    <col min="8456" max="8456" width="5.5703125" style="31" customWidth="1"/>
    <col min="8457" max="8458" width="3.7109375" style="31" customWidth="1"/>
    <col min="8459" max="8459" width="22" style="31" customWidth="1"/>
    <col min="8460" max="8460" width="5.5703125" style="31" customWidth="1"/>
    <col min="8461" max="8462" width="3.7109375" style="31" customWidth="1"/>
    <col min="8463" max="8463" width="22" style="31" customWidth="1"/>
    <col min="8464" max="8465" width="15.7109375" style="3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473" width="10.5703125" style="31"/>
    <col min="8474" max="8474" width="13.42578125" style="31" customWidth="1"/>
    <col min="8475" max="8694" width="10.5703125" style="31"/>
    <col min="8695" max="8702" width="0" style="31" hidden="1" customWidth="1"/>
    <col min="8703" max="8705" width="3.7109375" style="31" customWidth="1"/>
    <col min="8706" max="8706" width="12.7109375" style="31" customWidth="1"/>
    <col min="8707" max="8707" width="47.42578125" style="31" customWidth="1"/>
    <col min="8708" max="8708" width="5.5703125" style="31" customWidth="1"/>
    <col min="8709" max="8710" width="3.7109375" style="31" customWidth="1"/>
    <col min="8711" max="8711" width="22" style="31" customWidth="1"/>
    <col min="8712" max="8712" width="5.5703125" style="31" customWidth="1"/>
    <col min="8713" max="8714" width="3.7109375" style="31" customWidth="1"/>
    <col min="8715" max="8715" width="22" style="31" customWidth="1"/>
    <col min="8716" max="8716" width="5.5703125" style="31" customWidth="1"/>
    <col min="8717" max="8718" width="3.7109375" style="31" customWidth="1"/>
    <col min="8719" max="8719" width="22" style="31" customWidth="1"/>
    <col min="8720" max="8721" width="15.7109375" style="3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729" width="10.5703125" style="31"/>
    <col min="8730" max="8730" width="13.42578125" style="31" customWidth="1"/>
    <col min="8731" max="8950" width="10.5703125" style="31"/>
    <col min="8951" max="8958" width="0" style="31" hidden="1" customWidth="1"/>
    <col min="8959" max="8961" width="3.7109375" style="31" customWidth="1"/>
    <col min="8962" max="8962" width="12.7109375" style="31" customWidth="1"/>
    <col min="8963" max="8963" width="47.42578125" style="31" customWidth="1"/>
    <col min="8964" max="8964" width="5.5703125" style="31" customWidth="1"/>
    <col min="8965" max="8966" width="3.7109375" style="31" customWidth="1"/>
    <col min="8967" max="8967" width="22" style="31" customWidth="1"/>
    <col min="8968" max="8968" width="5.5703125" style="31" customWidth="1"/>
    <col min="8969" max="8970" width="3.7109375" style="31" customWidth="1"/>
    <col min="8971" max="8971" width="22" style="31" customWidth="1"/>
    <col min="8972" max="8972" width="5.5703125" style="31" customWidth="1"/>
    <col min="8973" max="8974" width="3.7109375" style="31" customWidth="1"/>
    <col min="8975" max="8975" width="22" style="31" customWidth="1"/>
    <col min="8976" max="8977" width="15.7109375" style="3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8985" width="10.5703125" style="31"/>
    <col min="8986" max="8986" width="13.42578125" style="31" customWidth="1"/>
    <col min="8987" max="9206" width="10.5703125" style="31"/>
    <col min="9207" max="9214" width="0" style="31" hidden="1" customWidth="1"/>
    <col min="9215" max="9217" width="3.7109375" style="31" customWidth="1"/>
    <col min="9218" max="9218" width="12.7109375" style="31" customWidth="1"/>
    <col min="9219" max="9219" width="47.42578125" style="31" customWidth="1"/>
    <col min="9220" max="9220" width="5.5703125" style="31" customWidth="1"/>
    <col min="9221" max="9222" width="3.7109375" style="31" customWidth="1"/>
    <col min="9223" max="9223" width="22" style="31" customWidth="1"/>
    <col min="9224" max="9224" width="5.5703125" style="31" customWidth="1"/>
    <col min="9225" max="9226" width="3.7109375" style="31" customWidth="1"/>
    <col min="9227" max="9227" width="22" style="31" customWidth="1"/>
    <col min="9228" max="9228" width="5.5703125" style="31" customWidth="1"/>
    <col min="9229" max="9230" width="3.7109375" style="31" customWidth="1"/>
    <col min="9231" max="9231" width="22" style="31" customWidth="1"/>
    <col min="9232" max="9233" width="15.7109375" style="3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241" width="10.5703125" style="31"/>
    <col min="9242" max="9242" width="13.42578125" style="31" customWidth="1"/>
    <col min="9243" max="9462" width="10.5703125" style="31"/>
    <col min="9463" max="9470" width="0" style="31" hidden="1" customWidth="1"/>
    <col min="9471" max="9473" width="3.7109375" style="31" customWidth="1"/>
    <col min="9474" max="9474" width="12.7109375" style="31" customWidth="1"/>
    <col min="9475" max="9475" width="47.42578125" style="31" customWidth="1"/>
    <col min="9476" max="9476" width="5.5703125" style="31" customWidth="1"/>
    <col min="9477" max="9478" width="3.7109375" style="31" customWidth="1"/>
    <col min="9479" max="9479" width="22" style="31" customWidth="1"/>
    <col min="9480" max="9480" width="5.5703125" style="31" customWidth="1"/>
    <col min="9481" max="9482" width="3.7109375" style="31" customWidth="1"/>
    <col min="9483" max="9483" width="22" style="31" customWidth="1"/>
    <col min="9484" max="9484" width="5.5703125" style="31" customWidth="1"/>
    <col min="9485" max="9486" width="3.7109375" style="31" customWidth="1"/>
    <col min="9487" max="9487" width="22" style="31" customWidth="1"/>
    <col min="9488" max="9489" width="15.7109375" style="3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497" width="10.5703125" style="31"/>
    <col min="9498" max="9498" width="13.42578125" style="31" customWidth="1"/>
    <col min="9499" max="9718" width="10.5703125" style="31"/>
    <col min="9719" max="9726" width="0" style="31" hidden="1" customWidth="1"/>
    <col min="9727" max="9729" width="3.7109375" style="31" customWidth="1"/>
    <col min="9730" max="9730" width="12.7109375" style="31" customWidth="1"/>
    <col min="9731" max="9731" width="47.42578125" style="31" customWidth="1"/>
    <col min="9732" max="9732" width="5.5703125" style="31" customWidth="1"/>
    <col min="9733" max="9734" width="3.7109375" style="31" customWidth="1"/>
    <col min="9735" max="9735" width="22" style="31" customWidth="1"/>
    <col min="9736" max="9736" width="5.5703125" style="31" customWidth="1"/>
    <col min="9737" max="9738" width="3.7109375" style="31" customWidth="1"/>
    <col min="9739" max="9739" width="22" style="31" customWidth="1"/>
    <col min="9740" max="9740" width="5.5703125" style="31" customWidth="1"/>
    <col min="9741" max="9742" width="3.7109375" style="31" customWidth="1"/>
    <col min="9743" max="9743" width="22" style="31" customWidth="1"/>
    <col min="9744" max="9745" width="15.7109375" style="3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753" width="10.5703125" style="31"/>
    <col min="9754" max="9754" width="13.42578125" style="31" customWidth="1"/>
    <col min="9755" max="9974" width="10.5703125" style="31"/>
    <col min="9975" max="9982" width="0" style="31" hidden="1" customWidth="1"/>
    <col min="9983" max="9985" width="3.7109375" style="31" customWidth="1"/>
    <col min="9986" max="9986" width="12.7109375" style="31" customWidth="1"/>
    <col min="9987" max="9987" width="47.42578125" style="31" customWidth="1"/>
    <col min="9988" max="9988" width="5.5703125" style="31" customWidth="1"/>
    <col min="9989" max="9990" width="3.7109375" style="31" customWidth="1"/>
    <col min="9991" max="9991" width="22" style="31" customWidth="1"/>
    <col min="9992" max="9992" width="5.5703125" style="31" customWidth="1"/>
    <col min="9993" max="9994" width="3.7109375" style="31" customWidth="1"/>
    <col min="9995" max="9995" width="22" style="31" customWidth="1"/>
    <col min="9996" max="9996" width="5.5703125" style="31" customWidth="1"/>
    <col min="9997" max="9998" width="3.7109375" style="31" customWidth="1"/>
    <col min="9999" max="9999" width="22" style="31" customWidth="1"/>
    <col min="10000" max="10001" width="15.7109375" style="3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009" width="10.5703125" style="31"/>
    <col min="10010" max="10010" width="13.42578125" style="31" customWidth="1"/>
    <col min="10011" max="10230" width="10.5703125" style="31"/>
    <col min="10231" max="10238" width="0" style="31" hidden="1" customWidth="1"/>
    <col min="10239" max="10241" width="3.7109375" style="31" customWidth="1"/>
    <col min="10242" max="10242" width="12.7109375" style="31" customWidth="1"/>
    <col min="10243" max="10243" width="47.42578125" style="31" customWidth="1"/>
    <col min="10244" max="10244" width="5.5703125" style="31" customWidth="1"/>
    <col min="10245" max="10246" width="3.7109375" style="31" customWidth="1"/>
    <col min="10247" max="10247" width="22" style="31" customWidth="1"/>
    <col min="10248" max="10248" width="5.5703125" style="31" customWidth="1"/>
    <col min="10249" max="10250" width="3.7109375" style="31" customWidth="1"/>
    <col min="10251" max="10251" width="22" style="31" customWidth="1"/>
    <col min="10252" max="10252" width="5.5703125" style="31" customWidth="1"/>
    <col min="10253" max="10254" width="3.7109375" style="31" customWidth="1"/>
    <col min="10255" max="10255" width="22" style="31" customWidth="1"/>
    <col min="10256" max="10257" width="15.7109375" style="3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265" width="10.5703125" style="31"/>
    <col min="10266" max="10266" width="13.42578125" style="31" customWidth="1"/>
    <col min="10267" max="10486" width="10.5703125" style="31"/>
    <col min="10487" max="10494" width="0" style="31" hidden="1" customWidth="1"/>
    <col min="10495" max="10497" width="3.7109375" style="31" customWidth="1"/>
    <col min="10498" max="10498" width="12.7109375" style="31" customWidth="1"/>
    <col min="10499" max="10499" width="47.42578125" style="31" customWidth="1"/>
    <col min="10500" max="10500" width="5.5703125" style="31" customWidth="1"/>
    <col min="10501" max="10502" width="3.7109375" style="31" customWidth="1"/>
    <col min="10503" max="10503" width="22" style="31" customWidth="1"/>
    <col min="10504" max="10504" width="5.5703125" style="31" customWidth="1"/>
    <col min="10505" max="10506" width="3.7109375" style="31" customWidth="1"/>
    <col min="10507" max="10507" width="22" style="31" customWidth="1"/>
    <col min="10508" max="10508" width="5.5703125" style="31" customWidth="1"/>
    <col min="10509" max="10510" width="3.7109375" style="31" customWidth="1"/>
    <col min="10511" max="10511" width="22" style="31" customWidth="1"/>
    <col min="10512" max="10513" width="15.7109375" style="3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521" width="10.5703125" style="31"/>
    <col min="10522" max="10522" width="13.42578125" style="31" customWidth="1"/>
    <col min="10523" max="10742" width="10.5703125" style="31"/>
    <col min="10743" max="10750" width="0" style="31" hidden="1" customWidth="1"/>
    <col min="10751" max="10753" width="3.7109375" style="31" customWidth="1"/>
    <col min="10754" max="10754" width="12.7109375" style="31" customWidth="1"/>
    <col min="10755" max="10755" width="47.42578125" style="31" customWidth="1"/>
    <col min="10756" max="10756" width="5.5703125" style="31" customWidth="1"/>
    <col min="10757" max="10758" width="3.7109375" style="31" customWidth="1"/>
    <col min="10759" max="10759" width="22" style="31" customWidth="1"/>
    <col min="10760" max="10760" width="5.5703125" style="31" customWidth="1"/>
    <col min="10761" max="10762" width="3.7109375" style="31" customWidth="1"/>
    <col min="10763" max="10763" width="22" style="31" customWidth="1"/>
    <col min="10764" max="10764" width="5.5703125" style="31" customWidth="1"/>
    <col min="10765" max="10766" width="3.7109375" style="31" customWidth="1"/>
    <col min="10767" max="10767" width="22" style="31" customWidth="1"/>
    <col min="10768" max="10769" width="15.7109375" style="3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0777" width="10.5703125" style="31"/>
    <col min="10778" max="10778" width="13.42578125" style="31" customWidth="1"/>
    <col min="10779" max="10998" width="10.5703125" style="31"/>
    <col min="10999" max="11006" width="0" style="31" hidden="1" customWidth="1"/>
    <col min="11007" max="11009" width="3.7109375" style="31" customWidth="1"/>
    <col min="11010" max="11010" width="12.7109375" style="31" customWidth="1"/>
    <col min="11011" max="11011" width="47.42578125" style="31" customWidth="1"/>
    <col min="11012" max="11012" width="5.5703125" style="31" customWidth="1"/>
    <col min="11013" max="11014" width="3.7109375" style="31" customWidth="1"/>
    <col min="11015" max="11015" width="22" style="31" customWidth="1"/>
    <col min="11016" max="11016" width="5.5703125" style="31" customWidth="1"/>
    <col min="11017" max="11018" width="3.7109375" style="31" customWidth="1"/>
    <col min="11019" max="11019" width="22" style="31" customWidth="1"/>
    <col min="11020" max="11020" width="5.5703125" style="31" customWidth="1"/>
    <col min="11021" max="11022" width="3.7109375" style="31" customWidth="1"/>
    <col min="11023" max="11023" width="22" style="31" customWidth="1"/>
    <col min="11024" max="11025" width="15.7109375" style="3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033" width="10.5703125" style="31"/>
    <col min="11034" max="11034" width="13.42578125" style="31" customWidth="1"/>
    <col min="11035" max="11254" width="10.5703125" style="31"/>
    <col min="11255" max="11262" width="0" style="31" hidden="1" customWidth="1"/>
    <col min="11263" max="11265" width="3.7109375" style="31" customWidth="1"/>
    <col min="11266" max="11266" width="12.7109375" style="31" customWidth="1"/>
    <col min="11267" max="11267" width="47.42578125" style="31" customWidth="1"/>
    <col min="11268" max="11268" width="5.5703125" style="31" customWidth="1"/>
    <col min="11269" max="11270" width="3.7109375" style="31" customWidth="1"/>
    <col min="11271" max="11271" width="22" style="31" customWidth="1"/>
    <col min="11272" max="11272" width="5.5703125" style="31" customWidth="1"/>
    <col min="11273" max="11274" width="3.7109375" style="31" customWidth="1"/>
    <col min="11275" max="11275" width="22" style="31" customWidth="1"/>
    <col min="11276" max="11276" width="5.5703125" style="31" customWidth="1"/>
    <col min="11277" max="11278" width="3.7109375" style="31" customWidth="1"/>
    <col min="11279" max="11279" width="22" style="31" customWidth="1"/>
    <col min="11280" max="11281" width="15.7109375" style="3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289" width="10.5703125" style="31"/>
    <col min="11290" max="11290" width="13.42578125" style="31" customWidth="1"/>
    <col min="11291" max="11510" width="10.5703125" style="31"/>
    <col min="11511" max="11518" width="0" style="31" hidden="1" customWidth="1"/>
    <col min="11519" max="11521" width="3.7109375" style="31" customWidth="1"/>
    <col min="11522" max="11522" width="12.7109375" style="31" customWidth="1"/>
    <col min="11523" max="11523" width="47.42578125" style="31" customWidth="1"/>
    <col min="11524" max="11524" width="5.5703125" style="31" customWidth="1"/>
    <col min="11525" max="11526" width="3.7109375" style="31" customWidth="1"/>
    <col min="11527" max="11527" width="22" style="31" customWidth="1"/>
    <col min="11528" max="11528" width="5.5703125" style="31" customWidth="1"/>
    <col min="11529" max="11530" width="3.7109375" style="31" customWidth="1"/>
    <col min="11531" max="11531" width="22" style="31" customWidth="1"/>
    <col min="11532" max="11532" width="5.5703125" style="31" customWidth="1"/>
    <col min="11533" max="11534" width="3.7109375" style="31" customWidth="1"/>
    <col min="11535" max="11535" width="22" style="31" customWidth="1"/>
    <col min="11536" max="11537" width="15.7109375" style="3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545" width="10.5703125" style="31"/>
    <col min="11546" max="11546" width="13.42578125" style="31" customWidth="1"/>
    <col min="11547" max="11766" width="10.5703125" style="31"/>
    <col min="11767" max="11774" width="0" style="31" hidden="1" customWidth="1"/>
    <col min="11775" max="11777" width="3.7109375" style="31" customWidth="1"/>
    <col min="11778" max="11778" width="12.7109375" style="31" customWidth="1"/>
    <col min="11779" max="11779" width="47.42578125" style="31" customWidth="1"/>
    <col min="11780" max="11780" width="5.5703125" style="31" customWidth="1"/>
    <col min="11781" max="11782" width="3.7109375" style="31" customWidth="1"/>
    <col min="11783" max="11783" width="22" style="31" customWidth="1"/>
    <col min="11784" max="11784" width="5.5703125" style="31" customWidth="1"/>
    <col min="11785" max="11786" width="3.7109375" style="31" customWidth="1"/>
    <col min="11787" max="11787" width="22" style="31" customWidth="1"/>
    <col min="11788" max="11788" width="5.5703125" style="31" customWidth="1"/>
    <col min="11789" max="11790" width="3.7109375" style="31" customWidth="1"/>
    <col min="11791" max="11791" width="22" style="31" customWidth="1"/>
    <col min="11792" max="11793" width="15.7109375" style="3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1801" width="10.5703125" style="31"/>
    <col min="11802" max="11802" width="13.42578125" style="31" customWidth="1"/>
    <col min="11803" max="12022" width="10.5703125" style="31"/>
    <col min="12023" max="12030" width="0" style="31" hidden="1" customWidth="1"/>
    <col min="12031" max="12033" width="3.7109375" style="31" customWidth="1"/>
    <col min="12034" max="12034" width="12.7109375" style="31" customWidth="1"/>
    <col min="12035" max="12035" width="47.42578125" style="31" customWidth="1"/>
    <col min="12036" max="12036" width="5.5703125" style="31" customWidth="1"/>
    <col min="12037" max="12038" width="3.7109375" style="31" customWidth="1"/>
    <col min="12039" max="12039" width="22" style="31" customWidth="1"/>
    <col min="12040" max="12040" width="5.5703125" style="31" customWidth="1"/>
    <col min="12041" max="12042" width="3.7109375" style="31" customWidth="1"/>
    <col min="12043" max="12043" width="22" style="31" customWidth="1"/>
    <col min="12044" max="12044" width="5.5703125" style="31" customWidth="1"/>
    <col min="12045" max="12046" width="3.7109375" style="31" customWidth="1"/>
    <col min="12047" max="12047" width="22" style="31" customWidth="1"/>
    <col min="12048" max="12049" width="15.7109375" style="3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057" width="10.5703125" style="31"/>
    <col min="12058" max="12058" width="13.42578125" style="31" customWidth="1"/>
    <col min="12059" max="12278" width="10.5703125" style="31"/>
    <col min="12279" max="12286" width="0" style="31" hidden="1" customWidth="1"/>
    <col min="12287" max="12289" width="3.7109375" style="31" customWidth="1"/>
    <col min="12290" max="12290" width="12.7109375" style="31" customWidth="1"/>
    <col min="12291" max="12291" width="47.42578125" style="31" customWidth="1"/>
    <col min="12292" max="12292" width="5.5703125" style="31" customWidth="1"/>
    <col min="12293" max="12294" width="3.7109375" style="31" customWidth="1"/>
    <col min="12295" max="12295" width="22" style="31" customWidth="1"/>
    <col min="12296" max="12296" width="5.5703125" style="31" customWidth="1"/>
    <col min="12297" max="12298" width="3.7109375" style="31" customWidth="1"/>
    <col min="12299" max="12299" width="22" style="31" customWidth="1"/>
    <col min="12300" max="12300" width="5.5703125" style="31" customWidth="1"/>
    <col min="12301" max="12302" width="3.7109375" style="31" customWidth="1"/>
    <col min="12303" max="12303" width="22" style="31" customWidth="1"/>
    <col min="12304" max="12305" width="15.7109375" style="3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313" width="10.5703125" style="31"/>
    <col min="12314" max="12314" width="13.42578125" style="31" customWidth="1"/>
    <col min="12315" max="12534" width="10.5703125" style="31"/>
    <col min="12535" max="12542" width="0" style="31" hidden="1" customWidth="1"/>
    <col min="12543" max="12545" width="3.7109375" style="31" customWidth="1"/>
    <col min="12546" max="12546" width="12.7109375" style="31" customWidth="1"/>
    <col min="12547" max="12547" width="47.42578125" style="31" customWidth="1"/>
    <col min="12548" max="12548" width="5.5703125" style="31" customWidth="1"/>
    <col min="12549" max="12550" width="3.7109375" style="31" customWidth="1"/>
    <col min="12551" max="12551" width="22" style="31" customWidth="1"/>
    <col min="12552" max="12552" width="5.5703125" style="31" customWidth="1"/>
    <col min="12553" max="12554" width="3.7109375" style="31" customWidth="1"/>
    <col min="12555" max="12555" width="22" style="31" customWidth="1"/>
    <col min="12556" max="12556" width="5.5703125" style="31" customWidth="1"/>
    <col min="12557" max="12558" width="3.7109375" style="31" customWidth="1"/>
    <col min="12559" max="12559" width="22" style="31" customWidth="1"/>
    <col min="12560" max="12561" width="15.7109375" style="3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569" width="10.5703125" style="31"/>
    <col min="12570" max="12570" width="13.42578125" style="31" customWidth="1"/>
    <col min="12571" max="12790" width="10.5703125" style="31"/>
    <col min="12791" max="12798" width="0" style="31" hidden="1" customWidth="1"/>
    <col min="12799" max="12801" width="3.7109375" style="31" customWidth="1"/>
    <col min="12802" max="12802" width="12.7109375" style="31" customWidth="1"/>
    <col min="12803" max="12803" width="47.42578125" style="31" customWidth="1"/>
    <col min="12804" max="12804" width="5.5703125" style="31" customWidth="1"/>
    <col min="12805" max="12806" width="3.7109375" style="31" customWidth="1"/>
    <col min="12807" max="12807" width="22" style="31" customWidth="1"/>
    <col min="12808" max="12808" width="5.5703125" style="31" customWidth="1"/>
    <col min="12809" max="12810" width="3.7109375" style="31" customWidth="1"/>
    <col min="12811" max="12811" width="22" style="31" customWidth="1"/>
    <col min="12812" max="12812" width="5.5703125" style="31" customWidth="1"/>
    <col min="12813" max="12814" width="3.7109375" style="31" customWidth="1"/>
    <col min="12815" max="12815" width="22" style="31" customWidth="1"/>
    <col min="12816" max="12817" width="15.7109375" style="3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2825" width="10.5703125" style="31"/>
    <col min="12826" max="12826" width="13.42578125" style="31" customWidth="1"/>
    <col min="12827" max="13046" width="10.5703125" style="31"/>
    <col min="13047" max="13054" width="0" style="31" hidden="1" customWidth="1"/>
    <col min="13055" max="13057" width="3.7109375" style="31" customWidth="1"/>
    <col min="13058" max="13058" width="12.7109375" style="31" customWidth="1"/>
    <col min="13059" max="13059" width="47.42578125" style="31" customWidth="1"/>
    <col min="13060" max="13060" width="5.5703125" style="31" customWidth="1"/>
    <col min="13061" max="13062" width="3.7109375" style="31" customWidth="1"/>
    <col min="13063" max="13063" width="22" style="31" customWidth="1"/>
    <col min="13064" max="13064" width="5.5703125" style="31" customWidth="1"/>
    <col min="13065" max="13066" width="3.7109375" style="31" customWidth="1"/>
    <col min="13067" max="13067" width="22" style="31" customWidth="1"/>
    <col min="13068" max="13068" width="5.5703125" style="31" customWidth="1"/>
    <col min="13069" max="13070" width="3.7109375" style="31" customWidth="1"/>
    <col min="13071" max="13071" width="22" style="31" customWidth="1"/>
    <col min="13072" max="13073" width="15.7109375" style="3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081" width="10.5703125" style="31"/>
    <col min="13082" max="13082" width="13.42578125" style="31" customWidth="1"/>
    <col min="13083" max="13302" width="10.5703125" style="31"/>
    <col min="13303" max="13310" width="0" style="31" hidden="1" customWidth="1"/>
    <col min="13311" max="13313" width="3.7109375" style="31" customWidth="1"/>
    <col min="13314" max="13314" width="12.7109375" style="31" customWidth="1"/>
    <col min="13315" max="13315" width="47.42578125" style="31" customWidth="1"/>
    <col min="13316" max="13316" width="5.5703125" style="31" customWidth="1"/>
    <col min="13317" max="13318" width="3.7109375" style="31" customWidth="1"/>
    <col min="13319" max="13319" width="22" style="31" customWidth="1"/>
    <col min="13320" max="13320" width="5.5703125" style="31" customWidth="1"/>
    <col min="13321" max="13322" width="3.7109375" style="31" customWidth="1"/>
    <col min="13323" max="13323" width="22" style="31" customWidth="1"/>
    <col min="13324" max="13324" width="5.5703125" style="31" customWidth="1"/>
    <col min="13325" max="13326" width="3.7109375" style="31" customWidth="1"/>
    <col min="13327" max="13327" width="22" style="31" customWidth="1"/>
    <col min="13328" max="13329" width="15.7109375" style="3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337" width="10.5703125" style="31"/>
    <col min="13338" max="13338" width="13.42578125" style="31" customWidth="1"/>
    <col min="13339" max="13558" width="10.5703125" style="31"/>
    <col min="13559" max="13566" width="0" style="31" hidden="1" customWidth="1"/>
    <col min="13567" max="13569" width="3.7109375" style="31" customWidth="1"/>
    <col min="13570" max="13570" width="12.7109375" style="31" customWidth="1"/>
    <col min="13571" max="13571" width="47.42578125" style="31" customWidth="1"/>
    <col min="13572" max="13572" width="5.5703125" style="31" customWidth="1"/>
    <col min="13573" max="13574" width="3.7109375" style="31" customWidth="1"/>
    <col min="13575" max="13575" width="22" style="31" customWidth="1"/>
    <col min="13576" max="13576" width="5.5703125" style="31" customWidth="1"/>
    <col min="13577" max="13578" width="3.7109375" style="31" customWidth="1"/>
    <col min="13579" max="13579" width="22" style="31" customWidth="1"/>
    <col min="13580" max="13580" width="5.5703125" style="31" customWidth="1"/>
    <col min="13581" max="13582" width="3.7109375" style="31" customWidth="1"/>
    <col min="13583" max="13583" width="22" style="31" customWidth="1"/>
    <col min="13584" max="13585" width="15.7109375" style="3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593" width="10.5703125" style="31"/>
    <col min="13594" max="13594" width="13.42578125" style="31" customWidth="1"/>
    <col min="13595" max="13814" width="10.5703125" style="31"/>
    <col min="13815" max="13822" width="0" style="31" hidden="1" customWidth="1"/>
    <col min="13823" max="13825" width="3.7109375" style="31" customWidth="1"/>
    <col min="13826" max="13826" width="12.7109375" style="31" customWidth="1"/>
    <col min="13827" max="13827" width="47.42578125" style="31" customWidth="1"/>
    <col min="13828" max="13828" width="5.5703125" style="31" customWidth="1"/>
    <col min="13829" max="13830" width="3.7109375" style="31" customWidth="1"/>
    <col min="13831" max="13831" width="22" style="31" customWidth="1"/>
    <col min="13832" max="13832" width="5.5703125" style="31" customWidth="1"/>
    <col min="13833" max="13834" width="3.7109375" style="31" customWidth="1"/>
    <col min="13835" max="13835" width="22" style="31" customWidth="1"/>
    <col min="13836" max="13836" width="5.5703125" style="31" customWidth="1"/>
    <col min="13837" max="13838" width="3.7109375" style="31" customWidth="1"/>
    <col min="13839" max="13839" width="22" style="31" customWidth="1"/>
    <col min="13840" max="13841" width="15.7109375" style="3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3849" width="10.5703125" style="31"/>
    <col min="13850" max="13850" width="13.42578125" style="31" customWidth="1"/>
    <col min="13851" max="14070" width="10.5703125" style="31"/>
    <col min="14071" max="14078" width="0" style="31" hidden="1" customWidth="1"/>
    <col min="14079" max="14081" width="3.7109375" style="31" customWidth="1"/>
    <col min="14082" max="14082" width="12.7109375" style="31" customWidth="1"/>
    <col min="14083" max="14083" width="47.42578125" style="31" customWidth="1"/>
    <col min="14084" max="14084" width="5.5703125" style="31" customWidth="1"/>
    <col min="14085" max="14086" width="3.7109375" style="31" customWidth="1"/>
    <col min="14087" max="14087" width="22" style="31" customWidth="1"/>
    <col min="14088" max="14088" width="5.5703125" style="31" customWidth="1"/>
    <col min="14089" max="14090" width="3.7109375" style="31" customWidth="1"/>
    <col min="14091" max="14091" width="22" style="31" customWidth="1"/>
    <col min="14092" max="14092" width="5.5703125" style="31" customWidth="1"/>
    <col min="14093" max="14094" width="3.7109375" style="31" customWidth="1"/>
    <col min="14095" max="14095" width="22" style="31" customWidth="1"/>
    <col min="14096" max="14097" width="15.7109375" style="3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105" width="10.5703125" style="31"/>
    <col min="14106" max="14106" width="13.42578125" style="31" customWidth="1"/>
    <col min="14107" max="14326" width="10.5703125" style="31"/>
    <col min="14327" max="14334" width="0" style="31" hidden="1" customWidth="1"/>
    <col min="14335" max="14337" width="3.7109375" style="31" customWidth="1"/>
    <col min="14338" max="14338" width="12.7109375" style="31" customWidth="1"/>
    <col min="14339" max="14339" width="47.42578125" style="31" customWidth="1"/>
    <col min="14340" max="14340" width="5.5703125" style="31" customWidth="1"/>
    <col min="14341" max="14342" width="3.7109375" style="31" customWidth="1"/>
    <col min="14343" max="14343" width="22" style="31" customWidth="1"/>
    <col min="14344" max="14344" width="5.5703125" style="31" customWidth="1"/>
    <col min="14345" max="14346" width="3.7109375" style="31" customWidth="1"/>
    <col min="14347" max="14347" width="22" style="31" customWidth="1"/>
    <col min="14348" max="14348" width="5.5703125" style="31" customWidth="1"/>
    <col min="14349" max="14350" width="3.7109375" style="31" customWidth="1"/>
    <col min="14351" max="14351" width="22" style="31" customWidth="1"/>
    <col min="14352" max="14353" width="15.7109375" style="3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361" width="10.5703125" style="31"/>
    <col min="14362" max="14362" width="13.42578125" style="31" customWidth="1"/>
    <col min="14363" max="14582" width="10.5703125" style="31"/>
    <col min="14583" max="14590" width="0" style="31" hidden="1" customWidth="1"/>
    <col min="14591" max="14593" width="3.7109375" style="31" customWidth="1"/>
    <col min="14594" max="14594" width="12.7109375" style="31" customWidth="1"/>
    <col min="14595" max="14595" width="47.42578125" style="31" customWidth="1"/>
    <col min="14596" max="14596" width="5.5703125" style="31" customWidth="1"/>
    <col min="14597" max="14598" width="3.7109375" style="31" customWidth="1"/>
    <col min="14599" max="14599" width="22" style="31" customWidth="1"/>
    <col min="14600" max="14600" width="5.5703125" style="31" customWidth="1"/>
    <col min="14601" max="14602" width="3.7109375" style="31" customWidth="1"/>
    <col min="14603" max="14603" width="22" style="31" customWidth="1"/>
    <col min="14604" max="14604" width="5.5703125" style="31" customWidth="1"/>
    <col min="14605" max="14606" width="3.7109375" style="31" customWidth="1"/>
    <col min="14607" max="14607" width="22" style="31" customWidth="1"/>
    <col min="14608" max="14609" width="15.7109375" style="3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617" width="10.5703125" style="31"/>
    <col min="14618" max="14618" width="13.42578125" style="31" customWidth="1"/>
    <col min="14619" max="14838" width="10.5703125" style="31"/>
    <col min="14839" max="14846" width="0" style="31" hidden="1" customWidth="1"/>
    <col min="14847" max="14849" width="3.7109375" style="31" customWidth="1"/>
    <col min="14850" max="14850" width="12.7109375" style="31" customWidth="1"/>
    <col min="14851" max="14851" width="47.42578125" style="31" customWidth="1"/>
    <col min="14852" max="14852" width="5.5703125" style="31" customWidth="1"/>
    <col min="14853" max="14854" width="3.7109375" style="31" customWidth="1"/>
    <col min="14855" max="14855" width="22" style="31" customWidth="1"/>
    <col min="14856" max="14856" width="5.5703125" style="31" customWidth="1"/>
    <col min="14857" max="14858" width="3.7109375" style="31" customWidth="1"/>
    <col min="14859" max="14859" width="22" style="31" customWidth="1"/>
    <col min="14860" max="14860" width="5.5703125" style="31" customWidth="1"/>
    <col min="14861" max="14862" width="3.7109375" style="31" customWidth="1"/>
    <col min="14863" max="14863" width="22" style="31" customWidth="1"/>
    <col min="14864" max="14865" width="15.7109375" style="3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4873" width="10.5703125" style="31"/>
    <col min="14874" max="14874" width="13.42578125" style="31" customWidth="1"/>
    <col min="14875" max="15094" width="10.5703125" style="31"/>
    <col min="15095" max="15102" width="0" style="31" hidden="1" customWidth="1"/>
    <col min="15103" max="15105" width="3.7109375" style="31" customWidth="1"/>
    <col min="15106" max="15106" width="12.7109375" style="31" customWidth="1"/>
    <col min="15107" max="15107" width="47.42578125" style="31" customWidth="1"/>
    <col min="15108" max="15108" width="5.5703125" style="31" customWidth="1"/>
    <col min="15109" max="15110" width="3.7109375" style="31" customWidth="1"/>
    <col min="15111" max="15111" width="22" style="31" customWidth="1"/>
    <col min="15112" max="15112" width="5.5703125" style="31" customWidth="1"/>
    <col min="15113" max="15114" width="3.7109375" style="31" customWidth="1"/>
    <col min="15115" max="15115" width="22" style="31" customWidth="1"/>
    <col min="15116" max="15116" width="5.5703125" style="31" customWidth="1"/>
    <col min="15117" max="15118" width="3.7109375" style="31" customWidth="1"/>
    <col min="15119" max="15119" width="22" style="31" customWidth="1"/>
    <col min="15120" max="15121" width="15.7109375" style="3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129" width="10.5703125" style="31"/>
    <col min="15130" max="15130" width="13.42578125" style="31" customWidth="1"/>
    <col min="15131" max="15350" width="10.5703125" style="31"/>
    <col min="15351" max="15358" width="0" style="31" hidden="1" customWidth="1"/>
    <col min="15359" max="15361" width="3.7109375" style="31" customWidth="1"/>
    <col min="15362" max="15362" width="12.7109375" style="31" customWidth="1"/>
    <col min="15363" max="15363" width="47.42578125" style="31" customWidth="1"/>
    <col min="15364" max="15364" width="5.5703125" style="31" customWidth="1"/>
    <col min="15365" max="15366" width="3.7109375" style="31" customWidth="1"/>
    <col min="15367" max="15367" width="22" style="31" customWidth="1"/>
    <col min="15368" max="15368" width="5.5703125" style="31" customWidth="1"/>
    <col min="15369" max="15370" width="3.7109375" style="31" customWidth="1"/>
    <col min="15371" max="15371" width="22" style="31" customWidth="1"/>
    <col min="15372" max="15372" width="5.5703125" style="31" customWidth="1"/>
    <col min="15373" max="15374" width="3.7109375" style="31" customWidth="1"/>
    <col min="15375" max="15375" width="22" style="31" customWidth="1"/>
    <col min="15376" max="15377" width="15.7109375" style="3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385" width="10.5703125" style="31"/>
    <col min="15386" max="15386" width="13.42578125" style="31" customWidth="1"/>
    <col min="15387" max="15606" width="10.5703125" style="31"/>
    <col min="15607" max="15614" width="0" style="31" hidden="1" customWidth="1"/>
    <col min="15615" max="15617" width="3.7109375" style="31" customWidth="1"/>
    <col min="15618" max="15618" width="12.7109375" style="31" customWidth="1"/>
    <col min="15619" max="15619" width="47.42578125" style="31" customWidth="1"/>
    <col min="15620" max="15620" width="5.5703125" style="31" customWidth="1"/>
    <col min="15621" max="15622" width="3.7109375" style="31" customWidth="1"/>
    <col min="15623" max="15623" width="22" style="31" customWidth="1"/>
    <col min="15624" max="15624" width="5.5703125" style="31" customWidth="1"/>
    <col min="15625" max="15626" width="3.7109375" style="31" customWidth="1"/>
    <col min="15627" max="15627" width="22" style="31" customWidth="1"/>
    <col min="15628" max="15628" width="5.5703125" style="31" customWidth="1"/>
    <col min="15629" max="15630" width="3.7109375" style="31" customWidth="1"/>
    <col min="15631" max="15631" width="22" style="31" customWidth="1"/>
    <col min="15632" max="15633" width="15.7109375" style="3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641" width="10.5703125" style="31"/>
    <col min="15642" max="15642" width="13.42578125" style="31" customWidth="1"/>
    <col min="15643" max="15862" width="10.5703125" style="31"/>
    <col min="15863" max="15870" width="0" style="31" hidden="1" customWidth="1"/>
    <col min="15871" max="15873" width="3.7109375" style="31" customWidth="1"/>
    <col min="15874" max="15874" width="12.7109375" style="31" customWidth="1"/>
    <col min="15875" max="15875" width="47.42578125" style="31" customWidth="1"/>
    <col min="15876" max="15876" width="5.5703125" style="31" customWidth="1"/>
    <col min="15877" max="15878" width="3.7109375" style="31" customWidth="1"/>
    <col min="15879" max="15879" width="22" style="31" customWidth="1"/>
    <col min="15880" max="15880" width="5.5703125" style="31" customWidth="1"/>
    <col min="15881" max="15882" width="3.7109375" style="31" customWidth="1"/>
    <col min="15883" max="15883" width="22" style="31" customWidth="1"/>
    <col min="15884" max="15884" width="5.5703125" style="31" customWidth="1"/>
    <col min="15885" max="15886" width="3.7109375" style="31" customWidth="1"/>
    <col min="15887" max="15887" width="22" style="31" customWidth="1"/>
    <col min="15888" max="15889" width="15.7109375" style="3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5897" width="10.5703125" style="31"/>
    <col min="15898" max="15898" width="13.42578125" style="31" customWidth="1"/>
    <col min="15899" max="16118" width="10.5703125" style="31"/>
    <col min="16119" max="16126" width="0" style="31" hidden="1" customWidth="1"/>
    <col min="16127" max="16129" width="3.7109375" style="31" customWidth="1"/>
    <col min="16130" max="16130" width="12.7109375" style="31" customWidth="1"/>
    <col min="16131" max="16131" width="47.42578125" style="31" customWidth="1"/>
    <col min="16132" max="16132" width="5.5703125" style="31" customWidth="1"/>
    <col min="16133" max="16134" width="3.7109375" style="31" customWidth="1"/>
    <col min="16135" max="16135" width="22" style="31" customWidth="1"/>
    <col min="16136" max="16136" width="5.5703125" style="31" customWidth="1"/>
    <col min="16137" max="16138" width="3.7109375" style="31" customWidth="1"/>
    <col min="16139" max="16139" width="22" style="31" customWidth="1"/>
    <col min="16140" max="16140" width="5.5703125" style="31" customWidth="1"/>
    <col min="16141" max="16142" width="3.7109375" style="31" customWidth="1"/>
    <col min="16143" max="16143" width="22" style="31" customWidth="1"/>
    <col min="16144" max="16145" width="15.7109375" style="3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153" width="10.5703125" style="31"/>
    <col min="16154" max="16154" width="13.42578125" style="31" customWidth="1"/>
    <col min="16155" max="16384" width="10.5703125" style="31"/>
  </cols>
  <sheetData>
    <row r="1" spans="1:37" hidden="1"/>
    <row r="2" spans="1:37" hidden="1"/>
    <row r="3" spans="1:37" hidden="1"/>
    <row r="4" spans="1:37" ht="3" customHeight="1">
      <c r="J4" s="74"/>
      <c r="K4" s="74"/>
      <c r="L4" s="383"/>
      <c r="M4" s="383"/>
      <c r="N4" s="383"/>
      <c r="O4" s="383"/>
      <c r="P4" s="383"/>
      <c r="Q4" s="383"/>
      <c r="R4" s="383"/>
      <c r="S4" s="383"/>
      <c r="T4" s="383"/>
      <c r="U4" s="383"/>
      <c r="V4" s="383"/>
      <c r="W4" s="383"/>
      <c r="X4" s="383"/>
      <c r="Y4" s="383"/>
      <c r="AE4" s="383"/>
    </row>
    <row r="5" spans="1:37" ht="22.5" customHeight="1">
      <c r="J5" s="74"/>
      <c r="K5" s="74"/>
      <c r="L5" s="688" t="s">
        <v>743</v>
      </c>
      <c r="M5" s="688"/>
      <c r="N5" s="688"/>
      <c r="O5" s="688"/>
      <c r="P5" s="688"/>
      <c r="Q5" s="688"/>
      <c r="R5" s="688"/>
      <c r="S5" s="688"/>
      <c r="T5" s="688"/>
      <c r="U5" s="396"/>
      <c r="V5" s="396"/>
      <c r="Y5" s="173"/>
      <c r="Z5" s="173"/>
      <c r="AA5" s="173"/>
      <c r="AB5" s="173"/>
      <c r="AC5" s="173"/>
      <c r="AD5" s="173"/>
      <c r="AE5" s="396"/>
    </row>
    <row r="6" spans="1:37" ht="3" customHeight="1">
      <c r="J6" s="74"/>
      <c r="K6" s="74"/>
      <c r="L6" s="383"/>
      <c r="M6" s="383"/>
      <c r="N6" s="383"/>
      <c r="O6" s="384"/>
      <c r="P6" s="384"/>
      <c r="Q6" s="384"/>
      <c r="R6" s="384"/>
      <c r="S6" s="384"/>
      <c r="T6" s="384"/>
      <c r="U6" s="383"/>
    </row>
    <row r="7" spans="1:37" s="378" customFormat="1" ht="5.25" hidden="1">
      <c r="A7" s="183"/>
      <c r="B7" s="183"/>
      <c r="C7" s="183"/>
      <c r="D7" s="183"/>
      <c r="E7" s="183"/>
      <c r="F7" s="183"/>
      <c r="G7" s="183"/>
      <c r="H7" s="183"/>
      <c r="L7" s="583"/>
      <c r="M7" s="545"/>
      <c r="O7" s="694"/>
      <c r="P7" s="694"/>
      <c r="Q7" s="694"/>
      <c r="R7" s="694"/>
      <c r="S7" s="694"/>
      <c r="T7" s="694"/>
      <c r="U7" s="497"/>
      <c r="V7" s="497"/>
      <c r="X7" s="183"/>
      <c r="Y7" s="183"/>
      <c r="Z7" s="183"/>
      <c r="AA7" s="183"/>
      <c r="AB7" s="183"/>
    </row>
    <row r="8" spans="1:37" s="138" customFormat="1" ht="18.75">
      <c r="A8" s="183"/>
      <c r="B8" s="183"/>
      <c r="C8" s="183"/>
      <c r="D8" s="183"/>
      <c r="E8" s="183"/>
      <c r="F8" s="183"/>
      <c r="G8" s="183"/>
      <c r="H8" s="183"/>
      <c r="L8" s="398"/>
      <c r="M8" s="569" t="str">
        <f>"Дата подачи заявления об "&amp;IF(datePr_ch="","утверждении","изменении") &amp; " тарифов"</f>
        <v>Дата подачи заявления об утверждении тарифов</v>
      </c>
      <c r="N8" s="695" t="str">
        <f>IF(datePr_ch="",IF(datePr="","",datePr),datePr_ch)</f>
        <v>28.04.2023</v>
      </c>
      <c r="O8" s="695"/>
      <c r="P8" s="695"/>
      <c r="Q8" s="695"/>
      <c r="R8" s="695"/>
      <c r="S8" s="695"/>
      <c r="T8" s="695"/>
      <c r="U8" s="469"/>
      <c r="AH8" s="183"/>
      <c r="AI8" s="183"/>
      <c r="AJ8" s="183"/>
      <c r="AK8" s="183"/>
    </row>
    <row r="9" spans="1:37" s="138" customFormat="1" ht="18.75">
      <c r="A9" s="183"/>
      <c r="B9" s="183"/>
      <c r="C9" s="183"/>
      <c r="D9" s="183"/>
      <c r="E9" s="183"/>
      <c r="F9" s="183"/>
      <c r="G9" s="183"/>
      <c r="H9" s="183"/>
      <c r="L9" s="132"/>
      <c r="M9" s="569" t="str">
        <f>"Номер подачи заявления об "&amp;IF(numberPr_ch="","утверждении","изменении") &amp; " тарифов"</f>
        <v>Номер подачи заявления об утверждении тарифов</v>
      </c>
      <c r="N9" s="695" t="str">
        <f>IF(numberPr_ch="",IF(numberPr="","",numberPr),numberPr_ch)</f>
        <v>595</v>
      </c>
      <c r="O9" s="695"/>
      <c r="P9" s="695"/>
      <c r="Q9" s="695"/>
      <c r="R9" s="695"/>
      <c r="S9" s="695"/>
      <c r="T9" s="695"/>
      <c r="U9" s="469"/>
      <c r="AH9" s="183"/>
      <c r="AI9" s="183"/>
      <c r="AJ9" s="183"/>
      <c r="AK9" s="183"/>
    </row>
    <row r="10" spans="1:37" s="378" customFormat="1" ht="5.25" hidden="1">
      <c r="A10" s="183"/>
      <c r="B10" s="183"/>
      <c r="C10" s="183"/>
      <c r="D10" s="183"/>
      <c r="E10" s="183"/>
      <c r="F10" s="183"/>
      <c r="G10" s="183"/>
      <c r="H10" s="183"/>
      <c r="L10" s="583"/>
      <c r="M10" s="545"/>
      <c r="O10" s="694"/>
      <c r="P10" s="694"/>
      <c r="Q10" s="694"/>
      <c r="R10" s="694"/>
      <c r="S10" s="694"/>
      <c r="T10" s="694"/>
      <c r="U10" s="497"/>
      <c r="V10" s="497"/>
      <c r="X10" s="183"/>
      <c r="Y10" s="183"/>
      <c r="Z10" s="183"/>
      <c r="AA10" s="183"/>
      <c r="AB10" s="183"/>
    </row>
    <row r="11" spans="1:37" s="138" customFormat="1" ht="18.75" hidden="1">
      <c r="A11" s="183"/>
      <c r="B11" s="183"/>
      <c r="C11" s="183"/>
      <c r="D11" s="183"/>
      <c r="E11" s="183"/>
      <c r="F11" s="183"/>
      <c r="G11" s="183"/>
      <c r="H11" s="183"/>
      <c r="L11" s="132"/>
      <c r="M11" s="488"/>
      <c r="N11" s="487"/>
      <c r="O11" s="487"/>
      <c r="P11" s="487"/>
      <c r="Q11" s="487"/>
      <c r="R11" s="487"/>
      <c r="S11" s="487"/>
      <c r="T11" s="487"/>
      <c r="U11" s="469"/>
      <c r="Z11" s="183" t="s">
        <v>633</v>
      </c>
      <c r="AA11" s="183" t="s">
        <v>634</v>
      </c>
      <c r="AH11" s="183"/>
      <c r="AI11" s="183"/>
      <c r="AJ11" s="183"/>
      <c r="AK11" s="183"/>
    </row>
    <row r="12" spans="1:37" s="138" customFormat="1" ht="11.25" hidden="1">
      <c r="A12" s="183"/>
      <c r="B12" s="183"/>
      <c r="C12" s="183"/>
      <c r="D12" s="183"/>
      <c r="E12" s="183"/>
      <c r="F12" s="183"/>
      <c r="G12" s="183"/>
      <c r="H12" s="183"/>
      <c r="L12" s="689"/>
      <c r="M12" s="689"/>
      <c r="N12" s="388"/>
      <c r="O12" s="724"/>
      <c r="P12" s="724"/>
      <c r="Q12" s="724"/>
      <c r="R12" s="724"/>
      <c r="S12" s="724"/>
      <c r="T12" s="724"/>
      <c r="U12" s="386"/>
      <c r="AE12" s="400" t="s">
        <v>371</v>
      </c>
      <c r="AH12" s="183"/>
      <c r="AI12" s="183"/>
      <c r="AJ12" s="183"/>
      <c r="AK12" s="183"/>
    </row>
    <row r="13" spans="1:37">
      <c r="J13" s="74"/>
      <c r="K13" s="74"/>
      <c r="L13" s="383"/>
      <c r="M13" s="383"/>
      <c r="N13" s="383"/>
      <c r="O13" s="718"/>
      <c r="P13" s="718"/>
      <c r="Q13" s="718"/>
      <c r="R13" s="718"/>
      <c r="S13" s="718"/>
      <c r="T13" s="718"/>
      <c r="U13" s="441"/>
      <c r="Z13" s="718"/>
      <c r="AA13" s="718"/>
      <c r="AB13" s="718"/>
      <c r="AC13" s="718"/>
      <c r="AD13" s="718"/>
      <c r="AE13" s="718"/>
    </row>
    <row r="14" spans="1:37">
      <c r="J14" s="74"/>
      <c r="K14" s="74"/>
      <c r="L14" s="626" t="s">
        <v>445</v>
      </c>
      <c r="M14" s="626"/>
      <c r="N14" s="626"/>
      <c r="O14" s="626"/>
      <c r="P14" s="626"/>
      <c r="Q14" s="626"/>
      <c r="R14" s="626"/>
      <c r="S14" s="626"/>
      <c r="T14" s="626"/>
      <c r="U14" s="626"/>
      <c r="V14" s="626"/>
      <c r="W14" s="626"/>
      <c r="X14" s="626"/>
      <c r="Y14" s="626"/>
      <c r="Z14" s="626"/>
      <c r="AA14" s="626"/>
      <c r="AB14" s="626"/>
      <c r="AC14" s="626"/>
      <c r="AD14" s="626"/>
      <c r="AE14" s="626"/>
      <c r="AF14" s="626"/>
      <c r="AG14" s="626" t="s">
        <v>446</v>
      </c>
    </row>
    <row r="15" spans="1:37" ht="14.25" customHeight="1">
      <c r="J15" s="74"/>
      <c r="K15" s="74"/>
      <c r="L15" s="702" t="s">
        <v>91</v>
      </c>
      <c r="M15" s="702" t="s">
        <v>616</v>
      </c>
      <c r="N15" s="730" t="s">
        <v>595</v>
      </c>
      <c r="O15" s="730"/>
      <c r="P15" s="730"/>
      <c r="Q15" s="730"/>
      <c r="R15" s="730" t="s">
        <v>596</v>
      </c>
      <c r="S15" s="730"/>
      <c r="T15" s="730"/>
      <c r="U15" s="730"/>
      <c r="V15" s="730" t="s">
        <v>597</v>
      </c>
      <c r="W15" s="730"/>
      <c r="X15" s="730"/>
      <c r="Y15" s="730"/>
      <c r="Z15" s="702" t="s">
        <v>602</v>
      </c>
      <c r="AA15" s="702"/>
      <c r="AB15" s="702"/>
      <c r="AC15" s="702"/>
      <c r="AD15" s="702"/>
      <c r="AE15" s="702" t="s">
        <v>339</v>
      </c>
      <c r="AF15" s="717" t="s">
        <v>274</v>
      </c>
      <c r="AG15" s="626"/>
    </row>
    <row r="16" spans="1:37" ht="27.75" customHeight="1">
      <c r="J16" s="74"/>
      <c r="K16" s="74"/>
      <c r="L16" s="702"/>
      <c r="M16" s="702"/>
      <c r="N16" s="730"/>
      <c r="O16" s="730"/>
      <c r="P16" s="730"/>
      <c r="Q16" s="730"/>
      <c r="R16" s="730"/>
      <c r="S16" s="730"/>
      <c r="T16" s="730"/>
      <c r="U16" s="730"/>
      <c r="V16" s="730"/>
      <c r="W16" s="730"/>
      <c r="X16" s="730"/>
      <c r="Y16" s="730"/>
      <c r="Z16" s="626" t="s">
        <v>619</v>
      </c>
      <c r="AA16" s="626"/>
      <c r="AB16" s="626" t="s">
        <v>613</v>
      </c>
      <c r="AC16" s="626"/>
      <c r="AD16" s="626"/>
      <c r="AE16" s="702"/>
      <c r="AF16" s="717"/>
      <c r="AG16" s="626"/>
    </row>
    <row r="17" spans="1:37" ht="14.25" customHeight="1">
      <c r="J17" s="74"/>
      <c r="K17" s="74"/>
      <c r="L17" s="702"/>
      <c r="M17" s="702"/>
      <c r="N17" s="730"/>
      <c r="O17" s="730"/>
      <c r="P17" s="730"/>
      <c r="Q17" s="730"/>
      <c r="R17" s="730"/>
      <c r="S17" s="730"/>
      <c r="T17" s="730"/>
      <c r="U17" s="730"/>
      <c r="V17" s="730"/>
      <c r="W17" s="730"/>
      <c r="X17" s="730"/>
      <c r="Y17" s="730"/>
      <c r="Z17" s="87" t="s">
        <v>617</v>
      </c>
      <c r="AA17" s="87" t="s">
        <v>618</v>
      </c>
      <c r="AB17" s="89" t="s">
        <v>273</v>
      </c>
      <c r="AC17" s="725" t="s">
        <v>272</v>
      </c>
      <c r="AD17" s="725"/>
      <c r="AE17" s="702"/>
      <c r="AF17" s="717"/>
      <c r="AG17" s="626"/>
    </row>
    <row r="18" spans="1:37">
      <c r="J18" s="74"/>
      <c r="K18" s="389">
        <v>1</v>
      </c>
      <c r="L18" s="35" t="s">
        <v>92</v>
      </c>
      <c r="M18" s="35" t="s">
        <v>48</v>
      </c>
      <c r="N18" s="731">
        <f ca="1">OFFSET(N18,0,-1)+1</f>
        <v>3</v>
      </c>
      <c r="O18" s="731"/>
      <c r="P18" s="731"/>
      <c r="Q18" s="731"/>
      <c r="R18" s="731">
        <f ca="1">OFFSET(N18,0,0)+1</f>
        <v>4</v>
      </c>
      <c r="S18" s="731"/>
      <c r="T18" s="731"/>
      <c r="U18" s="731"/>
      <c r="V18" s="474"/>
      <c r="W18" s="474"/>
      <c r="X18" s="474"/>
      <c r="Y18" s="475">
        <f ca="1">OFFSET(R18,0,0)+1</f>
        <v>5</v>
      </c>
      <c r="Z18" s="387">
        <f ca="1">OFFSET(Z18,0,-1)+1</f>
        <v>6</v>
      </c>
      <c r="AA18" s="387">
        <f ca="1">OFFSET(AA18,0,-1)+1</f>
        <v>7</v>
      </c>
      <c r="AB18" s="387">
        <f ca="1">OFFSET(AB18,0,-1)+1</f>
        <v>8</v>
      </c>
      <c r="AC18" s="731">
        <f ca="1">OFFSET(AC18,0,-1)+1</f>
        <v>9</v>
      </c>
      <c r="AD18" s="731"/>
      <c r="AE18" s="387">
        <f ca="1">OFFSET(AE18,0,-2)+1</f>
        <v>10</v>
      </c>
      <c r="AG18" s="387">
        <f ca="1">OFFSET(AG18,0,-2)+1</f>
        <v>11</v>
      </c>
    </row>
    <row r="19" spans="1:37" ht="22.5">
      <c r="A19" s="673">
        <v>1</v>
      </c>
      <c r="J19" s="74"/>
      <c r="K19" s="74"/>
      <c r="L19" s="402">
        <f>mergeValue(A19)</f>
        <v>1</v>
      </c>
      <c r="M19" s="450" t="s">
        <v>19</v>
      </c>
      <c r="N19" s="732"/>
      <c r="O19" s="732"/>
      <c r="P19" s="732"/>
      <c r="Q19" s="732"/>
      <c r="R19" s="732"/>
      <c r="S19" s="732"/>
      <c r="T19" s="732"/>
      <c r="U19" s="732"/>
      <c r="V19" s="732"/>
      <c r="W19" s="732"/>
      <c r="X19" s="732"/>
      <c r="Y19" s="732"/>
      <c r="Z19" s="732"/>
      <c r="AA19" s="732"/>
      <c r="AB19" s="732"/>
      <c r="AC19" s="732"/>
      <c r="AD19" s="732"/>
      <c r="AE19" s="732"/>
      <c r="AF19" s="732"/>
      <c r="AG19" s="169" t="s">
        <v>716</v>
      </c>
    </row>
    <row r="20" spans="1:37" ht="22.5">
      <c r="A20" s="673"/>
      <c r="B20" s="673">
        <v>1</v>
      </c>
      <c r="G20" s="440"/>
      <c r="H20" s="284"/>
      <c r="I20" s="518"/>
      <c r="J20" s="39"/>
      <c r="K20" s="31"/>
      <c r="L20" s="402" t="str">
        <f>mergeValue(A20) &amp;"."&amp; mergeValue(B20)</f>
        <v>1.1</v>
      </c>
      <c r="M20" s="418" t="s">
        <v>15</v>
      </c>
      <c r="N20" s="733"/>
      <c r="O20" s="733"/>
      <c r="P20" s="733"/>
      <c r="Q20" s="733"/>
      <c r="R20" s="733"/>
      <c r="S20" s="733"/>
      <c r="T20" s="733"/>
      <c r="U20" s="733"/>
      <c r="V20" s="733"/>
      <c r="W20" s="733"/>
      <c r="X20" s="733"/>
      <c r="Y20" s="733"/>
      <c r="Z20" s="733"/>
      <c r="AA20" s="733"/>
      <c r="AB20" s="733"/>
      <c r="AC20" s="733"/>
      <c r="AD20" s="733"/>
      <c r="AE20" s="733"/>
      <c r="AF20" s="733"/>
      <c r="AG20" s="169" t="s">
        <v>459</v>
      </c>
    </row>
    <row r="21" spans="1:37" ht="22.5">
      <c r="A21" s="673"/>
      <c r="B21" s="673"/>
      <c r="C21" s="673">
        <v>1</v>
      </c>
      <c r="G21" s="440"/>
      <c r="H21" s="284"/>
      <c r="I21" s="518"/>
      <c r="J21" s="39"/>
      <c r="K21" s="31"/>
      <c r="L21" s="402" t="str">
        <f>mergeValue(A21) &amp;"."&amp; mergeValue(B21)&amp;"."&amp; mergeValue(C21)</f>
        <v>1.1.1</v>
      </c>
      <c r="M21" s="419" t="s">
        <v>7</v>
      </c>
      <c r="N21" s="733"/>
      <c r="O21" s="733"/>
      <c r="P21" s="733"/>
      <c r="Q21" s="733"/>
      <c r="R21" s="733"/>
      <c r="S21" s="733"/>
      <c r="T21" s="733"/>
      <c r="U21" s="733"/>
      <c r="V21" s="733"/>
      <c r="W21" s="733"/>
      <c r="X21" s="733"/>
      <c r="Y21" s="733"/>
      <c r="Z21" s="733"/>
      <c r="AA21" s="733"/>
      <c r="AB21" s="733"/>
      <c r="AC21" s="733"/>
      <c r="AD21" s="733"/>
      <c r="AE21" s="733"/>
      <c r="AF21" s="733"/>
      <c r="AG21" s="169" t="s">
        <v>598</v>
      </c>
    </row>
    <row r="22" spans="1:37" ht="15" customHeight="1">
      <c r="A22" s="673"/>
      <c r="B22" s="673"/>
      <c r="C22" s="673"/>
      <c r="D22" s="673">
        <v>1</v>
      </c>
      <c r="G22" s="440"/>
      <c r="H22" s="284"/>
      <c r="I22" s="518"/>
      <c r="J22" s="39"/>
      <c r="K22" s="31"/>
      <c r="L22" s="402" t="str">
        <f>mergeValue(A22) &amp;"."&amp; mergeValue(B22)&amp;"."&amp; mergeValue(C22)&amp;"."&amp; mergeValue(D22)</f>
        <v>1.1.1.1</v>
      </c>
      <c r="M22" s="420" t="s">
        <v>21</v>
      </c>
      <c r="N22" s="733"/>
      <c r="O22" s="733"/>
      <c r="P22" s="733"/>
      <c r="Q22" s="733"/>
      <c r="R22" s="733"/>
      <c r="S22" s="733"/>
      <c r="T22" s="733"/>
      <c r="U22" s="733"/>
      <c r="V22" s="733"/>
      <c r="W22" s="733"/>
      <c r="X22" s="733"/>
      <c r="Y22" s="733"/>
      <c r="Z22" s="733"/>
      <c r="AA22" s="733"/>
      <c r="AB22" s="733"/>
      <c r="AC22" s="733"/>
      <c r="AD22" s="733"/>
      <c r="AE22" s="733"/>
      <c r="AF22" s="733"/>
      <c r="AG22" s="169" t="s">
        <v>621</v>
      </c>
    </row>
    <row r="23" spans="1:37" ht="20.100000000000001" customHeight="1">
      <c r="A23" s="673"/>
      <c r="B23" s="673"/>
      <c r="C23" s="673"/>
      <c r="D23" s="673"/>
      <c r="E23" s="673">
        <v>1</v>
      </c>
      <c r="G23" s="440"/>
      <c r="H23" s="284"/>
      <c r="I23" s="410"/>
      <c r="J23" s="520"/>
      <c r="K23" s="629"/>
      <c r="L23" s="736" t="str">
        <f>mergeValue(A23) &amp;"."&amp; mergeValue(B23)&amp;"."&amp; mergeValue(C23)&amp;"."&amp; mergeValue(D23)&amp;"."&amp; mergeValue(E23)</f>
        <v>1.1.1.1.1</v>
      </c>
      <c r="M23" s="737"/>
      <c r="N23" s="681" t="s">
        <v>84</v>
      </c>
      <c r="O23" s="743"/>
      <c r="P23" s="741">
        <v>1</v>
      </c>
      <c r="Q23" s="734"/>
      <c r="R23" s="681" t="s">
        <v>84</v>
      </c>
      <c r="S23" s="743"/>
      <c r="T23" s="741">
        <v>1</v>
      </c>
      <c r="U23" s="734"/>
      <c r="V23" s="681" t="s">
        <v>84</v>
      </c>
      <c r="W23" s="427"/>
      <c r="X23" s="94">
        <v>1</v>
      </c>
      <c r="Y23" s="541"/>
      <c r="Z23" s="472"/>
      <c r="AA23" s="472"/>
      <c r="AB23" s="679"/>
      <c r="AC23" s="681" t="s">
        <v>83</v>
      </c>
      <c r="AD23" s="679"/>
      <c r="AE23" s="681" t="s">
        <v>84</v>
      </c>
      <c r="AF23" s="436"/>
      <c r="AG23" s="738" t="s">
        <v>620</v>
      </c>
      <c r="AH23" s="173" t="str">
        <f>strCheckDate(Z24:AF24)</f>
        <v/>
      </c>
      <c r="AI23" s="182" t="str">
        <f>IF(AND(COUNTIF(AJ18:AJ27,AJ23)&gt;1,AJ23&lt;&gt;""),"ErrUnique:HasDoubleConn","")</f>
        <v/>
      </c>
      <c r="AJ23" s="182"/>
      <c r="AK23" s="182"/>
    </row>
    <row r="24" spans="1:37" ht="20.100000000000001" customHeight="1">
      <c r="A24" s="673"/>
      <c r="B24" s="673"/>
      <c r="C24" s="673"/>
      <c r="D24" s="673"/>
      <c r="E24" s="673"/>
      <c r="G24" s="440"/>
      <c r="H24" s="284"/>
      <c r="I24" s="410"/>
      <c r="J24" s="520"/>
      <c r="K24" s="629"/>
      <c r="L24" s="736"/>
      <c r="M24" s="737"/>
      <c r="N24" s="681"/>
      <c r="O24" s="743"/>
      <c r="P24" s="741"/>
      <c r="Q24" s="742"/>
      <c r="R24" s="681"/>
      <c r="S24" s="743"/>
      <c r="T24" s="741"/>
      <c r="U24" s="735"/>
      <c r="V24" s="681"/>
      <c r="W24" s="442"/>
      <c r="X24" s="144"/>
      <c r="Y24" s="144"/>
      <c r="Z24" s="431"/>
      <c r="AA24" s="444" t="str">
        <f>AB23 &amp; "-" &amp; AD23</f>
        <v>-</v>
      </c>
      <c r="AB24" s="680"/>
      <c r="AC24" s="681"/>
      <c r="AD24" s="680"/>
      <c r="AE24" s="681"/>
      <c r="AF24" s="473"/>
      <c r="AG24" s="739"/>
      <c r="AI24" s="182"/>
      <c r="AJ24" s="182"/>
      <c r="AK24" s="182"/>
    </row>
    <row r="25" spans="1:37" ht="20.100000000000001" customHeight="1">
      <c r="A25" s="673"/>
      <c r="B25" s="673"/>
      <c r="C25" s="673"/>
      <c r="D25" s="673"/>
      <c r="E25" s="673"/>
      <c r="G25" s="440"/>
      <c r="H25" s="284"/>
      <c r="I25" s="410"/>
      <c r="J25" s="520"/>
      <c r="K25" s="629"/>
      <c r="L25" s="736"/>
      <c r="M25" s="737"/>
      <c r="N25" s="681"/>
      <c r="O25" s="743"/>
      <c r="P25" s="741"/>
      <c r="Q25" s="735"/>
      <c r="R25" s="681"/>
      <c r="S25" s="443"/>
      <c r="T25" s="135"/>
      <c r="U25" s="144"/>
      <c r="V25" s="430"/>
      <c r="W25" s="430"/>
      <c r="X25" s="430"/>
      <c r="Y25" s="430"/>
      <c r="Z25" s="431"/>
      <c r="AA25" s="431"/>
      <c r="AB25" s="432"/>
      <c r="AC25" s="141"/>
      <c r="AD25" s="141"/>
      <c r="AE25" s="432"/>
      <c r="AF25" s="141"/>
      <c r="AG25" s="739"/>
      <c r="AI25" s="182"/>
      <c r="AJ25" s="182"/>
      <c r="AK25" s="182"/>
    </row>
    <row r="26" spans="1:37" ht="20.100000000000001" customHeight="1">
      <c r="A26" s="673"/>
      <c r="B26" s="673"/>
      <c r="C26" s="673"/>
      <c r="D26" s="673"/>
      <c r="E26" s="673"/>
      <c r="G26" s="440"/>
      <c r="H26" s="284"/>
      <c r="I26" s="410"/>
      <c r="J26" s="520"/>
      <c r="K26" s="629"/>
      <c r="L26" s="736"/>
      <c r="M26" s="737"/>
      <c r="N26" s="681"/>
      <c r="O26" s="433"/>
      <c r="P26" s="435"/>
      <c r="Q26" s="434"/>
      <c r="R26" s="430"/>
      <c r="S26" s="430"/>
      <c r="T26" s="430"/>
      <c r="U26" s="430"/>
      <c r="V26" s="430"/>
      <c r="W26" s="430"/>
      <c r="X26" s="430"/>
      <c r="Y26" s="430"/>
      <c r="Z26" s="431"/>
      <c r="AA26" s="431"/>
      <c r="AB26" s="432"/>
      <c r="AC26" s="141"/>
      <c r="AD26" s="141"/>
      <c r="AE26" s="432"/>
      <c r="AF26" s="141"/>
      <c r="AG26" s="739"/>
      <c r="AI26" s="182"/>
      <c r="AJ26" s="182"/>
      <c r="AK26" s="182"/>
    </row>
    <row r="27" spans="1:37" customFormat="1" ht="15" customHeight="1">
      <c r="A27" s="673"/>
      <c r="B27" s="673"/>
      <c r="C27" s="673"/>
      <c r="D27" s="673"/>
      <c r="E27" s="510"/>
      <c r="F27" s="175"/>
      <c r="G27" s="175"/>
      <c r="H27" s="175"/>
      <c r="I27" s="410"/>
      <c r="J27" s="520"/>
      <c r="K27" s="2"/>
      <c r="L27" s="416"/>
      <c r="M27" s="421" t="s">
        <v>5</v>
      </c>
      <c r="N27" s="421"/>
      <c r="O27" s="421"/>
      <c r="P27" s="421"/>
      <c r="Q27" s="421"/>
      <c r="R27" s="421"/>
      <c r="S27" s="421"/>
      <c r="T27" s="421"/>
      <c r="U27" s="421"/>
      <c r="V27" s="421"/>
      <c r="W27" s="421"/>
      <c r="X27" s="421"/>
      <c r="Y27" s="421"/>
      <c r="Z27" s="421"/>
      <c r="AA27" s="421"/>
      <c r="AB27" s="421"/>
      <c r="AC27" s="421"/>
      <c r="AD27" s="421"/>
      <c r="AE27" s="421"/>
      <c r="AF27" s="421"/>
      <c r="AG27" s="740"/>
      <c r="AH27" s="175"/>
      <c r="AI27" s="175"/>
      <c r="AJ27" s="175"/>
      <c r="AK27" s="175"/>
    </row>
    <row r="28" spans="1:37" customFormat="1" ht="15" customHeight="1">
      <c r="A28" s="673"/>
      <c r="B28" s="673"/>
      <c r="C28" s="673"/>
      <c r="D28" s="510"/>
      <c r="E28" s="510"/>
      <c r="F28" s="175"/>
      <c r="G28" s="440"/>
      <c r="H28" s="175"/>
      <c r="I28" s="2"/>
      <c r="J28" s="73"/>
      <c r="K28" s="2"/>
      <c r="L28" s="416"/>
      <c r="M28" s="130" t="s">
        <v>16</v>
      </c>
      <c r="N28" s="130"/>
      <c r="O28" s="130"/>
      <c r="P28" s="130"/>
      <c r="Q28" s="130"/>
      <c r="R28" s="130"/>
      <c r="S28" s="130"/>
      <c r="T28" s="130"/>
      <c r="U28" s="130"/>
      <c r="V28" s="130"/>
      <c r="W28" s="130"/>
      <c r="X28" s="130"/>
      <c r="Y28" s="130"/>
      <c r="Z28" s="130"/>
      <c r="AA28" s="130"/>
      <c r="AB28" s="130"/>
      <c r="AC28" s="130"/>
      <c r="AD28" s="130"/>
      <c r="AE28" s="130"/>
      <c r="AF28" s="141"/>
      <c r="AG28" s="426"/>
      <c r="AH28" s="175"/>
      <c r="AI28" s="175"/>
      <c r="AJ28" s="175"/>
      <c r="AK28" s="175"/>
    </row>
    <row r="29" spans="1:37" customFormat="1" ht="15" customHeight="1">
      <c r="A29" s="673"/>
      <c r="B29" s="673"/>
      <c r="C29" s="510"/>
      <c r="D29" s="510"/>
      <c r="E29" s="510"/>
      <c r="F29" s="175"/>
      <c r="G29" s="440"/>
      <c r="H29" s="175"/>
      <c r="I29" s="2"/>
      <c r="J29" s="73"/>
      <c r="K29" s="2"/>
      <c r="L29" s="416"/>
      <c r="M29" s="129" t="s">
        <v>17</v>
      </c>
      <c r="N29" s="129"/>
      <c r="O29" s="129"/>
      <c r="P29" s="129"/>
      <c r="Q29" s="129"/>
      <c r="R29" s="129"/>
      <c r="S29" s="129"/>
      <c r="T29" s="129"/>
      <c r="U29" s="129"/>
      <c r="V29" s="129"/>
      <c r="W29" s="129"/>
      <c r="X29" s="129"/>
      <c r="Y29" s="129"/>
      <c r="Z29" s="417"/>
      <c r="AA29" s="417"/>
      <c r="AB29" s="432"/>
      <c r="AC29" s="141"/>
      <c r="AD29" s="429"/>
      <c r="AE29" s="129"/>
      <c r="AF29" s="141"/>
      <c r="AG29" s="426"/>
      <c r="AH29" s="175"/>
      <c r="AI29" s="175"/>
      <c r="AJ29" s="175"/>
      <c r="AK29" s="175"/>
    </row>
    <row r="30" spans="1:37" customFormat="1" ht="15" customHeight="1">
      <c r="A30" s="673"/>
      <c r="B30" s="510"/>
      <c r="C30" s="510"/>
      <c r="D30" s="510"/>
      <c r="E30" s="510"/>
      <c r="F30" s="175"/>
      <c r="G30" s="440"/>
      <c r="H30" s="175"/>
      <c r="I30" s="2"/>
      <c r="J30" s="73"/>
      <c r="K30" s="2"/>
      <c r="L30" s="416"/>
      <c r="M30" s="135" t="s">
        <v>18</v>
      </c>
      <c r="N30" s="135"/>
      <c r="O30" s="135"/>
      <c r="P30" s="135"/>
      <c r="Q30" s="135"/>
      <c r="R30" s="135"/>
      <c r="S30" s="135"/>
      <c r="T30" s="135"/>
      <c r="U30" s="135"/>
      <c r="V30" s="135"/>
      <c r="W30" s="135"/>
      <c r="X30" s="135"/>
      <c r="Y30" s="135"/>
      <c r="Z30" s="417"/>
      <c r="AA30" s="417"/>
      <c r="AB30" s="432"/>
      <c r="AC30" s="141"/>
      <c r="AD30" s="429"/>
      <c r="AE30" s="129"/>
      <c r="AF30" s="141"/>
      <c r="AG30" s="426"/>
      <c r="AH30" s="175"/>
      <c r="AI30" s="175"/>
      <c r="AJ30" s="175"/>
      <c r="AK30" s="175"/>
    </row>
    <row r="31" spans="1:37" customFormat="1" ht="15" customHeight="1">
      <c r="G31" s="136"/>
      <c r="H31" s="2"/>
      <c r="I31" s="481"/>
      <c r="J31" s="73"/>
      <c r="L31" s="416"/>
      <c r="M31" s="144" t="s">
        <v>308</v>
      </c>
      <c r="N31" s="144"/>
      <c r="O31" s="144"/>
      <c r="P31" s="144"/>
      <c r="Q31" s="144"/>
      <c r="R31" s="144"/>
      <c r="S31" s="144"/>
      <c r="T31" s="144"/>
      <c r="U31" s="144"/>
      <c r="V31" s="144"/>
      <c r="W31" s="144"/>
      <c r="X31" s="144"/>
      <c r="Y31" s="144"/>
      <c r="Z31" s="417"/>
      <c r="AA31" s="417"/>
      <c r="AB31" s="432"/>
      <c r="AC31" s="141"/>
      <c r="AD31" s="429"/>
      <c r="AE31" s="129"/>
      <c r="AF31" s="141"/>
      <c r="AG31" s="426"/>
      <c r="AH31" s="175"/>
      <c r="AI31" s="175"/>
      <c r="AJ31" s="175"/>
      <c r="AK31" s="175"/>
    </row>
    <row r="33" spans="12:37" ht="102" customHeight="1">
      <c r="L33" s="1">
        <v>1</v>
      </c>
      <c r="M33" s="667" t="s">
        <v>745</v>
      </c>
      <c r="N33" s="667"/>
      <c r="O33" s="667"/>
      <c r="P33" s="667"/>
      <c r="Q33" s="667"/>
      <c r="R33" s="667"/>
      <c r="S33" s="667"/>
      <c r="T33" s="667"/>
      <c r="U33" s="667"/>
      <c r="V33" s="667"/>
      <c r="W33" s="667"/>
      <c r="X33" s="667"/>
      <c r="Y33" s="667"/>
      <c r="Z33" s="667"/>
      <c r="AA33" s="667"/>
      <c r="AB33" s="667"/>
      <c r="AC33" s="667"/>
      <c r="AD33" s="667"/>
      <c r="AE33" s="667"/>
      <c r="AF33" s="667"/>
      <c r="AG33" s="667"/>
      <c r="AH33" s="184"/>
      <c r="AI33" s="184"/>
      <c r="AJ33" s="184"/>
      <c r="AK33" s="184"/>
    </row>
    <row r="34" spans="12:37" ht="14.25" customHeight="1">
      <c r="L34" s="407"/>
      <c r="M34" s="408"/>
      <c r="N34" s="408"/>
      <c r="O34" s="408"/>
      <c r="P34" s="408"/>
      <c r="Q34" s="408"/>
      <c r="R34" s="408"/>
      <c r="S34" s="408"/>
      <c r="T34" s="408"/>
      <c r="U34" s="408"/>
      <c r="V34" s="408"/>
      <c r="W34" s="408"/>
      <c r="X34" s="408"/>
      <c r="Y34" s="408"/>
      <c r="Z34" s="411"/>
      <c r="AA34" s="411"/>
      <c r="AB34" s="411"/>
      <c r="AC34" s="411"/>
      <c r="AD34" s="411"/>
      <c r="AE34" s="411"/>
      <c r="AF34" s="411"/>
      <c r="AG34" s="411"/>
      <c r="AH34" s="412"/>
      <c r="AI34" s="412"/>
      <c r="AJ34" s="412"/>
      <c r="AK34" s="412"/>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207</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71"/>
      <c r="B13" s="671"/>
      <c r="C13" s="671"/>
      <c r="D13" s="277">
        <v>1</v>
      </c>
      <c r="F13" s="165" t="str">
        <f>"4."&amp;mergeValue(A13) &amp;"."&amp;mergeValue(B13)&amp;"."&amp;mergeValue(C13)&amp;"."&amp;mergeValue(D13)</f>
        <v>4.1.1.1.1</v>
      </c>
      <c r="G13" s="340" t="s">
        <v>477</v>
      </c>
      <c r="H13" s="259"/>
      <c r="I13" s="672" t="s">
        <v>567</v>
      </c>
      <c r="J13" s="272"/>
      <c r="K13" s="183"/>
      <c r="L13" s="183"/>
      <c r="M13" s="183"/>
      <c r="N13" s="183"/>
      <c r="O13" s="183"/>
      <c r="P13" s="183"/>
      <c r="Q13" s="183"/>
      <c r="R13" s="183"/>
      <c r="S13" s="183"/>
      <c r="T13" s="183"/>
    </row>
    <row r="14" spans="1:20" s="138" customFormat="1" ht="18.75">
      <c r="A14" s="671"/>
      <c r="B14" s="671"/>
      <c r="C14" s="671"/>
      <c r="D14" s="277"/>
      <c r="F14" s="273"/>
      <c r="G14" s="130" t="s">
        <v>4</v>
      </c>
      <c r="H14" s="278"/>
      <c r="I14" s="672"/>
      <c r="J14" s="272"/>
      <c r="K14" s="183"/>
      <c r="L14" s="183"/>
      <c r="M14" s="183"/>
      <c r="N14" s="183"/>
      <c r="O14" s="183"/>
      <c r="P14" s="183"/>
      <c r="Q14" s="183"/>
      <c r="R14" s="183"/>
      <c r="S14" s="183"/>
      <c r="T14" s="183"/>
    </row>
    <row r="15" spans="1:20" s="138" customFormat="1" ht="18.75">
      <c r="A15" s="671"/>
      <c r="B15" s="671"/>
      <c r="C15" s="277"/>
      <c r="D15" s="277"/>
      <c r="F15" s="341"/>
      <c r="G15" s="168" t="s">
        <v>401</v>
      </c>
      <c r="H15" s="342"/>
      <c r="I15" s="343"/>
      <c r="J15" s="272"/>
      <c r="K15" s="183"/>
      <c r="L15" s="183"/>
      <c r="M15" s="183"/>
      <c r="N15" s="183"/>
      <c r="O15" s="183"/>
      <c r="P15" s="183"/>
      <c r="Q15" s="183"/>
      <c r="R15" s="183"/>
      <c r="S15" s="183"/>
      <c r="T15" s="183"/>
    </row>
    <row r="16" spans="1:20" s="138" customFormat="1" ht="18.75">
      <c r="A16" s="671"/>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7" t="s">
        <v>569</v>
      </c>
      <c r="H19" s="667"/>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11"/>
  <sheetViews>
    <sheetView showGridLines="0" zoomScaleNormal="100" workbookViewId="0"/>
  </sheetViews>
  <sheetFormatPr defaultRowHeight="11.25"/>
  <cols>
    <col min="1" max="1" width="30.7109375" style="10" customWidth="1"/>
    <col min="2" max="2" width="80.7109375" style="10" customWidth="1"/>
    <col min="3" max="3" width="30.7109375" style="10" customWidth="1"/>
    <col min="4" max="16384" width="9.140625" style="9"/>
  </cols>
  <sheetData>
    <row r="1" spans="1:4" ht="24" customHeight="1">
      <c r="A1" s="99" t="s">
        <v>69</v>
      </c>
      <c r="B1" s="99" t="s">
        <v>70</v>
      </c>
      <c r="C1" s="99" t="s">
        <v>71</v>
      </c>
      <c r="D1" s="8"/>
    </row>
    <row r="2" spans="1:4">
      <c r="A2" s="587">
        <v>45048.476111111115</v>
      </c>
      <c r="B2" s="10" t="s">
        <v>758</v>
      </c>
      <c r="C2" s="10" t="s">
        <v>439</v>
      </c>
    </row>
    <row r="3" spans="1:4">
      <c r="A3" s="587">
        <v>45048.476122685184</v>
      </c>
      <c r="B3" s="10" t="s">
        <v>759</v>
      </c>
      <c r="C3" s="10" t="s">
        <v>439</v>
      </c>
    </row>
    <row r="4" spans="1:4">
      <c r="A4" s="587">
        <v>45048.476238425923</v>
      </c>
      <c r="B4" s="10" t="s">
        <v>758</v>
      </c>
      <c r="C4" s="10" t="s">
        <v>439</v>
      </c>
    </row>
    <row r="5" spans="1:4">
      <c r="A5" s="587">
        <v>45048.47625</v>
      </c>
      <c r="B5" s="10" t="s">
        <v>759</v>
      </c>
      <c r="C5" s="10" t="s">
        <v>439</v>
      </c>
    </row>
    <row r="6" spans="1:4">
      <c r="A6" s="587">
        <v>45048.478888888887</v>
      </c>
      <c r="B6" s="10" t="s">
        <v>758</v>
      </c>
      <c r="C6" s="10" t="s">
        <v>439</v>
      </c>
    </row>
    <row r="7" spans="1:4">
      <c r="A7" s="587">
        <v>45048.478900462964</v>
      </c>
      <c r="B7" s="10" t="s">
        <v>759</v>
      </c>
      <c r="C7" s="10" t="s">
        <v>439</v>
      </c>
    </row>
    <row r="8" spans="1:4">
      <c r="A8" s="587">
        <v>45048.618333333332</v>
      </c>
      <c r="B8" s="10" t="s">
        <v>758</v>
      </c>
      <c r="C8" s="10" t="s">
        <v>439</v>
      </c>
    </row>
    <row r="9" spans="1:4">
      <c r="A9" s="587">
        <v>45048.618344907409</v>
      </c>
      <c r="B9" s="10" t="s">
        <v>759</v>
      </c>
      <c r="C9" s="10" t="s">
        <v>439</v>
      </c>
    </row>
    <row r="10" spans="1:4">
      <c r="A10" s="587">
        <v>45061.671331018515</v>
      </c>
      <c r="B10" s="10" t="s">
        <v>758</v>
      </c>
      <c r="C10" s="10" t="s">
        <v>439</v>
      </c>
    </row>
    <row r="11" spans="1:4">
      <c r="A11" s="587">
        <v>45061.671342592592</v>
      </c>
      <c r="B11" s="10" t="s">
        <v>759</v>
      </c>
      <c r="C11" s="10" t="s">
        <v>439</v>
      </c>
    </row>
  </sheetData>
  <sheetProtection algorithmName="SHA-512" hashValue="kwnL8YtyoJTbCUTEQe5QdJk0fFW0prN/agna8BAeBg4E8eBVOwCHaC9NNIk/WdZOLssAgf4DKp5hq/C5ZKZQRQ==" saltValue="EqDzQwVu0s7Tff8Y66yTEg=="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7.42578125" style="31" customWidth="1"/>
    <col min="14" max="14" width="2.7109375" style="31" hidden="1" customWidth="1"/>
    <col min="15" max="18" width="23.7109375" style="31" customWidth="1"/>
    <col min="19" max="19" width="11.7109375" style="31" customWidth="1"/>
    <col min="20" max="20" width="3.7109375" style="31" customWidth="1"/>
    <col min="21" max="21" width="11.7109375" style="31" customWidth="1"/>
    <col min="22" max="22" width="8.5703125" style="31" hidden="1" customWidth="1"/>
    <col min="23" max="23" width="4.7109375" style="31" customWidth="1"/>
    <col min="24" max="24" width="115.7109375" style="31" customWidth="1"/>
    <col min="25" max="29" width="10.5703125" style="173"/>
    <col min="30" max="246" width="10.5703125" style="31"/>
    <col min="247" max="254" width="0" style="31" hidden="1" customWidth="1"/>
    <col min="255" max="257" width="3.7109375" style="31" customWidth="1"/>
    <col min="258" max="258" width="12.7109375" style="31" customWidth="1"/>
    <col min="259" max="259" width="47.42578125" style="31" customWidth="1"/>
    <col min="260" max="260" width="0" style="31" hidden="1" customWidth="1"/>
    <col min="261" max="261" width="24.7109375" style="31" customWidth="1"/>
    <col min="262" max="262" width="14.7109375" style="31" customWidth="1"/>
    <col min="263" max="264" width="15.7109375" style="31" customWidth="1"/>
    <col min="265" max="265" width="11.7109375" style="31" customWidth="1"/>
    <col min="266" max="266" width="6.42578125" style="31" bestFit="1" customWidth="1"/>
    <col min="267" max="267" width="11.7109375" style="31" customWidth="1"/>
    <col min="268" max="268" width="0" style="31" hidden="1" customWidth="1"/>
    <col min="269" max="269" width="3.7109375" style="31" customWidth="1"/>
    <col min="270" max="270" width="11.140625" style="31" bestFit="1" customWidth="1"/>
    <col min="271" max="502" width="10.5703125" style="31"/>
    <col min="503" max="510" width="0" style="31" hidden="1" customWidth="1"/>
    <col min="511" max="513" width="3.7109375" style="31" customWidth="1"/>
    <col min="514" max="514" width="12.7109375" style="31" customWidth="1"/>
    <col min="515" max="515" width="47.42578125" style="31" customWidth="1"/>
    <col min="516" max="516" width="0" style="31" hidden="1" customWidth="1"/>
    <col min="517" max="517" width="24.7109375" style="31" customWidth="1"/>
    <col min="518" max="518" width="14.7109375" style="31" customWidth="1"/>
    <col min="519" max="520" width="15.7109375" style="31" customWidth="1"/>
    <col min="521" max="521" width="11.7109375" style="31" customWidth="1"/>
    <col min="522" max="522" width="6.42578125" style="31" bestFit="1" customWidth="1"/>
    <col min="523" max="523" width="11.7109375" style="31" customWidth="1"/>
    <col min="524" max="524" width="0" style="31" hidden="1" customWidth="1"/>
    <col min="525" max="525" width="3.7109375" style="31" customWidth="1"/>
    <col min="526" max="526" width="11.140625" style="31" bestFit="1" customWidth="1"/>
    <col min="527" max="758" width="10.5703125" style="31"/>
    <col min="759" max="766" width="0" style="31" hidden="1" customWidth="1"/>
    <col min="767" max="769" width="3.7109375" style="31" customWidth="1"/>
    <col min="770" max="770" width="12.7109375" style="31" customWidth="1"/>
    <col min="771" max="771" width="47.42578125" style="31" customWidth="1"/>
    <col min="772" max="772" width="0" style="31" hidden="1" customWidth="1"/>
    <col min="773" max="773" width="24.7109375" style="31" customWidth="1"/>
    <col min="774" max="774" width="14.7109375" style="31" customWidth="1"/>
    <col min="775" max="776" width="15.7109375" style="31" customWidth="1"/>
    <col min="777" max="777" width="11.7109375" style="31" customWidth="1"/>
    <col min="778" max="778" width="6.42578125" style="31" bestFit="1" customWidth="1"/>
    <col min="779" max="779" width="11.7109375" style="31" customWidth="1"/>
    <col min="780" max="780" width="0" style="31" hidden="1" customWidth="1"/>
    <col min="781" max="781" width="3.7109375" style="31" customWidth="1"/>
    <col min="782" max="782" width="11.140625" style="31" bestFit="1" customWidth="1"/>
    <col min="783" max="1014" width="10.5703125" style="31"/>
    <col min="1015" max="1022" width="0" style="31" hidden="1" customWidth="1"/>
    <col min="1023" max="1025" width="3.7109375" style="31" customWidth="1"/>
    <col min="1026" max="1026" width="12.7109375" style="31" customWidth="1"/>
    <col min="1027" max="1027" width="47.42578125" style="31" customWidth="1"/>
    <col min="1028" max="1028" width="0" style="31" hidden="1" customWidth="1"/>
    <col min="1029" max="1029" width="24.7109375" style="31" customWidth="1"/>
    <col min="1030" max="1030" width="14.7109375" style="31" customWidth="1"/>
    <col min="1031" max="1032" width="15.7109375" style="31" customWidth="1"/>
    <col min="1033" max="1033" width="11.7109375" style="31" customWidth="1"/>
    <col min="1034" max="1034" width="6.42578125" style="31" bestFit="1" customWidth="1"/>
    <col min="1035" max="1035" width="11.7109375" style="31" customWidth="1"/>
    <col min="1036" max="1036" width="0" style="31" hidden="1" customWidth="1"/>
    <col min="1037" max="1037" width="3.7109375" style="31" customWidth="1"/>
    <col min="1038" max="1038" width="11.140625" style="31" bestFit="1" customWidth="1"/>
    <col min="1039" max="1270" width="10.5703125" style="31"/>
    <col min="1271" max="1278" width="0" style="31" hidden="1" customWidth="1"/>
    <col min="1279" max="1281" width="3.7109375" style="31" customWidth="1"/>
    <col min="1282" max="1282" width="12.7109375" style="31" customWidth="1"/>
    <col min="1283" max="1283" width="47.42578125" style="31" customWidth="1"/>
    <col min="1284" max="1284" width="0" style="31" hidden="1" customWidth="1"/>
    <col min="1285" max="1285" width="24.7109375" style="31" customWidth="1"/>
    <col min="1286" max="1286" width="14.7109375" style="31" customWidth="1"/>
    <col min="1287" max="1288" width="15.7109375" style="31" customWidth="1"/>
    <col min="1289" max="1289" width="11.7109375" style="31" customWidth="1"/>
    <col min="1290" max="1290" width="6.42578125" style="31" bestFit="1" customWidth="1"/>
    <col min="1291" max="1291" width="11.7109375" style="31" customWidth="1"/>
    <col min="1292" max="1292" width="0" style="31" hidden="1" customWidth="1"/>
    <col min="1293" max="1293" width="3.7109375" style="31" customWidth="1"/>
    <col min="1294" max="1294" width="11.140625" style="31" bestFit="1" customWidth="1"/>
    <col min="1295" max="1526" width="10.5703125" style="31"/>
    <col min="1527" max="1534" width="0" style="31" hidden="1" customWidth="1"/>
    <col min="1535" max="1537" width="3.7109375" style="31" customWidth="1"/>
    <col min="1538" max="1538" width="12.7109375" style="31" customWidth="1"/>
    <col min="1539" max="1539" width="47.42578125" style="31" customWidth="1"/>
    <col min="1540" max="1540" width="0" style="31" hidden="1" customWidth="1"/>
    <col min="1541" max="1541" width="24.7109375" style="31" customWidth="1"/>
    <col min="1542" max="1542" width="14.7109375" style="31" customWidth="1"/>
    <col min="1543" max="1544" width="15.7109375" style="31" customWidth="1"/>
    <col min="1545" max="1545" width="11.7109375" style="31" customWidth="1"/>
    <col min="1546" max="1546" width="6.42578125" style="31" bestFit="1" customWidth="1"/>
    <col min="1547" max="1547" width="11.7109375" style="31" customWidth="1"/>
    <col min="1548" max="1548" width="0" style="31" hidden="1" customWidth="1"/>
    <col min="1549" max="1549" width="3.7109375" style="31" customWidth="1"/>
    <col min="1550" max="1550" width="11.140625" style="31" bestFit="1" customWidth="1"/>
    <col min="1551" max="1782" width="10.5703125" style="31"/>
    <col min="1783" max="1790" width="0" style="31" hidden="1" customWidth="1"/>
    <col min="1791" max="1793" width="3.7109375" style="31" customWidth="1"/>
    <col min="1794" max="1794" width="12.7109375" style="31" customWidth="1"/>
    <col min="1795" max="1795" width="47.42578125" style="31" customWidth="1"/>
    <col min="1796" max="1796" width="0" style="31" hidden="1" customWidth="1"/>
    <col min="1797" max="1797" width="24.7109375" style="31" customWidth="1"/>
    <col min="1798" max="1798" width="14.7109375" style="31" customWidth="1"/>
    <col min="1799" max="1800" width="15.7109375" style="31" customWidth="1"/>
    <col min="1801" max="1801" width="11.7109375" style="31" customWidth="1"/>
    <col min="1802" max="1802" width="6.42578125" style="31" bestFit="1" customWidth="1"/>
    <col min="1803" max="1803" width="11.7109375" style="31" customWidth="1"/>
    <col min="1804" max="1804" width="0" style="31" hidden="1" customWidth="1"/>
    <col min="1805" max="1805" width="3.7109375" style="31" customWidth="1"/>
    <col min="1806" max="1806" width="11.140625" style="31" bestFit="1" customWidth="1"/>
    <col min="1807" max="2038" width="10.5703125" style="31"/>
    <col min="2039" max="2046" width="0" style="31" hidden="1" customWidth="1"/>
    <col min="2047" max="2049" width="3.7109375" style="31" customWidth="1"/>
    <col min="2050" max="2050" width="12.7109375" style="31" customWidth="1"/>
    <col min="2051" max="2051" width="47.42578125" style="31" customWidth="1"/>
    <col min="2052" max="2052" width="0" style="31" hidden="1" customWidth="1"/>
    <col min="2053" max="2053" width="24.7109375" style="31" customWidth="1"/>
    <col min="2054" max="2054" width="14.7109375" style="31" customWidth="1"/>
    <col min="2055" max="2056" width="15.7109375" style="31" customWidth="1"/>
    <col min="2057" max="2057" width="11.7109375" style="31" customWidth="1"/>
    <col min="2058" max="2058" width="6.42578125" style="31" bestFit="1" customWidth="1"/>
    <col min="2059" max="2059" width="11.7109375" style="31" customWidth="1"/>
    <col min="2060" max="2060" width="0" style="31" hidden="1" customWidth="1"/>
    <col min="2061" max="2061" width="3.7109375" style="31" customWidth="1"/>
    <col min="2062" max="2062" width="11.140625" style="31" bestFit="1" customWidth="1"/>
    <col min="2063" max="2294" width="10.5703125" style="31"/>
    <col min="2295" max="2302" width="0" style="31" hidden="1" customWidth="1"/>
    <col min="2303" max="2305" width="3.7109375" style="31" customWidth="1"/>
    <col min="2306" max="2306" width="12.7109375" style="31" customWidth="1"/>
    <col min="2307" max="2307" width="47.42578125" style="31" customWidth="1"/>
    <col min="2308" max="2308" width="0" style="31" hidden="1" customWidth="1"/>
    <col min="2309" max="2309" width="24.7109375" style="31" customWidth="1"/>
    <col min="2310" max="2310" width="14.7109375" style="31" customWidth="1"/>
    <col min="2311" max="2312" width="15.7109375" style="31" customWidth="1"/>
    <col min="2313" max="2313" width="11.7109375" style="31" customWidth="1"/>
    <col min="2314" max="2314" width="6.42578125" style="31" bestFit="1" customWidth="1"/>
    <col min="2315" max="2315" width="11.7109375" style="31" customWidth="1"/>
    <col min="2316" max="2316" width="0" style="31" hidden="1" customWidth="1"/>
    <col min="2317" max="2317" width="3.7109375" style="31" customWidth="1"/>
    <col min="2318" max="2318" width="11.140625" style="31" bestFit="1" customWidth="1"/>
    <col min="2319" max="2550" width="10.5703125" style="31"/>
    <col min="2551" max="2558" width="0" style="31" hidden="1" customWidth="1"/>
    <col min="2559" max="2561" width="3.7109375" style="31" customWidth="1"/>
    <col min="2562" max="2562" width="12.7109375" style="31" customWidth="1"/>
    <col min="2563" max="2563" width="47.42578125" style="31" customWidth="1"/>
    <col min="2564" max="2564" width="0" style="31" hidden="1" customWidth="1"/>
    <col min="2565" max="2565" width="24.7109375" style="31" customWidth="1"/>
    <col min="2566" max="2566" width="14.7109375" style="31" customWidth="1"/>
    <col min="2567" max="2568" width="15.7109375" style="31" customWidth="1"/>
    <col min="2569" max="2569" width="11.7109375" style="31" customWidth="1"/>
    <col min="2570" max="2570" width="6.42578125" style="31" bestFit="1" customWidth="1"/>
    <col min="2571" max="2571" width="11.7109375" style="31" customWidth="1"/>
    <col min="2572" max="2572" width="0" style="31" hidden="1" customWidth="1"/>
    <col min="2573" max="2573" width="3.7109375" style="31" customWidth="1"/>
    <col min="2574" max="2574" width="11.140625" style="31" bestFit="1" customWidth="1"/>
    <col min="2575" max="2806" width="10.5703125" style="31"/>
    <col min="2807" max="2814" width="0" style="31" hidden="1" customWidth="1"/>
    <col min="2815" max="2817" width="3.7109375" style="31" customWidth="1"/>
    <col min="2818" max="2818" width="12.7109375" style="31" customWidth="1"/>
    <col min="2819" max="2819" width="47.42578125" style="31" customWidth="1"/>
    <col min="2820" max="2820" width="0" style="31" hidden="1" customWidth="1"/>
    <col min="2821" max="2821" width="24.7109375" style="31" customWidth="1"/>
    <col min="2822" max="2822" width="14.7109375" style="31" customWidth="1"/>
    <col min="2823" max="2824" width="15.7109375" style="31" customWidth="1"/>
    <col min="2825" max="2825" width="11.7109375" style="31" customWidth="1"/>
    <col min="2826" max="2826" width="6.42578125" style="31" bestFit="1" customWidth="1"/>
    <col min="2827" max="2827" width="11.7109375" style="31" customWidth="1"/>
    <col min="2828" max="2828" width="0" style="31" hidden="1" customWidth="1"/>
    <col min="2829" max="2829" width="3.7109375" style="31" customWidth="1"/>
    <col min="2830" max="2830" width="11.140625" style="31" bestFit="1" customWidth="1"/>
    <col min="2831" max="3062" width="10.5703125" style="31"/>
    <col min="3063" max="3070" width="0" style="31" hidden="1" customWidth="1"/>
    <col min="3071" max="3073" width="3.7109375" style="31" customWidth="1"/>
    <col min="3074" max="3074" width="12.7109375" style="31" customWidth="1"/>
    <col min="3075" max="3075" width="47.42578125" style="31" customWidth="1"/>
    <col min="3076" max="3076" width="0" style="31" hidden="1" customWidth="1"/>
    <col min="3077" max="3077" width="24.7109375" style="31" customWidth="1"/>
    <col min="3078" max="3078" width="14.7109375" style="31" customWidth="1"/>
    <col min="3079" max="3080" width="15.7109375" style="31" customWidth="1"/>
    <col min="3081" max="3081" width="11.7109375" style="31" customWidth="1"/>
    <col min="3082" max="3082" width="6.42578125" style="31" bestFit="1" customWidth="1"/>
    <col min="3083" max="3083" width="11.7109375" style="31" customWidth="1"/>
    <col min="3084" max="3084" width="0" style="31" hidden="1" customWidth="1"/>
    <col min="3085" max="3085" width="3.7109375" style="31" customWidth="1"/>
    <col min="3086" max="3086" width="11.140625" style="31" bestFit="1" customWidth="1"/>
    <col min="3087" max="3318" width="10.5703125" style="31"/>
    <col min="3319" max="3326" width="0" style="31" hidden="1" customWidth="1"/>
    <col min="3327" max="3329" width="3.7109375" style="31" customWidth="1"/>
    <col min="3330" max="3330" width="12.7109375" style="31" customWidth="1"/>
    <col min="3331" max="3331" width="47.42578125" style="31" customWidth="1"/>
    <col min="3332" max="3332" width="0" style="31" hidden="1" customWidth="1"/>
    <col min="3333" max="3333" width="24.7109375" style="31" customWidth="1"/>
    <col min="3334" max="3334" width="14.7109375" style="31" customWidth="1"/>
    <col min="3335" max="3336" width="15.7109375" style="31" customWidth="1"/>
    <col min="3337" max="3337" width="11.7109375" style="31" customWidth="1"/>
    <col min="3338" max="3338" width="6.42578125" style="31" bestFit="1" customWidth="1"/>
    <col min="3339" max="3339" width="11.7109375" style="31" customWidth="1"/>
    <col min="3340" max="3340" width="0" style="31" hidden="1" customWidth="1"/>
    <col min="3341" max="3341" width="3.7109375" style="31" customWidth="1"/>
    <col min="3342" max="3342" width="11.140625" style="31" bestFit="1" customWidth="1"/>
    <col min="3343" max="3574" width="10.5703125" style="31"/>
    <col min="3575" max="3582" width="0" style="31" hidden="1" customWidth="1"/>
    <col min="3583" max="3585" width="3.7109375" style="31" customWidth="1"/>
    <col min="3586" max="3586" width="12.7109375" style="31" customWidth="1"/>
    <col min="3587" max="3587" width="47.42578125" style="31" customWidth="1"/>
    <col min="3588" max="3588" width="0" style="31" hidden="1" customWidth="1"/>
    <col min="3589" max="3589" width="24.7109375" style="31" customWidth="1"/>
    <col min="3590" max="3590" width="14.7109375" style="31" customWidth="1"/>
    <col min="3591" max="3592" width="15.7109375" style="31" customWidth="1"/>
    <col min="3593" max="3593" width="11.7109375" style="31" customWidth="1"/>
    <col min="3594" max="3594" width="6.42578125" style="31" bestFit="1" customWidth="1"/>
    <col min="3595" max="3595" width="11.7109375" style="31" customWidth="1"/>
    <col min="3596" max="3596" width="0" style="31" hidden="1" customWidth="1"/>
    <col min="3597" max="3597" width="3.7109375" style="31" customWidth="1"/>
    <col min="3598" max="3598" width="11.140625" style="31" bestFit="1" customWidth="1"/>
    <col min="3599" max="3830" width="10.5703125" style="31"/>
    <col min="3831" max="3838" width="0" style="31" hidden="1" customWidth="1"/>
    <col min="3839" max="3841" width="3.7109375" style="31" customWidth="1"/>
    <col min="3842" max="3842" width="12.7109375" style="31" customWidth="1"/>
    <col min="3843" max="3843" width="47.42578125" style="31" customWidth="1"/>
    <col min="3844" max="3844" width="0" style="31" hidden="1" customWidth="1"/>
    <col min="3845" max="3845" width="24.7109375" style="31" customWidth="1"/>
    <col min="3846" max="3846" width="14.7109375" style="31" customWidth="1"/>
    <col min="3847" max="3848" width="15.7109375" style="31" customWidth="1"/>
    <col min="3849" max="3849" width="11.7109375" style="31" customWidth="1"/>
    <col min="3850" max="3850" width="6.42578125" style="31" bestFit="1" customWidth="1"/>
    <col min="3851" max="3851" width="11.7109375" style="31" customWidth="1"/>
    <col min="3852" max="3852" width="0" style="31" hidden="1" customWidth="1"/>
    <col min="3853" max="3853" width="3.7109375" style="31" customWidth="1"/>
    <col min="3854" max="3854" width="11.140625" style="31" bestFit="1" customWidth="1"/>
    <col min="3855" max="4086" width="10.5703125" style="31"/>
    <col min="4087" max="4094" width="0" style="31" hidden="1" customWidth="1"/>
    <col min="4095" max="4097" width="3.7109375" style="31" customWidth="1"/>
    <col min="4098" max="4098" width="12.7109375" style="31" customWidth="1"/>
    <col min="4099" max="4099" width="47.42578125" style="31" customWidth="1"/>
    <col min="4100" max="4100" width="0" style="31" hidden="1" customWidth="1"/>
    <col min="4101" max="4101" width="24.7109375" style="31" customWidth="1"/>
    <col min="4102" max="4102" width="14.7109375" style="31" customWidth="1"/>
    <col min="4103" max="4104" width="15.7109375" style="31" customWidth="1"/>
    <col min="4105" max="4105" width="11.7109375" style="31" customWidth="1"/>
    <col min="4106" max="4106" width="6.42578125" style="31" bestFit="1" customWidth="1"/>
    <col min="4107" max="4107" width="11.7109375" style="31" customWidth="1"/>
    <col min="4108" max="4108" width="0" style="31" hidden="1" customWidth="1"/>
    <col min="4109" max="4109" width="3.7109375" style="31" customWidth="1"/>
    <col min="4110" max="4110" width="11.140625" style="31" bestFit="1" customWidth="1"/>
    <col min="4111" max="4342" width="10.5703125" style="31"/>
    <col min="4343" max="4350" width="0" style="31" hidden="1" customWidth="1"/>
    <col min="4351" max="4353" width="3.7109375" style="31" customWidth="1"/>
    <col min="4354" max="4354" width="12.7109375" style="31" customWidth="1"/>
    <col min="4355" max="4355" width="47.42578125" style="31" customWidth="1"/>
    <col min="4356" max="4356" width="0" style="31" hidden="1" customWidth="1"/>
    <col min="4357" max="4357" width="24.7109375" style="31" customWidth="1"/>
    <col min="4358" max="4358" width="14.7109375" style="31" customWidth="1"/>
    <col min="4359" max="4360" width="15.7109375" style="31" customWidth="1"/>
    <col min="4361" max="4361" width="11.7109375" style="31" customWidth="1"/>
    <col min="4362" max="4362" width="6.42578125" style="31" bestFit="1" customWidth="1"/>
    <col min="4363" max="4363" width="11.7109375" style="31" customWidth="1"/>
    <col min="4364" max="4364" width="0" style="31" hidden="1" customWidth="1"/>
    <col min="4365" max="4365" width="3.7109375" style="31" customWidth="1"/>
    <col min="4366" max="4366" width="11.140625" style="31" bestFit="1" customWidth="1"/>
    <col min="4367" max="4598" width="10.5703125" style="31"/>
    <col min="4599" max="4606" width="0" style="31" hidden="1" customWidth="1"/>
    <col min="4607" max="4609" width="3.7109375" style="31" customWidth="1"/>
    <col min="4610" max="4610" width="12.7109375" style="31" customWidth="1"/>
    <col min="4611" max="4611" width="47.42578125" style="31" customWidth="1"/>
    <col min="4612" max="4612" width="0" style="31" hidden="1" customWidth="1"/>
    <col min="4613" max="4613" width="24.7109375" style="31" customWidth="1"/>
    <col min="4614" max="4614" width="14.7109375" style="31" customWidth="1"/>
    <col min="4615" max="4616" width="15.7109375" style="31" customWidth="1"/>
    <col min="4617" max="4617" width="11.7109375" style="31" customWidth="1"/>
    <col min="4618" max="4618" width="6.42578125" style="31" bestFit="1" customWidth="1"/>
    <col min="4619" max="4619" width="11.7109375" style="31" customWidth="1"/>
    <col min="4620" max="4620" width="0" style="31" hidden="1" customWidth="1"/>
    <col min="4621" max="4621" width="3.7109375" style="31" customWidth="1"/>
    <col min="4622" max="4622" width="11.140625" style="31" bestFit="1" customWidth="1"/>
    <col min="4623" max="4854" width="10.5703125" style="31"/>
    <col min="4855" max="4862" width="0" style="31" hidden="1" customWidth="1"/>
    <col min="4863" max="4865" width="3.7109375" style="31" customWidth="1"/>
    <col min="4866" max="4866" width="12.7109375" style="31" customWidth="1"/>
    <col min="4867" max="4867" width="47.42578125" style="31" customWidth="1"/>
    <col min="4868" max="4868" width="0" style="31" hidden="1" customWidth="1"/>
    <col min="4869" max="4869" width="24.7109375" style="31" customWidth="1"/>
    <col min="4870" max="4870" width="14.7109375" style="31" customWidth="1"/>
    <col min="4871" max="4872" width="15.7109375" style="31" customWidth="1"/>
    <col min="4873" max="4873" width="11.7109375" style="31" customWidth="1"/>
    <col min="4874" max="4874" width="6.42578125" style="31" bestFit="1" customWidth="1"/>
    <col min="4875" max="4875" width="11.7109375" style="31" customWidth="1"/>
    <col min="4876" max="4876" width="0" style="31" hidden="1" customWidth="1"/>
    <col min="4877" max="4877" width="3.7109375" style="31" customWidth="1"/>
    <col min="4878" max="4878" width="11.140625" style="31" bestFit="1" customWidth="1"/>
    <col min="4879" max="5110" width="10.5703125" style="31"/>
    <col min="5111" max="5118" width="0" style="31" hidden="1" customWidth="1"/>
    <col min="5119" max="5121" width="3.7109375" style="31" customWidth="1"/>
    <col min="5122" max="5122" width="12.7109375" style="31" customWidth="1"/>
    <col min="5123" max="5123" width="47.42578125" style="31" customWidth="1"/>
    <col min="5124" max="5124" width="0" style="31" hidden="1" customWidth="1"/>
    <col min="5125" max="5125" width="24.7109375" style="31" customWidth="1"/>
    <col min="5126" max="5126" width="14.7109375" style="31" customWidth="1"/>
    <col min="5127" max="5128" width="15.7109375" style="31" customWidth="1"/>
    <col min="5129" max="5129" width="11.7109375" style="31" customWidth="1"/>
    <col min="5130" max="5130" width="6.42578125" style="31" bestFit="1" customWidth="1"/>
    <col min="5131" max="5131" width="11.7109375" style="31" customWidth="1"/>
    <col min="5132" max="5132" width="0" style="31" hidden="1" customWidth="1"/>
    <col min="5133" max="5133" width="3.7109375" style="31" customWidth="1"/>
    <col min="5134" max="5134" width="11.140625" style="31" bestFit="1" customWidth="1"/>
    <col min="5135" max="5366" width="10.5703125" style="31"/>
    <col min="5367" max="5374" width="0" style="31" hidden="1" customWidth="1"/>
    <col min="5375" max="5377" width="3.7109375" style="31" customWidth="1"/>
    <col min="5378" max="5378" width="12.7109375" style="31" customWidth="1"/>
    <col min="5379" max="5379" width="47.42578125" style="31" customWidth="1"/>
    <col min="5380" max="5380" width="0" style="31" hidden="1" customWidth="1"/>
    <col min="5381" max="5381" width="24.7109375" style="31" customWidth="1"/>
    <col min="5382" max="5382" width="14.7109375" style="31" customWidth="1"/>
    <col min="5383" max="5384" width="15.7109375" style="31" customWidth="1"/>
    <col min="5385" max="5385" width="11.7109375" style="31" customWidth="1"/>
    <col min="5386" max="5386" width="6.42578125" style="31" bestFit="1" customWidth="1"/>
    <col min="5387" max="5387" width="11.7109375" style="31" customWidth="1"/>
    <col min="5388" max="5388" width="0" style="31" hidden="1" customWidth="1"/>
    <col min="5389" max="5389" width="3.7109375" style="31" customWidth="1"/>
    <col min="5390" max="5390" width="11.140625" style="31" bestFit="1" customWidth="1"/>
    <col min="5391" max="5622" width="10.5703125" style="31"/>
    <col min="5623" max="5630" width="0" style="31" hidden="1" customWidth="1"/>
    <col min="5631" max="5633" width="3.7109375" style="31" customWidth="1"/>
    <col min="5634" max="5634" width="12.7109375" style="31" customWidth="1"/>
    <col min="5635" max="5635" width="47.42578125" style="31" customWidth="1"/>
    <col min="5636" max="5636" width="0" style="31" hidden="1" customWidth="1"/>
    <col min="5637" max="5637" width="24.7109375" style="31" customWidth="1"/>
    <col min="5638" max="5638" width="14.7109375" style="31" customWidth="1"/>
    <col min="5639" max="5640" width="15.7109375" style="31" customWidth="1"/>
    <col min="5641" max="5641" width="11.7109375" style="31" customWidth="1"/>
    <col min="5642" max="5642" width="6.42578125" style="31" bestFit="1" customWidth="1"/>
    <col min="5643" max="5643" width="11.7109375" style="31" customWidth="1"/>
    <col min="5644" max="5644" width="0" style="31" hidden="1" customWidth="1"/>
    <col min="5645" max="5645" width="3.7109375" style="31" customWidth="1"/>
    <col min="5646" max="5646" width="11.140625" style="31" bestFit="1" customWidth="1"/>
    <col min="5647" max="5878" width="10.5703125" style="31"/>
    <col min="5879" max="5886" width="0" style="31" hidden="1" customWidth="1"/>
    <col min="5887" max="5889" width="3.7109375" style="31" customWidth="1"/>
    <col min="5890" max="5890" width="12.7109375" style="31" customWidth="1"/>
    <col min="5891" max="5891" width="47.42578125" style="31" customWidth="1"/>
    <col min="5892" max="5892" width="0" style="31" hidden="1" customWidth="1"/>
    <col min="5893" max="5893" width="24.7109375" style="31" customWidth="1"/>
    <col min="5894" max="5894" width="14.7109375" style="31" customWidth="1"/>
    <col min="5895" max="5896" width="15.7109375" style="31" customWidth="1"/>
    <col min="5897" max="5897" width="11.7109375" style="31" customWidth="1"/>
    <col min="5898" max="5898" width="6.42578125" style="31" bestFit="1" customWidth="1"/>
    <col min="5899" max="5899" width="11.7109375" style="31" customWidth="1"/>
    <col min="5900" max="5900" width="0" style="31" hidden="1" customWidth="1"/>
    <col min="5901" max="5901" width="3.7109375" style="31" customWidth="1"/>
    <col min="5902" max="5902" width="11.140625" style="31" bestFit="1" customWidth="1"/>
    <col min="5903" max="6134" width="10.5703125" style="31"/>
    <col min="6135" max="6142" width="0" style="31" hidden="1" customWidth="1"/>
    <col min="6143" max="6145" width="3.7109375" style="31" customWidth="1"/>
    <col min="6146" max="6146" width="12.7109375" style="31" customWidth="1"/>
    <col min="6147" max="6147" width="47.42578125" style="31" customWidth="1"/>
    <col min="6148" max="6148" width="0" style="31" hidden="1" customWidth="1"/>
    <col min="6149" max="6149" width="24.7109375" style="31" customWidth="1"/>
    <col min="6150" max="6150" width="14.7109375" style="31" customWidth="1"/>
    <col min="6151" max="6152" width="15.7109375" style="31" customWidth="1"/>
    <col min="6153" max="6153" width="11.7109375" style="31" customWidth="1"/>
    <col min="6154" max="6154" width="6.42578125" style="31" bestFit="1" customWidth="1"/>
    <col min="6155" max="6155" width="11.7109375" style="31" customWidth="1"/>
    <col min="6156" max="6156" width="0" style="31" hidden="1" customWidth="1"/>
    <col min="6157" max="6157" width="3.7109375" style="31" customWidth="1"/>
    <col min="6158" max="6158" width="11.140625" style="31" bestFit="1" customWidth="1"/>
    <col min="6159" max="6390" width="10.5703125" style="31"/>
    <col min="6391" max="6398" width="0" style="31" hidden="1" customWidth="1"/>
    <col min="6399" max="6401" width="3.7109375" style="31" customWidth="1"/>
    <col min="6402" max="6402" width="12.7109375" style="31" customWidth="1"/>
    <col min="6403" max="6403" width="47.42578125" style="31" customWidth="1"/>
    <col min="6404" max="6404" width="0" style="31" hidden="1" customWidth="1"/>
    <col min="6405" max="6405" width="24.7109375" style="31" customWidth="1"/>
    <col min="6406" max="6406" width="14.7109375" style="31" customWidth="1"/>
    <col min="6407" max="6408" width="15.7109375" style="31" customWidth="1"/>
    <col min="6409" max="6409" width="11.7109375" style="31" customWidth="1"/>
    <col min="6410" max="6410" width="6.42578125" style="31" bestFit="1" customWidth="1"/>
    <col min="6411" max="6411" width="11.7109375" style="31" customWidth="1"/>
    <col min="6412" max="6412" width="0" style="31" hidden="1" customWidth="1"/>
    <col min="6413" max="6413" width="3.7109375" style="31" customWidth="1"/>
    <col min="6414" max="6414" width="11.140625" style="31" bestFit="1" customWidth="1"/>
    <col min="6415" max="6646" width="10.5703125" style="31"/>
    <col min="6647" max="6654" width="0" style="31" hidden="1" customWidth="1"/>
    <col min="6655" max="6657" width="3.7109375" style="31" customWidth="1"/>
    <col min="6658" max="6658" width="12.7109375" style="31" customWidth="1"/>
    <col min="6659" max="6659" width="47.42578125" style="31" customWidth="1"/>
    <col min="6660" max="6660" width="0" style="31" hidden="1" customWidth="1"/>
    <col min="6661" max="6661" width="24.7109375" style="31" customWidth="1"/>
    <col min="6662" max="6662" width="14.7109375" style="31" customWidth="1"/>
    <col min="6663" max="6664" width="15.7109375" style="31" customWidth="1"/>
    <col min="6665" max="6665" width="11.7109375" style="31" customWidth="1"/>
    <col min="6666" max="6666" width="6.42578125" style="31" bestFit="1" customWidth="1"/>
    <col min="6667" max="6667" width="11.7109375" style="31" customWidth="1"/>
    <col min="6668" max="6668" width="0" style="31" hidden="1" customWidth="1"/>
    <col min="6669" max="6669" width="3.7109375" style="31" customWidth="1"/>
    <col min="6670" max="6670" width="11.140625" style="31" bestFit="1" customWidth="1"/>
    <col min="6671" max="6902" width="10.5703125" style="31"/>
    <col min="6903" max="6910" width="0" style="31" hidden="1" customWidth="1"/>
    <col min="6911" max="6913" width="3.7109375" style="31" customWidth="1"/>
    <col min="6914" max="6914" width="12.7109375" style="31" customWidth="1"/>
    <col min="6915" max="6915" width="47.42578125" style="31" customWidth="1"/>
    <col min="6916" max="6916" width="0" style="31" hidden="1" customWidth="1"/>
    <col min="6917" max="6917" width="24.7109375" style="31" customWidth="1"/>
    <col min="6918" max="6918" width="14.7109375" style="31" customWidth="1"/>
    <col min="6919" max="6920" width="15.7109375" style="31" customWidth="1"/>
    <col min="6921" max="6921" width="11.7109375" style="31" customWidth="1"/>
    <col min="6922" max="6922" width="6.42578125" style="31" bestFit="1" customWidth="1"/>
    <col min="6923" max="6923" width="11.7109375" style="31" customWidth="1"/>
    <col min="6924" max="6924" width="0" style="31" hidden="1" customWidth="1"/>
    <col min="6925" max="6925" width="3.7109375" style="31" customWidth="1"/>
    <col min="6926" max="6926" width="11.140625" style="31" bestFit="1" customWidth="1"/>
    <col min="6927" max="7158" width="10.5703125" style="31"/>
    <col min="7159" max="7166" width="0" style="31" hidden="1" customWidth="1"/>
    <col min="7167" max="7169" width="3.7109375" style="31" customWidth="1"/>
    <col min="7170" max="7170" width="12.7109375" style="31" customWidth="1"/>
    <col min="7171" max="7171" width="47.42578125" style="31" customWidth="1"/>
    <col min="7172" max="7172" width="0" style="31" hidden="1" customWidth="1"/>
    <col min="7173" max="7173" width="24.7109375" style="31" customWidth="1"/>
    <col min="7174" max="7174" width="14.7109375" style="31" customWidth="1"/>
    <col min="7175" max="7176" width="15.7109375" style="31" customWidth="1"/>
    <col min="7177" max="7177" width="11.7109375" style="31" customWidth="1"/>
    <col min="7178" max="7178" width="6.42578125" style="31" bestFit="1" customWidth="1"/>
    <col min="7179" max="7179" width="11.7109375" style="31" customWidth="1"/>
    <col min="7180" max="7180" width="0" style="31" hidden="1" customWidth="1"/>
    <col min="7181" max="7181" width="3.7109375" style="31" customWidth="1"/>
    <col min="7182" max="7182" width="11.140625" style="31" bestFit="1" customWidth="1"/>
    <col min="7183" max="7414" width="10.5703125" style="31"/>
    <col min="7415" max="7422" width="0" style="31" hidden="1" customWidth="1"/>
    <col min="7423" max="7425" width="3.7109375" style="31" customWidth="1"/>
    <col min="7426" max="7426" width="12.7109375" style="31" customWidth="1"/>
    <col min="7427" max="7427" width="47.42578125" style="31" customWidth="1"/>
    <col min="7428" max="7428" width="0" style="31" hidden="1" customWidth="1"/>
    <col min="7429" max="7429" width="24.7109375" style="31" customWidth="1"/>
    <col min="7430" max="7430" width="14.7109375" style="31" customWidth="1"/>
    <col min="7431" max="7432" width="15.7109375" style="31" customWidth="1"/>
    <col min="7433" max="7433" width="11.7109375" style="31" customWidth="1"/>
    <col min="7434" max="7434" width="6.42578125" style="31" bestFit="1" customWidth="1"/>
    <col min="7435" max="7435" width="11.7109375" style="31" customWidth="1"/>
    <col min="7436" max="7436" width="0" style="31" hidden="1" customWidth="1"/>
    <col min="7437" max="7437" width="3.7109375" style="31" customWidth="1"/>
    <col min="7438" max="7438" width="11.140625" style="31" bestFit="1" customWidth="1"/>
    <col min="7439" max="7670" width="10.5703125" style="31"/>
    <col min="7671" max="7678" width="0" style="31" hidden="1" customWidth="1"/>
    <col min="7679" max="7681" width="3.7109375" style="31" customWidth="1"/>
    <col min="7682" max="7682" width="12.7109375" style="31" customWidth="1"/>
    <col min="7683" max="7683" width="47.42578125" style="31" customWidth="1"/>
    <col min="7684" max="7684" width="0" style="31" hidden="1" customWidth="1"/>
    <col min="7685" max="7685" width="24.7109375" style="31" customWidth="1"/>
    <col min="7686" max="7686" width="14.7109375" style="31" customWidth="1"/>
    <col min="7687" max="7688" width="15.7109375" style="31" customWidth="1"/>
    <col min="7689" max="7689" width="11.7109375" style="31" customWidth="1"/>
    <col min="7690" max="7690" width="6.42578125" style="31" bestFit="1" customWidth="1"/>
    <col min="7691" max="7691" width="11.7109375" style="31" customWidth="1"/>
    <col min="7692" max="7692" width="0" style="31" hidden="1" customWidth="1"/>
    <col min="7693" max="7693" width="3.7109375" style="31" customWidth="1"/>
    <col min="7694" max="7694" width="11.140625" style="31" bestFit="1" customWidth="1"/>
    <col min="7695" max="7926" width="10.5703125" style="31"/>
    <col min="7927" max="7934" width="0" style="31" hidden="1" customWidth="1"/>
    <col min="7935" max="7937" width="3.7109375" style="31" customWidth="1"/>
    <col min="7938" max="7938" width="12.7109375" style="31" customWidth="1"/>
    <col min="7939" max="7939" width="47.42578125" style="31" customWidth="1"/>
    <col min="7940" max="7940" width="0" style="31" hidden="1" customWidth="1"/>
    <col min="7941" max="7941" width="24.7109375" style="31" customWidth="1"/>
    <col min="7942" max="7942" width="14.7109375" style="31" customWidth="1"/>
    <col min="7943" max="7944" width="15.7109375" style="31" customWidth="1"/>
    <col min="7945" max="7945" width="11.7109375" style="31" customWidth="1"/>
    <col min="7946" max="7946" width="6.42578125" style="31" bestFit="1" customWidth="1"/>
    <col min="7947" max="7947" width="11.7109375" style="31" customWidth="1"/>
    <col min="7948" max="7948" width="0" style="31" hidden="1" customWidth="1"/>
    <col min="7949" max="7949" width="3.7109375" style="31" customWidth="1"/>
    <col min="7950" max="7950" width="11.140625" style="31" bestFit="1" customWidth="1"/>
    <col min="7951" max="8182" width="10.5703125" style="31"/>
    <col min="8183" max="8190" width="0" style="31" hidden="1" customWidth="1"/>
    <col min="8191" max="8193" width="3.7109375" style="31" customWidth="1"/>
    <col min="8194" max="8194" width="12.7109375" style="31" customWidth="1"/>
    <col min="8195" max="8195" width="47.42578125" style="31" customWidth="1"/>
    <col min="8196" max="8196" width="0" style="31" hidden="1" customWidth="1"/>
    <col min="8197" max="8197" width="24.7109375" style="31" customWidth="1"/>
    <col min="8198" max="8198" width="14.7109375" style="31" customWidth="1"/>
    <col min="8199" max="8200" width="15.7109375" style="31" customWidth="1"/>
    <col min="8201" max="8201" width="11.7109375" style="31" customWidth="1"/>
    <col min="8202" max="8202" width="6.42578125" style="31" bestFit="1" customWidth="1"/>
    <col min="8203" max="8203" width="11.7109375" style="31" customWidth="1"/>
    <col min="8204" max="8204" width="0" style="31" hidden="1" customWidth="1"/>
    <col min="8205" max="8205" width="3.7109375" style="31" customWidth="1"/>
    <col min="8206" max="8206" width="11.140625" style="31" bestFit="1" customWidth="1"/>
    <col min="8207" max="8438" width="10.5703125" style="31"/>
    <col min="8439" max="8446" width="0" style="31" hidden="1" customWidth="1"/>
    <col min="8447" max="8449" width="3.7109375" style="31" customWidth="1"/>
    <col min="8450" max="8450" width="12.7109375" style="31" customWidth="1"/>
    <col min="8451" max="8451" width="47.42578125" style="31" customWidth="1"/>
    <col min="8452" max="8452" width="0" style="31" hidden="1" customWidth="1"/>
    <col min="8453" max="8453" width="24.7109375" style="31" customWidth="1"/>
    <col min="8454" max="8454" width="14.7109375" style="31" customWidth="1"/>
    <col min="8455" max="8456" width="15.7109375" style="31" customWidth="1"/>
    <col min="8457" max="8457" width="11.7109375" style="31" customWidth="1"/>
    <col min="8458" max="8458" width="6.42578125" style="31" bestFit="1" customWidth="1"/>
    <col min="8459" max="8459" width="11.7109375" style="31" customWidth="1"/>
    <col min="8460" max="8460" width="0" style="31" hidden="1" customWidth="1"/>
    <col min="8461" max="8461" width="3.7109375" style="31" customWidth="1"/>
    <col min="8462" max="8462" width="11.140625" style="31" bestFit="1" customWidth="1"/>
    <col min="8463" max="8694" width="10.5703125" style="31"/>
    <col min="8695" max="8702" width="0" style="31" hidden="1" customWidth="1"/>
    <col min="8703" max="8705" width="3.7109375" style="31" customWidth="1"/>
    <col min="8706" max="8706" width="12.7109375" style="31" customWidth="1"/>
    <col min="8707" max="8707" width="47.42578125" style="31" customWidth="1"/>
    <col min="8708" max="8708" width="0" style="31" hidden="1" customWidth="1"/>
    <col min="8709" max="8709" width="24.7109375" style="31" customWidth="1"/>
    <col min="8710" max="8710" width="14.7109375" style="31" customWidth="1"/>
    <col min="8711" max="8712" width="15.7109375" style="31" customWidth="1"/>
    <col min="8713" max="8713" width="11.7109375" style="31" customWidth="1"/>
    <col min="8714" max="8714" width="6.42578125" style="31" bestFit="1" customWidth="1"/>
    <col min="8715" max="8715" width="11.7109375" style="31" customWidth="1"/>
    <col min="8716" max="8716" width="0" style="31" hidden="1" customWidth="1"/>
    <col min="8717" max="8717" width="3.7109375" style="31" customWidth="1"/>
    <col min="8718" max="8718" width="11.140625" style="31" bestFit="1" customWidth="1"/>
    <col min="8719" max="8950" width="10.5703125" style="31"/>
    <col min="8951" max="8958" width="0" style="31" hidden="1" customWidth="1"/>
    <col min="8959" max="8961" width="3.7109375" style="31" customWidth="1"/>
    <col min="8962" max="8962" width="12.7109375" style="31" customWidth="1"/>
    <col min="8963" max="8963" width="47.42578125" style="31" customWidth="1"/>
    <col min="8964" max="8964" width="0" style="31" hidden="1" customWidth="1"/>
    <col min="8965" max="8965" width="24.7109375" style="31" customWidth="1"/>
    <col min="8966" max="8966" width="14.7109375" style="31" customWidth="1"/>
    <col min="8967" max="8968" width="15.7109375" style="31" customWidth="1"/>
    <col min="8969" max="8969" width="11.7109375" style="31" customWidth="1"/>
    <col min="8970" max="8970" width="6.42578125" style="31" bestFit="1" customWidth="1"/>
    <col min="8971" max="8971" width="11.7109375" style="31" customWidth="1"/>
    <col min="8972" max="8972" width="0" style="31" hidden="1" customWidth="1"/>
    <col min="8973" max="8973" width="3.7109375" style="31" customWidth="1"/>
    <col min="8974" max="8974" width="11.140625" style="31" bestFit="1" customWidth="1"/>
    <col min="8975" max="9206" width="10.5703125" style="31"/>
    <col min="9207" max="9214" width="0" style="31" hidden="1" customWidth="1"/>
    <col min="9215" max="9217" width="3.7109375" style="31" customWidth="1"/>
    <col min="9218" max="9218" width="12.7109375" style="31" customWidth="1"/>
    <col min="9219" max="9219" width="47.42578125" style="31" customWidth="1"/>
    <col min="9220" max="9220" width="0" style="31" hidden="1" customWidth="1"/>
    <col min="9221" max="9221" width="24.7109375" style="31" customWidth="1"/>
    <col min="9222" max="9222" width="14.7109375" style="31" customWidth="1"/>
    <col min="9223" max="9224" width="15.7109375" style="31" customWidth="1"/>
    <col min="9225" max="9225" width="11.7109375" style="31" customWidth="1"/>
    <col min="9226" max="9226" width="6.42578125" style="31" bestFit="1" customWidth="1"/>
    <col min="9227" max="9227" width="11.7109375" style="31" customWidth="1"/>
    <col min="9228" max="9228" width="0" style="31" hidden="1" customWidth="1"/>
    <col min="9229" max="9229" width="3.7109375" style="31" customWidth="1"/>
    <col min="9230" max="9230" width="11.140625" style="31" bestFit="1" customWidth="1"/>
    <col min="9231" max="9462" width="10.5703125" style="31"/>
    <col min="9463" max="9470" width="0" style="31" hidden="1" customWidth="1"/>
    <col min="9471" max="9473" width="3.7109375" style="31" customWidth="1"/>
    <col min="9474" max="9474" width="12.7109375" style="31" customWidth="1"/>
    <col min="9475" max="9475" width="47.42578125" style="31" customWidth="1"/>
    <col min="9476" max="9476" width="0" style="31" hidden="1" customWidth="1"/>
    <col min="9477" max="9477" width="24.7109375" style="31" customWidth="1"/>
    <col min="9478" max="9478" width="14.7109375" style="31" customWidth="1"/>
    <col min="9479" max="9480" width="15.7109375" style="31" customWidth="1"/>
    <col min="9481" max="9481" width="11.7109375" style="31" customWidth="1"/>
    <col min="9482" max="9482" width="6.42578125" style="31" bestFit="1" customWidth="1"/>
    <col min="9483" max="9483" width="11.7109375" style="31" customWidth="1"/>
    <col min="9484" max="9484" width="0" style="31" hidden="1" customWidth="1"/>
    <col min="9485" max="9485" width="3.7109375" style="31" customWidth="1"/>
    <col min="9486" max="9486" width="11.140625" style="31" bestFit="1" customWidth="1"/>
    <col min="9487" max="9718" width="10.5703125" style="31"/>
    <col min="9719" max="9726" width="0" style="31" hidden="1" customWidth="1"/>
    <col min="9727" max="9729" width="3.7109375" style="31" customWidth="1"/>
    <col min="9730" max="9730" width="12.7109375" style="31" customWidth="1"/>
    <col min="9731" max="9731" width="47.42578125" style="31" customWidth="1"/>
    <col min="9732" max="9732" width="0" style="31" hidden="1" customWidth="1"/>
    <col min="9733" max="9733" width="24.7109375" style="31" customWidth="1"/>
    <col min="9734" max="9734" width="14.7109375" style="31" customWidth="1"/>
    <col min="9735" max="9736" width="15.7109375" style="31" customWidth="1"/>
    <col min="9737" max="9737" width="11.7109375" style="31" customWidth="1"/>
    <col min="9738" max="9738" width="6.42578125" style="31" bestFit="1" customWidth="1"/>
    <col min="9739" max="9739" width="11.7109375" style="31" customWidth="1"/>
    <col min="9740" max="9740" width="0" style="31" hidden="1" customWidth="1"/>
    <col min="9741" max="9741" width="3.7109375" style="31" customWidth="1"/>
    <col min="9742" max="9742" width="11.140625" style="31" bestFit="1" customWidth="1"/>
    <col min="9743" max="9974" width="10.5703125" style="31"/>
    <col min="9975" max="9982" width="0" style="31" hidden="1" customWidth="1"/>
    <col min="9983" max="9985" width="3.7109375" style="31" customWidth="1"/>
    <col min="9986" max="9986" width="12.7109375" style="31" customWidth="1"/>
    <col min="9987" max="9987" width="47.42578125" style="31" customWidth="1"/>
    <col min="9988" max="9988" width="0" style="31" hidden="1" customWidth="1"/>
    <col min="9989" max="9989" width="24.7109375" style="31" customWidth="1"/>
    <col min="9990" max="9990" width="14.7109375" style="31" customWidth="1"/>
    <col min="9991" max="9992" width="15.7109375" style="31" customWidth="1"/>
    <col min="9993" max="9993" width="11.7109375" style="31" customWidth="1"/>
    <col min="9994" max="9994" width="6.42578125" style="31" bestFit="1" customWidth="1"/>
    <col min="9995" max="9995" width="11.7109375" style="31" customWidth="1"/>
    <col min="9996" max="9996" width="0" style="31" hidden="1" customWidth="1"/>
    <col min="9997" max="9997" width="3.7109375" style="31" customWidth="1"/>
    <col min="9998" max="9998" width="11.140625" style="31" bestFit="1" customWidth="1"/>
    <col min="9999" max="10230" width="10.5703125" style="31"/>
    <col min="10231" max="10238" width="0" style="31" hidden="1" customWidth="1"/>
    <col min="10239" max="10241" width="3.7109375" style="31" customWidth="1"/>
    <col min="10242" max="10242" width="12.7109375" style="31" customWidth="1"/>
    <col min="10243" max="10243" width="47.42578125" style="31" customWidth="1"/>
    <col min="10244" max="10244" width="0" style="31" hidden="1" customWidth="1"/>
    <col min="10245" max="10245" width="24.7109375" style="31" customWidth="1"/>
    <col min="10246" max="10246" width="14.7109375" style="31" customWidth="1"/>
    <col min="10247" max="10248" width="15.7109375" style="31" customWidth="1"/>
    <col min="10249" max="10249" width="11.7109375" style="31" customWidth="1"/>
    <col min="10250" max="10250" width="6.42578125" style="31" bestFit="1" customWidth="1"/>
    <col min="10251" max="10251" width="11.7109375" style="31" customWidth="1"/>
    <col min="10252" max="10252" width="0" style="31" hidden="1" customWidth="1"/>
    <col min="10253" max="10253" width="3.7109375" style="31" customWidth="1"/>
    <col min="10254" max="10254" width="11.140625" style="31" bestFit="1" customWidth="1"/>
    <col min="10255" max="10486" width="10.5703125" style="31"/>
    <col min="10487" max="10494" width="0" style="31" hidden="1" customWidth="1"/>
    <col min="10495" max="10497" width="3.7109375" style="31" customWidth="1"/>
    <col min="10498" max="10498" width="12.7109375" style="31" customWidth="1"/>
    <col min="10499" max="10499" width="47.42578125" style="31" customWidth="1"/>
    <col min="10500" max="10500" width="0" style="31" hidden="1" customWidth="1"/>
    <col min="10501" max="10501" width="24.7109375" style="31" customWidth="1"/>
    <col min="10502" max="10502" width="14.7109375" style="31" customWidth="1"/>
    <col min="10503" max="10504" width="15.7109375" style="31" customWidth="1"/>
    <col min="10505" max="10505" width="11.7109375" style="31" customWidth="1"/>
    <col min="10506" max="10506" width="6.42578125" style="31" bestFit="1" customWidth="1"/>
    <col min="10507" max="10507" width="11.7109375" style="31" customWidth="1"/>
    <col min="10508" max="10508" width="0" style="31" hidden="1" customWidth="1"/>
    <col min="10509" max="10509" width="3.7109375" style="31" customWidth="1"/>
    <col min="10510" max="10510" width="11.140625" style="31" bestFit="1" customWidth="1"/>
    <col min="10511" max="10742" width="10.5703125" style="31"/>
    <col min="10743" max="10750" width="0" style="31" hidden="1" customWidth="1"/>
    <col min="10751" max="10753" width="3.7109375" style="31" customWidth="1"/>
    <col min="10754" max="10754" width="12.7109375" style="31" customWidth="1"/>
    <col min="10755" max="10755" width="47.42578125" style="31" customWidth="1"/>
    <col min="10756" max="10756" width="0" style="31" hidden="1" customWidth="1"/>
    <col min="10757" max="10757" width="24.7109375" style="31" customWidth="1"/>
    <col min="10758" max="10758" width="14.7109375" style="31" customWidth="1"/>
    <col min="10759" max="10760" width="15.7109375" style="31" customWidth="1"/>
    <col min="10761" max="10761" width="11.7109375" style="31" customWidth="1"/>
    <col min="10762" max="10762" width="6.42578125" style="31" bestFit="1" customWidth="1"/>
    <col min="10763" max="10763" width="11.7109375" style="31" customWidth="1"/>
    <col min="10764" max="10764" width="0" style="31" hidden="1" customWidth="1"/>
    <col min="10765" max="10765" width="3.7109375" style="31" customWidth="1"/>
    <col min="10766" max="10766" width="11.140625" style="31" bestFit="1" customWidth="1"/>
    <col min="10767" max="10998" width="10.5703125" style="31"/>
    <col min="10999" max="11006" width="0" style="31" hidden="1" customWidth="1"/>
    <col min="11007" max="11009" width="3.7109375" style="31" customWidth="1"/>
    <col min="11010" max="11010" width="12.7109375" style="31" customWidth="1"/>
    <col min="11011" max="11011" width="47.42578125" style="31" customWidth="1"/>
    <col min="11012" max="11012" width="0" style="31" hidden="1" customWidth="1"/>
    <col min="11013" max="11013" width="24.7109375" style="31" customWidth="1"/>
    <col min="11014" max="11014" width="14.7109375" style="31" customWidth="1"/>
    <col min="11015" max="11016" width="15.7109375" style="31" customWidth="1"/>
    <col min="11017" max="11017" width="11.7109375" style="31" customWidth="1"/>
    <col min="11018" max="11018" width="6.42578125" style="31" bestFit="1" customWidth="1"/>
    <col min="11019" max="11019" width="11.7109375" style="31" customWidth="1"/>
    <col min="11020" max="11020" width="0" style="31" hidden="1" customWidth="1"/>
    <col min="11021" max="11021" width="3.7109375" style="31" customWidth="1"/>
    <col min="11022" max="11022" width="11.140625" style="31" bestFit="1" customWidth="1"/>
    <col min="11023" max="11254" width="10.5703125" style="31"/>
    <col min="11255" max="11262" width="0" style="31" hidden="1" customWidth="1"/>
    <col min="11263" max="11265" width="3.7109375" style="31" customWidth="1"/>
    <col min="11266" max="11266" width="12.7109375" style="31" customWidth="1"/>
    <col min="11267" max="11267" width="47.42578125" style="31" customWidth="1"/>
    <col min="11268" max="11268" width="0" style="31" hidden="1" customWidth="1"/>
    <col min="11269" max="11269" width="24.7109375" style="31" customWidth="1"/>
    <col min="11270" max="11270" width="14.7109375" style="31" customWidth="1"/>
    <col min="11271" max="11272" width="15.7109375" style="31" customWidth="1"/>
    <col min="11273" max="11273" width="11.7109375" style="31" customWidth="1"/>
    <col min="11274" max="11274" width="6.42578125" style="31" bestFit="1" customWidth="1"/>
    <col min="11275" max="11275" width="11.7109375" style="31" customWidth="1"/>
    <col min="11276" max="11276" width="0" style="31" hidden="1" customWidth="1"/>
    <col min="11277" max="11277" width="3.7109375" style="31" customWidth="1"/>
    <col min="11278" max="11278" width="11.140625" style="31" bestFit="1" customWidth="1"/>
    <col min="11279" max="11510" width="10.5703125" style="31"/>
    <col min="11511" max="11518" width="0" style="31" hidden="1" customWidth="1"/>
    <col min="11519" max="11521" width="3.7109375" style="31" customWidth="1"/>
    <col min="11522" max="11522" width="12.7109375" style="31" customWidth="1"/>
    <col min="11523" max="11523" width="47.42578125" style="31" customWidth="1"/>
    <col min="11524" max="11524" width="0" style="31" hidden="1" customWidth="1"/>
    <col min="11525" max="11525" width="24.7109375" style="31" customWidth="1"/>
    <col min="11526" max="11526" width="14.7109375" style="31" customWidth="1"/>
    <col min="11527" max="11528" width="15.7109375" style="31" customWidth="1"/>
    <col min="11529" max="11529" width="11.7109375" style="31" customWidth="1"/>
    <col min="11530" max="11530" width="6.42578125" style="31" bestFit="1" customWidth="1"/>
    <col min="11531" max="11531" width="11.7109375" style="31" customWidth="1"/>
    <col min="11532" max="11532" width="0" style="31" hidden="1" customWidth="1"/>
    <col min="11533" max="11533" width="3.7109375" style="31" customWidth="1"/>
    <col min="11534" max="11534" width="11.140625" style="31" bestFit="1" customWidth="1"/>
    <col min="11535" max="11766" width="10.5703125" style="31"/>
    <col min="11767" max="11774" width="0" style="31" hidden="1" customWidth="1"/>
    <col min="11775" max="11777" width="3.7109375" style="31" customWidth="1"/>
    <col min="11778" max="11778" width="12.7109375" style="31" customWidth="1"/>
    <col min="11779" max="11779" width="47.42578125" style="31" customWidth="1"/>
    <col min="11780" max="11780" width="0" style="31" hidden="1" customWidth="1"/>
    <col min="11781" max="11781" width="24.7109375" style="31" customWidth="1"/>
    <col min="11782" max="11782" width="14.7109375" style="31" customWidth="1"/>
    <col min="11783" max="11784" width="15.7109375" style="31" customWidth="1"/>
    <col min="11785" max="11785" width="11.7109375" style="31" customWidth="1"/>
    <col min="11786" max="11786" width="6.42578125" style="31" bestFit="1" customWidth="1"/>
    <col min="11787" max="11787" width="11.7109375" style="31" customWidth="1"/>
    <col min="11788" max="11788" width="0" style="31" hidden="1" customWidth="1"/>
    <col min="11789" max="11789" width="3.7109375" style="31" customWidth="1"/>
    <col min="11790" max="11790" width="11.140625" style="31" bestFit="1" customWidth="1"/>
    <col min="11791" max="12022" width="10.5703125" style="31"/>
    <col min="12023" max="12030" width="0" style="31" hidden="1" customWidth="1"/>
    <col min="12031" max="12033" width="3.7109375" style="31" customWidth="1"/>
    <col min="12034" max="12034" width="12.7109375" style="31" customWidth="1"/>
    <col min="12035" max="12035" width="47.42578125" style="31" customWidth="1"/>
    <col min="12036" max="12036" width="0" style="31" hidden="1" customWidth="1"/>
    <col min="12037" max="12037" width="24.7109375" style="31" customWidth="1"/>
    <col min="12038" max="12038" width="14.7109375" style="31" customWidth="1"/>
    <col min="12039" max="12040" width="15.7109375" style="31" customWidth="1"/>
    <col min="12041" max="12041" width="11.7109375" style="31" customWidth="1"/>
    <col min="12042" max="12042" width="6.42578125" style="31" bestFit="1" customWidth="1"/>
    <col min="12043" max="12043" width="11.7109375" style="31" customWidth="1"/>
    <col min="12044" max="12044" width="0" style="31" hidden="1" customWidth="1"/>
    <col min="12045" max="12045" width="3.7109375" style="31" customWidth="1"/>
    <col min="12046" max="12046" width="11.140625" style="31" bestFit="1" customWidth="1"/>
    <col min="12047" max="12278" width="10.5703125" style="31"/>
    <col min="12279" max="12286" width="0" style="31" hidden="1" customWidth="1"/>
    <col min="12287" max="12289" width="3.7109375" style="31" customWidth="1"/>
    <col min="12290" max="12290" width="12.7109375" style="31" customWidth="1"/>
    <col min="12291" max="12291" width="47.42578125" style="31" customWidth="1"/>
    <col min="12292" max="12292" width="0" style="31" hidden="1" customWidth="1"/>
    <col min="12293" max="12293" width="24.7109375" style="31" customWidth="1"/>
    <col min="12294" max="12294" width="14.7109375" style="31" customWidth="1"/>
    <col min="12295" max="12296" width="15.7109375" style="31" customWidth="1"/>
    <col min="12297" max="12297" width="11.7109375" style="31" customWidth="1"/>
    <col min="12298" max="12298" width="6.42578125" style="31" bestFit="1" customWidth="1"/>
    <col min="12299" max="12299" width="11.7109375" style="31" customWidth="1"/>
    <col min="12300" max="12300" width="0" style="31" hidden="1" customWidth="1"/>
    <col min="12301" max="12301" width="3.7109375" style="31" customWidth="1"/>
    <col min="12302" max="12302" width="11.140625" style="31" bestFit="1" customWidth="1"/>
    <col min="12303" max="12534" width="10.5703125" style="31"/>
    <col min="12535" max="12542" width="0" style="31" hidden="1" customWidth="1"/>
    <col min="12543" max="12545" width="3.7109375" style="31" customWidth="1"/>
    <col min="12546" max="12546" width="12.7109375" style="31" customWidth="1"/>
    <col min="12547" max="12547" width="47.42578125" style="31" customWidth="1"/>
    <col min="12548" max="12548" width="0" style="31" hidden="1" customWidth="1"/>
    <col min="12549" max="12549" width="24.7109375" style="31" customWidth="1"/>
    <col min="12550" max="12550" width="14.7109375" style="31" customWidth="1"/>
    <col min="12551" max="12552" width="15.7109375" style="31" customWidth="1"/>
    <col min="12553" max="12553" width="11.7109375" style="31" customWidth="1"/>
    <col min="12554" max="12554" width="6.42578125" style="31" bestFit="1" customWidth="1"/>
    <col min="12555" max="12555" width="11.7109375" style="31" customWidth="1"/>
    <col min="12556" max="12556" width="0" style="31" hidden="1" customWidth="1"/>
    <col min="12557" max="12557" width="3.7109375" style="31" customWidth="1"/>
    <col min="12558" max="12558" width="11.140625" style="31" bestFit="1" customWidth="1"/>
    <col min="12559" max="12790" width="10.5703125" style="31"/>
    <col min="12791" max="12798" width="0" style="31" hidden="1" customWidth="1"/>
    <col min="12799" max="12801" width="3.7109375" style="31" customWidth="1"/>
    <col min="12802" max="12802" width="12.7109375" style="31" customWidth="1"/>
    <col min="12803" max="12803" width="47.42578125" style="31" customWidth="1"/>
    <col min="12804" max="12804" width="0" style="31" hidden="1" customWidth="1"/>
    <col min="12805" max="12805" width="24.7109375" style="31" customWidth="1"/>
    <col min="12806" max="12806" width="14.7109375" style="31" customWidth="1"/>
    <col min="12807" max="12808" width="15.7109375" style="31" customWidth="1"/>
    <col min="12809" max="12809" width="11.7109375" style="31" customWidth="1"/>
    <col min="12810" max="12810" width="6.42578125" style="31" bestFit="1" customWidth="1"/>
    <col min="12811" max="12811" width="11.7109375" style="31" customWidth="1"/>
    <col min="12812" max="12812" width="0" style="31" hidden="1" customWidth="1"/>
    <col min="12813" max="12813" width="3.7109375" style="31" customWidth="1"/>
    <col min="12814" max="12814" width="11.140625" style="31" bestFit="1" customWidth="1"/>
    <col min="12815" max="13046" width="10.5703125" style="31"/>
    <col min="13047" max="13054" width="0" style="31" hidden="1" customWidth="1"/>
    <col min="13055" max="13057" width="3.7109375" style="31" customWidth="1"/>
    <col min="13058" max="13058" width="12.7109375" style="31" customWidth="1"/>
    <col min="13059" max="13059" width="47.42578125" style="31" customWidth="1"/>
    <col min="13060" max="13060" width="0" style="31" hidden="1" customWidth="1"/>
    <col min="13061" max="13061" width="24.7109375" style="31" customWidth="1"/>
    <col min="13062" max="13062" width="14.7109375" style="31" customWidth="1"/>
    <col min="13063" max="13064" width="15.7109375" style="31" customWidth="1"/>
    <col min="13065" max="13065" width="11.7109375" style="31" customWidth="1"/>
    <col min="13066" max="13066" width="6.42578125" style="31" bestFit="1" customWidth="1"/>
    <col min="13067" max="13067" width="11.7109375" style="31" customWidth="1"/>
    <col min="13068" max="13068" width="0" style="31" hidden="1" customWidth="1"/>
    <col min="13069" max="13069" width="3.7109375" style="31" customWidth="1"/>
    <col min="13070" max="13070" width="11.140625" style="31" bestFit="1" customWidth="1"/>
    <col min="13071" max="13302" width="10.5703125" style="31"/>
    <col min="13303" max="13310" width="0" style="31" hidden="1" customWidth="1"/>
    <col min="13311" max="13313" width="3.7109375" style="31" customWidth="1"/>
    <col min="13314" max="13314" width="12.7109375" style="31" customWidth="1"/>
    <col min="13315" max="13315" width="47.42578125" style="31" customWidth="1"/>
    <col min="13316" max="13316" width="0" style="31" hidden="1" customWidth="1"/>
    <col min="13317" max="13317" width="24.7109375" style="31" customWidth="1"/>
    <col min="13318" max="13318" width="14.7109375" style="31" customWidth="1"/>
    <col min="13319" max="13320" width="15.7109375" style="31" customWidth="1"/>
    <col min="13321" max="13321" width="11.7109375" style="31" customWidth="1"/>
    <col min="13322" max="13322" width="6.42578125" style="31" bestFit="1" customWidth="1"/>
    <col min="13323" max="13323" width="11.7109375" style="31" customWidth="1"/>
    <col min="13324" max="13324" width="0" style="31" hidden="1" customWidth="1"/>
    <col min="13325" max="13325" width="3.7109375" style="31" customWidth="1"/>
    <col min="13326" max="13326" width="11.140625" style="31" bestFit="1" customWidth="1"/>
    <col min="13327" max="13558" width="10.5703125" style="31"/>
    <col min="13559" max="13566" width="0" style="31" hidden="1" customWidth="1"/>
    <col min="13567" max="13569" width="3.7109375" style="31" customWidth="1"/>
    <col min="13570" max="13570" width="12.7109375" style="31" customWidth="1"/>
    <col min="13571" max="13571" width="47.42578125" style="31" customWidth="1"/>
    <col min="13572" max="13572" width="0" style="31" hidden="1" customWidth="1"/>
    <col min="13573" max="13573" width="24.7109375" style="31" customWidth="1"/>
    <col min="13574" max="13574" width="14.7109375" style="31" customWidth="1"/>
    <col min="13575" max="13576" width="15.7109375" style="31" customWidth="1"/>
    <col min="13577" max="13577" width="11.7109375" style="31" customWidth="1"/>
    <col min="13578" max="13578" width="6.42578125" style="31" bestFit="1" customWidth="1"/>
    <col min="13579" max="13579" width="11.7109375" style="31" customWidth="1"/>
    <col min="13580" max="13580" width="0" style="31" hidden="1" customWidth="1"/>
    <col min="13581" max="13581" width="3.7109375" style="31" customWidth="1"/>
    <col min="13582" max="13582" width="11.140625" style="31" bestFit="1" customWidth="1"/>
    <col min="13583" max="13814" width="10.5703125" style="31"/>
    <col min="13815" max="13822" width="0" style="31" hidden="1" customWidth="1"/>
    <col min="13823" max="13825" width="3.7109375" style="31" customWidth="1"/>
    <col min="13826" max="13826" width="12.7109375" style="31" customWidth="1"/>
    <col min="13827" max="13827" width="47.42578125" style="31" customWidth="1"/>
    <col min="13828" max="13828" width="0" style="31" hidden="1" customWidth="1"/>
    <col min="13829" max="13829" width="24.7109375" style="31" customWidth="1"/>
    <col min="13830" max="13830" width="14.7109375" style="31" customWidth="1"/>
    <col min="13831" max="13832" width="15.7109375" style="31" customWidth="1"/>
    <col min="13833" max="13833" width="11.7109375" style="31" customWidth="1"/>
    <col min="13834" max="13834" width="6.42578125" style="31" bestFit="1" customWidth="1"/>
    <col min="13835" max="13835" width="11.7109375" style="31" customWidth="1"/>
    <col min="13836" max="13836" width="0" style="31" hidden="1" customWidth="1"/>
    <col min="13837" max="13837" width="3.7109375" style="31" customWidth="1"/>
    <col min="13838" max="13838" width="11.140625" style="31" bestFit="1" customWidth="1"/>
    <col min="13839" max="14070" width="10.5703125" style="31"/>
    <col min="14071" max="14078" width="0" style="31" hidden="1" customWidth="1"/>
    <col min="14079" max="14081" width="3.7109375" style="31" customWidth="1"/>
    <col min="14082" max="14082" width="12.7109375" style="31" customWidth="1"/>
    <col min="14083" max="14083" width="47.42578125" style="31" customWidth="1"/>
    <col min="14084" max="14084" width="0" style="31" hidden="1" customWidth="1"/>
    <col min="14085" max="14085" width="24.7109375" style="31" customWidth="1"/>
    <col min="14086" max="14086" width="14.7109375" style="31" customWidth="1"/>
    <col min="14087" max="14088" width="15.7109375" style="31" customWidth="1"/>
    <col min="14089" max="14089" width="11.7109375" style="31" customWidth="1"/>
    <col min="14090" max="14090" width="6.42578125" style="31" bestFit="1" customWidth="1"/>
    <col min="14091" max="14091" width="11.7109375" style="31" customWidth="1"/>
    <col min="14092" max="14092" width="0" style="31" hidden="1" customWidth="1"/>
    <col min="14093" max="14093" width="3.7109375" style="31" customWidth="1"/>
    <col min="14094" max="14094" width="11.140625" style="31" bestFit="1" customWidth="1"/>
    <col min="14095" max="14326" width="10.5703125" style="31"/>
    <col min="14327" max="14334" width="0" style="31" hidden="1" customWidth="1"/>
    <col min="14335" max="14337" width="3.7109375" style="31" customWidth="1"/>
    <col min="14338" max="14338" width="12.7109375" style="31" customWidth="1"/>
    <col min="14339" max="14339" width="47.42578125" style="31" customWidth="1"/>
    <col min="14340" max="14340" width="0" style="31" hidden="1" customWidth="1"/>
    <col min="14341" max="14341" width="24.7109375" style="31" customWidth="1"/>
    <col min="14342" max="14342" width="14.7109375" style="31" customWidth="1"/>
    <col min="14343" max="14344" width="15.7109375" style="31" customWidth="1"/>
    <col min="14345" max="14345" width="11.7109375" style="31" customWidth="1"/>
    <col min="14346" max="14346" width="6.42578125" style="31" bestFit="1" customWidth="1"/>
    <col min="14347" max="14347" width="11.7109375" style="31" customWidth="1"/>
    <col min="14348" max="14348" width="0" style="31" hidden="1" customWidth="1"/>
    <col min="14349" max="14349" width="3.7109375" style="31" customWidth="1"/>
    <col min="14350" max="14350" width="11.140625" style="31" bestFit="1" customWidth="1"/>
    <col min="14351" max="14582" width="10.5703125" style="31"/>
    <col min="14583" max="14590" width="0" style="31" hidden="1" customWidth="1"/>
    <col min="14591" max="14593" width="3.7109375" style="31" customWidth="1"/>
    <col min="14594" max="14594" width="12.7109375" style="31" customWidth="1"/>
    <col min="14595" max="14595" width="47.42578125" style="31" customWidth="1"/>
    <col min="14596" max="14596" width="0" style="31" hidden="1" customWidth="1"/>
    <col min="14597" max="14597" width="24.7109375" style="31" customWidth="1"/>
    <col min="14598" max="14598" width="14.7109375" style="31" customWidth="1"/>
    <col min="14599" max="14600" width="15.7109375" style="31" customWidth="1"/>
    <col min="14601" max="14601" width="11.7109375" style="31" customWidth="1"/>
    <col min="14602" max="14602" width="6.42578125" style="31" bestFit="1" customWidth="1"/>
    <col min="14603" max="14603" width="11.7109375" style="31" customWidth="1"/>
    <col min="14604" max="14604" width="0" style="31" hidden="1" customWidth="1"/>
    <col min="14605" max="14605" width="3.7109375" style="31" customWidth="1"/>
    <col min="14606" max="14606" width="11.140625" style="31" bestFit="1" customWidth="1"/>
    <col min="14607" max="14838" width="10.5703125" style="31"/>
    <col min="14839" max="14846" width="0" style="31" hidden="1" customWidth="1"/>
    <col min="14847" max="14849" width="3.7109375" style="31" customWidth="1"/>
    <col min="14850" max="14850" width="12.7109375" style="31" customWidth="1"/>
    <col min="14851" max="14851" width="47.42578125" style="31" customWidth="1"/>
    <col min="14852" max="14852" width="0" style="31" hidden="1" customWidth="1"/>
    <col min="14853" max="14853" width="24.7109375" style="31" customWidth="1"/>
    <col min="14854" max="14854" width="14.7109375" style="31" customWidth="1"/>
    <col min="14855" max="14856" width="15.7109375" style="31" customWidth="1"/>
    <col min="14857" max="14857" width="11.7109375" style="31" customWidth="1"/>
    <col min="14858" max="14858" width="6.42578125" style="31" bestFit="1" customWidth="1"/>
    <col min="14859" max="14859" width="11.7109375" style="31" customWidth="1"/>
    <col min="14860" max="14860" width="0" style="31" hidden="1" customWidth="1"/>
    <col min="14861" max="14861" width="3.7109375" style="31" customWidth="1"/>
    <col min="14862" max="14862" width="11.140625" style="31" bestFit="1" customWidth="1"/>
    <col min="14863" max="15094" width="10.5703125" style="31"/>
    <col min="15095" max="15102" width="0" style="31" hidden="1" customWidth="1"/>
    <col min="15103" max="15105" width="3.7109375" style="31" customWidth="1"/>
    <col min="15106" max="15106" width="12.7109375" style="31" customWidth="1"/>
    <col min="15107" max="15107" width="47.42578125" style="31" customWidth="1"/>
    <col min="15108" max="15108" width="0" style="31" hidden="1" customWidth="1"/>
    <col min="15109" max="15109" width="24.7109375" style="31" customWidth="1"/>
    <col min="15110" max="15110" width="14.7109375" style="31" customWidth="1"/>
    <col min="15111" max="15112" width="15.7109375" style="31" customWidth="1"/>
    <col min="15113" max="15113" width="11.7109375" style="31" customWidth="1"/>
    <col min="15114" max="15114" width="6.42578125" style="31" bestFit="1" customWidth="1"/>
    <col min="15115" max="15115" width="11.7109375" style="31" customWidth="1"/>
    <col min="15116" max="15116" width="0" style="31" hidden="1" customWidth="1"/>
    <col min="15117" max="15117" width="3.7109375" style="31" customWidth="1"/>
    <col min="15118" max="15118" width="11.140625" style="31" bestFit="1" customWidth="1"/>
    <col min="15119" max="15350" width="10.5703125" style="31"/>
    <col min="15351" max="15358" width="0" style="31" hidden="1" customWidth="1"/>
    <col min="15359" max="15361" width="3.7109375" style="31" customWidth="1"/>
    <col min="15362" max="15362" width="12.7109375" style="31" customWidth="1"/>
    <col min="15363" max="15363" width="47.42578125" style="31" customWidth="1"/>
    <col min="15364" max="15364" width="0" style="31" hidden="1" customWidth="1"/>
    <col min="15365" max="15365" width="24.7109375" style="31" customWidth="1"/>
    <col min="15366" max="15366" width="14.7109375" style="31" customWidth="1"/>
    <col min="15367" max="15368" width="15.7109375" style="31" customWidth="1"/>
    <col min="15369" max="15369" width="11.7109375" style="31" customWidth="1"/>
    <col min="15370" max="15370" width="6.42578125" style="31" bestFit="1" customWidth="1"/>
    <col min="15371" max="15371" width="11.7109375" style="31" customWidth="1"/>
    <col min="15372" max="15372" width="0" style="31" hidden="1" customWidth="1"/>
    <col min="15373" max="15373" width="3.7109375" style="31" customWidth="1"/>
    <col min="15374" max="15374" width="11.140625" style="31" bestFit="1" customWidth="1"/>
    <col min="15375" max="15606" width="10.5703125" style="31"/>
    <col min="15607" max="15614" width="0" style="31" hidden="1" customWidth="1"/>
    <col min="15615" max="15617" width="3.7109375" style="31" customWidth="1"/>
    <col min="15618" max="15618" width="12.7109375" style="31" customWidth="1"/>
    <col min="15619" max="15619" width="47.42578125" style="31" customWidth="1"/>
    <col min="15620" max="15620" width="0" style="31" hidden="1" customWidth="1"/>
    <col min="15621" max="15621" width="24.7109375" style="31" customWidth="1"/>
    <col min="15622" max="15622" width="14.7109375" style="31" customWidth="1"/>
    <col min="15623" max="15624" width="15.7109375" style="31" customWidth="1"/>
    <col min="15625" max="15625" width="11.7109375" style="31" customWidth="1"/>
    <col min="15626" max="15626" width="6.42578125" style="31" bestFit="1" customWidth="1"/>
    <col min="15627" max="15627" width="11.7109375" style="31" customWidth="1"/>
    <col min="15628" max="15628" width="0" style="31" hidden="1" customWidth="1"/>
    <col min="15629" max="15629" width="3.7109375" style="31" customWidth="1"/>
    <col min="15630" max="15630" width="11.140625" style="31" bestFit="1" customWidth="1"/>
    <col min="15631" max="15862" width="10.5703125" style="31"/>
    <col min="15863" max="15870" width="0" style="31" hidden="1" customWidth="1"/>
    <col min="15871" max="15873" width="3.7109375" style="31" customWidth="1"/>
    <col min="15874" max="15874" width="12.7109375" style="31" customWidth="1"/>
    <col min="15875" max="15875" width="47.42578125" style="31" customWidth="1"/>
    <col min="15876" max="15876" width="0" style="31" hidden="1" customWidth="1"/>
    <col min="15877" max="15877" width="24.7109375" style="31" customWidth="1"/>
    <col min="15878" max="15878" width="14.7109375" style="31" customWidth="1"/>
    <col min="15879" max="15880" width="15.7109375" style="31" customWidth="1"/>
    <col min="15881" max="15881" width="11.7109375" style="31" customWidth="1"/>
    <col min="15882" max="15882" width="6.42578125" style="31" bestFit="1" customWidth="1"/>
    <col min="15883" max="15883" width="11.7109375" style="31" customWidth="1"/>
    <col min="15884" max="15884" width="0" style="31" hidden="1" customWidth="1"/>
    <col min="15885" max="15885" width="3.7109375" style="31" customWidth="1"/>
    <col min="15886" max="15886" width="11.140625" style="31" bestFit="1" customWidth="1"/>
    <col min="15887" max="16118" width="10.5703125" style="31"/>
    <col min="16119" max="16126" width="0" style="31" hidden="1" customWidth="1"/>
    <col min="16127" max="16129" width="3.7109375" style="31" customWidth="1"/>
    <col min="16130" max="16130" width="12.7109375" style="31" customWidth="1"/>
    <col min="16131" max="16131" width="47.42578125" style="31" customWidth="1"/>
    <col min="16132" max="16132" width="0" style="31" hidden="1" customWidth="1"/>
    <col min="16133" max="16133" width="24.7109375" style="31" customWidth="1"/>
    <col min="16134" max="16134" width="14.7109375" style="31" customWidth="1"/>
    <col min="16135" max="16136" width="15.7109375" style="31" customWidth="1"/>
    <col min="16137" max="16137" width="11.7109375" style="31" customWidth="1"/>
    <col min="16138" max="16138" width="6.42578125" style="31" bestFit="1" customWidth="1"/>
    <col min="16139" max="16139" width="11.7109375" style="31" customWidth="1"/>
    <col min="16140" max="16140" width="0" style="31" hidden="1" customWidth="1"/>
    <col min="16141" max="16141" width="3.7109375" style="31" customWidth="1"/>
    <col min="16142" max="16142" width="11.140625" style="31" bestFit="1" customWidth="1"/>
    <col min="16143" max="16384" width="10.5703125" style="31"/>
  </cols>
  <sheetData>
    <row r="1" spans="1:29" hidden="1"/>
    <row r="2" spans="1:29" hidden="1"/>
    <row r="3" spans="1:29" hidden="1"/>
    <row r="4" spans="1:29" ht="3" customHeight="1">
      <c r="J4" s="74"/>
      <c r="K4" s="74"/>
      <c r="L4" s="383"/>
      <c r="M4" s="383"/>
      <c r="N4" s="383"/>
      <c r="V4" s="383"/>
    </row>
    <row r="5" spans="1:29" ht="22.5" customHeight="1">
      <c r="J5" s="74"/>
      <c r="K5" s="74"/>
      <c r="L5" s="688" t="s">
        <v>742</v>
      </c>
      <c r="M5" s="688"/>
      <c r="N5" s="688"/>
      <c r="O5" s="688"/>
      <c r="P5" s="688"/>
      <c r="Q5" s="688"/>
      <c r="R5" s="688"/>
      <c r="S5" s="688"/>
      <c r="T5" s="688"/>
      <c r="U5" s="396"/>
      <c r="V5" s="396"/>
    </row>
    <row r="6" spans="1:29" ht="3" customHeight="1">
      <c r="J6" s="74"/>
      <c r="K6" s="74"/>
      <c r="L6" s="383"/>
      <c r="M6" s="383"/>
      <c r="N6" s="383"/>
      <c r="O6" s="384"/>
      <c r="P6" s="384"/>
      <c r="Q6" s="384"/>
      <c r="R6" s="384"/>
      <c r="S6" s="384"/>
      <c r="T6" s="384"/>
      <c r="U6" s="383"/>
    </row>
    <row r="7" spans="1:29" s="378" customFormat="1" ht="5.25" hidden="1">
      <c r="A7" s="183"/>
      <c r="B7" s="183"/>
      <c r="C7" s="183"/>
      <c r="D7" s="183"/>
      <c r="E7" s="183"/>
      <c r="F7" s="183"/>
      <c r="G7" s="183"/>
      <c r="H7" s="183"/>
      <c r="L7" s="583"/>
      <c r="M7" s="545"/>
      <c r="O7" s="694"/>
      <c r="P7" s="694"/>
      <c r="Q7" s="694"/>
      <c r="R7" s="694"/>
      <c r="S7" s="694"/>
      <c r="T7" s="694"/>
      <c r="U7" s="497"/>
      <c r="V7" s="497"/>
      <c r="X7" s="183"/>
      <c r="Y7" s="183"/>
      <c r="Z7" s="183"/>
      <c r="AA7" s="183"/>
      <c r="AB7" s="183"/>
    </row>
    <row r="8" spans="1:29"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95" t="str">
        <f>IF(datePr_ch="",IF(datePr="","",datePr),datePr_ch)</f>
        <v>28.04.2023</v>
      </c>
      <c r="P8" s="695"/>
      <c r="Q8" s="695"/>
      <c r="R8" s="695"/>
      <c r="S8" s="695"/>
      <c r="T8" s="695"/>
      <c r="U8" s="469"/>
      <c r="Y8" s="183"/>
      <c r="Z8" s="183"/>
      <c r="AA8" s="183"/>
      <c r="AB8" s="183"/>
      <c r="AC8" s="183"/>
    </row>
    <row r="9" spans="1:29" s="138" customFormat="1" ht="18.7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95" t="str">
        <f>IF(numberPr_ch="",IF(numberPr="","",numberPr),numberPr_ch)</f>
        <v>595</v>
      </c>
      <c r="P9" s="695"/>
      <c r="Q9" s="695"/>
      <c r="R9" s="695"/>
      <c r="S9" s="695"/>
      <c r="T9" s="695"/>
      <c r="U9" s="469"/>
      <c r="Y9" s="183"/>
      <c r="Z9" s="183"/>
      <c r="AA9" s="183"/>
      <c r="AB9" s="183"/>
      <c r="AC9" s="183"/>
    </row>
    <row r="10" spans="1:29" s="378" customFormat="1" ht="5.25" hidden="1">
      <c r="A10" s="183"/>
      <c r="B10" s="183"/>
      <c r="C10" s="183"/>
      <c r="D10" s="183"/>
      <c r="E10" s="183"/>
      <c r="F10" s="183"/>
      <c r="G10" s="183"/>
      <c r="H10" s="183"/>
      <c r="L10" s="583"/>
      <c r="M10" s="545"/>
      <c r="O10" s="694"/>
      <c r="P10" s="694"/>
      <c r="Q10" s="694"/>
      <c r="R10" s="694"/>
      <c r="S10" s="694"/>
      <c r="T10" s="694"/>
      <c r="U10" s="497"/>
      <c r="V10" s="497"/>
      <c r="X10" s="183"/>
      <c r="Y10" s="183"/>
      <c r="Z10" s="183"/>
      <c r="AA10" s="183"/>
      <c r="AB10" s="183"/>
    </row>
    <row r="11" spans="1:29" s="138" customFormat="1" ht="18.75" hidden="1">
      <c r="A11" s="183"/>
      <c r="B11" s="183"/>
      <c r="C11" s="183"/>
      <c r="D11" s="183"/>
      <c r="E11" s="183"/>
      <c r="F11" s="183"/>
      <c r="G11" s="183"/>
      <c r="H11" s="183"/>
      <c r="L11" s="132"/>
      <c r="M11" s="488"/>
      <c r="O11" s="487"/>
      <c r="P11" s="487"/>
      <c r="Q11" s="183" t="s">
        <v>633</v>
      </c>
      <c r="R11" s="183" t="s">
        <v>634</v>
      </c>
      <c r="S11" s="487"/>
      <c r="T11" s="487"/>
      <c r="U11" s="469"/>
      <c r="Y11" s="183"/>
      <c r="Z11" s="183"/>
      <c r="AA11" s="183"/>
      <c r="AB11" s="183"/>
      <c r="AC11" s="183"/>
    </row>
    <row r="12" spans="1:29" s="138" customFormat="1" ht="11.25" hidden="1">
      <c r="A12" s="183"/>
      <c r="B12" s="183"/>
      <c r="C12" s="183"/>
      <c r="D12" s="183"/>
      <c r="E12" s="183"/>
      <c r="F12" s="183"/>
      <c r="G12" s="183"/>
      <c r="H12" s="183"/>
      <c r="L12" s="689"/>
      <c r="M12" s="689"/>
      <c r="N12" s="388"/>
      <c r="O12" s="397"/>
      <c r="P12" s="397"/>
      <c r="Q12" s="397"/>
      <c r="R12" s="397"/>
      <c r="S12" s="397"/>
      <c r="T12" s="397"/>
      <c r="U12" s="386"/>
      <c r="V12" s="400" t="s">
        <v>371</v>
      </c>
      <c r="Y12" s="183"/>
      <c r="Z12" s="183"/>
      <c r="AA12" s="183"/>
      <c r="AB12" s="183"/>
      <c r="AC12" s="183"/>
    </row>
    <row r="13" spans="1:29" ht="15" customHeight="1">
      <c r="J13" s="74"/>
      <c r="K13" s="74"/>
      <c r="L13" s="383"/>
      <c r="M13" s="383"/>
      <c r="N13" s="383"/>
      <c r="O13" s="441"/>
      <c r="P13" s="441"/>
      <c r="Q13" s="718"/>
      <c r="R13" s="718"/>
      <c r="S13" s="718"/>
      <c r="T13" s="718"/>
      <c r="U13" s="718"/>
      <c r="V13" s="718"/>
    </row>
    <row r="14" spans="1:29">
      <c r="J14" s="74"/>
      <c r="K14" s="74"/>
      <c r="L14" s="626" t="s">
        <v>445</v>
      </c>
      <c r="M14" s="626"/>
      <c r="N14" s="626"/>
      <c r="O14" s="626"/>
      <c r="P14" s="626"/>
      <c r="Q14" s="626"/>
      <c r="R14" s="626"/>
      <c r="S14" s="626"/>
      <c r="T14" s="626"/>
      <c r="U14" s="626"/>
      <c r="V14" s="626"/>
      <c r="W14" s="626"/>
      <c r="X14" s="626" t="s">
        <v>446</v>
      </c>
    </row>
    <row r="15" spans="1:29" ht="14.25" customHeight="1">
      <c r="J15" s="74"/>
      <c r="K15" s="74"/>
      <c r="L15" s="702" t="s">
        <v>91</v>
      </c>
      <c r="M15" s="702" t="s">
        <v>593</v>
      </c>
      <c r="N15" s="87"/>
      <c r="O15" s="702" t="s">
        <v>594</v>
      </c>
      <c r="P15" s="730" t="s">
        <v>595</v>
      </c>
      <c r="Q15" s="730" t="s">
        <v>602</v>
      </c>
      <c r="R15" s="730"/>
      <c r="S15" s="730"/>
      <c r="T15" s="730"/>
      <c r="U15" s="730"/>
      <c r="V15" s="702" t="s">
        <v>339</v>
      </c>
      <c r="W15" s="717" t="s">
        <v>274</v>
      </c>
      <c r="X15" s="626"/>
    </row>
    <row r="16" spans="1:29" ht="25.5" customHeight="1">
      <c r="J16" s="74"/>
      <c r="K16" s="74"/>
      <c r="L16" s="702"/>
      <c r="M16" s="702"/>
      <c r="N16" s="87"/>
      <c r="O16" s="702"/>
      <c r="P16" s="730"/>
      <c r="Q16" s="730" t="s">
        <v>619</v>
      </c>
      <c r="R16" s="730"/>
      <c r="S16" s="728" t="s">
        <v>613</v>
      </c>
      <c r="T16" s="728"/>
      <c r="U16" s="728"/>
      <c r="V16" s="702"/>
      <c r="W16" s="717"/>
      <c r="X16" s="626"/>
    </row>
    <row r="17" spans="1:29" ht="14.25" customHeight="1">
      <c r="J17" s="74"/>
      <c r="K17" s="74"/>
      <c r="L17" s="702"/>
      <c r="M17" s="702"/>
      <c r="N17" s="87"/>
      <c r="O17" s="702"/>
      <c r="P17" s="730"/>
      <c r="Q17" s="87" t="s">
        <v>617</v>
      </c>
      <c r="R17" s="87" t="s">
        <v>618</v>
      </c>
      <c r="S17" s="89" t="s">
        <v>273</v>
      </c>
      <c r="T17" s="725" t="s">
        <v>272</v>
      </c>
      <c r="U17" s="725"/>
      <c r="V17" s="702"/>
      <c r="W17" s="717"/>
      <c r="X17" s="626"/>
    </row>
    <row r="18" spans="1:29">
      <c r="J18" s="74"/>
      <c r="K18" s="389">
        <v>1</v>
      </c>
      <c r="L18" s="35" t="s">
        <v>92</v>
      </c>
      <c r="M18" s="35" t="s">
        <v>48</v>
      </c>
      <c r="N18" s="395" t="s">
        <v>48</v>
      </c>
      <c r="O18" s="387">
        <f t="shared" ref="O18:T18" ca="1" si="0">OFFSET(O18,0,-1)+1</f>
        <v>3</v>
      </c>
      <c r="P18" s="387">
        <f t="shared" ca="1" si="0"/>
        <v>4</v>
      </c>
      <c r="Q18" s="387">
        <f t="shared" ca="1" si="0"/>
        <v>5</v>
      </c>
      <c r="R18" s="387">
        <f t="shared" ca="1" si="0"/>
        <v>6</v>
      </c>
      <c r="S18" s="387">
        <f t="shared" ca="1" si="0"/>
        <v>7</v>
      </c>
      <c r="T18" s="731">
        <f t="shared" ca="1" si="0"/>
        <v>8</v>
      </c>
      <c r="U18" s="731"/>
      <c r="V18" s="387">
        <f ca="1">OFFSET(V18,0,-2)+1</f>
        <v>9</v>
      </c>
      <c r="X18" s="387">
        <f ca="1">OFFSET(X18,0,-2)+1</f>
        <v>10</v>
      </c>
    </row>
    <row r="19" spans="1:29" ht="22.5">
      <c r="A19" s="673">
        <v>1</v>
      </c>
      <c r="J19" s="74"/>
      <c r="K19" s="74"/>
      <c r="L19" s="402">
        <f>mergeValue(A19)</f>
        <v>1</v>
      </c>
      <c r="M19" s="450" t="s">
        <v>19</v>
      </c>
      <c r="N19" s="437"/>
      <c r="O19" s="719"/>
      <c r="P19" s="719"/>
      <c r="Q19" s="719"/>
      <c r="R19" s="719"/>
      <c r="S19" s="719"/>
      <c r="T19" s="719"/>
      <c r="U19" s="719"/>
      <c r="V19" s="719"/>
      <c r="W19" s="719"/>
      <c r="X19" s="169" t="s">
        <v>716</v>
      </c>
    </row>
    <row r="20" spans="1:29" ht="22.5">
      <c r="A20" s="673"/>
      <c r="B20" s="673">
        <v>1</v>
      </c>
      <c r="G20" s="515"/>
      <c r="H20" s="284"/>
      <c r="I20" s="518"/>
      <c r="J20" s="39"/>
      <c r="K20" s="31"/>
      <c r="L20" s="402" t="str">
        <f>mergeValue(A20) &amp;"."&amp; mergeValue(B20)</f>
        <v>1.1</v>
      </c>
      <c r="M20" s="418" t="s">
        <v>15</v>
      </c>
      <c r="N20" s="437"/>
      <c r="O20" s="719"/>
      <c r="P20" s="719"/>
      <c r="Q20" s="719"/>
      <c r="R20" s="719"/>
      <c r="S20" s="719"/>
      <c r="T20" s="719"/>
      <c r="U20" s="719"/>
      <c r="V20" s="719"/>
      <c r="W20" s="719"/>
      <c r="X20" s="169" t="s">
        <v>459</v>
      </c>
    </row>
    <row r="21" spans="1:29" ht="22.5">
      <c r="A21" s="673"/>
      <c r="B21" s="673"/>
      <c r="C21" s="673">
        <v>1</v>
      </c>
      <c r="G21" s="515"/>
      <c r="H21" s="284"/>
      <c r="I21" s="108"/>
      <c r="J21" s="39"/>
      <c r="K21" s="31"/>
      <c r="L21" s="402" t="str">
        <f>mergeValue(A21) &amp;"."&amp; mergeValue(B21)&amp;"."&amp; mergeValue(C21)</f>
        <v>1.1.1</v>
      </c>
      <c r="M21" s="419" t="s">
        <v>7</v>
      </c>
      <c r="N21" s="437"/>
      <c r="O21" s="719"/>
      <c r="P21" s="719"/>
      <c r="Q21" s="719"/>
      <c r="R21" s="719"/>
      <c r="S21" s="719"/>
      <c r="T21" s="719"/>
      <c r="U21" s="719"/>
      <c r="V21" s="719"/>
      <c r="W21" s="719"/>
      <c r="X21" s="169" t="s">
        <v>598</v>
      </c>
    </row>
    <row r="22" spans="1:29">
      <c r="A22" s="673"/>
      <c r="B22" s="673"/>
      <c r="C22" s="673"/>
      <c r="D22" s="673">
        <v>1</v>
      </c>
      <c r="G22" s="515"/>
      <c r="H22" s="284"/>
      <c r="I22" s="108"/>
      <c r="J22" s="517"/>
      <c r="K22" s="31"/>
      <c r="L22" s="402" t="str">
        <f>mergeValue(A22) &amp;"."&amp; mergeValue(B22)&amp;"."&amp; mergeValue(C22)&amp;"."&amp; mergeValue(D22)</f>
        <v>1.1.1.1</v>
      </c>
      <c r="M22" s="420" t="s">
        <v>21</v>
      </c>
      <c r="N22" s="437"/>
      <c r="O22" s="719"/>
      <c r="P22" s="719"/>
      <c r="Q22" s="719"/>
      <c r="R22" s="719"/>
      <c r="S22" s="719"/>
      <c r="T22" s="719"/>
      <c r="U22" s="719"/>
      <c r="V22" s="719"/>
      <c r="W22" s="719"/>
      <c r="X22" s="464" t="s">
        <v>621</v>
      </c>
    </row>
    <row r="23" spans="1:29" ht="42.95" customHeight="1">
      <c r="A23" s="673"/>
      <c r="B23" s="673"/>
      <c r="C23" s="673"/>
      <c r="D23" s="673"/>
      <c r="E23" s="173">
        <v>1</v>
      </c>
      <c r="G23" s="515"/>
      <c r="H23" s="284"/>
      <c r="I23" s="108"/>
      <c r="J23" s="517"/>
      <c r="K23" s="197"/>
      <c r="L23" s="402" t="str">
        <f>mergeValue(A23) &amp;"."&amp; mergeValue(B23)&amp;"."&amp; mergeValue(C23)&amp;"."&amp; mergeValue(D23)&amp;"."&amp; mergeValue(E23)</f>
        <v>1.1.1.1.1</v>
      </c>
      <c r="M23" s="530"/>
      <c r="N23" s="104"/>
      <c r="O23" s="532"/>
      <c r="P23" s="533"/>
      <c r="Q23" s="585"/>
      <c r="R23" s="585"/>
      <c r="S23" s="537"/>
      <c r="T23" s="379" t="s">
        <v>83</v>
      </c>
      <c r="U23" s="537"/>
      <c r="V23" s="379" t="s">
        <v>84</v>
      </c>
      <c r="W23" s="503"/>
      <c r="X23" s="691" t="s">
        <v>746</v>
      </c>
      <c r="Y23" s="173" t="str">
        <f>strCheckDateTwo(N23:W23)</f>
        <v/>
      </c>
    </row>
    <row r="24" spans="1:29" hidden="1">
      <c r="A24" s="673"/>
      <c r="B24" s="673"/>
      <c r="C24" s="673"/>
      <c r="D24" s="673"/>
      <c r="G24" s="515"/>
      <c r="H24" s="284"/>
      <c r="I24" s="108"/>
      <c r="J24" s="517"/>
      <c r="K24" s="197"/>
      <c r="L24" s="401"/>
      <c r="M24" s="427"/>
      <c r="N24" s="451"/>
      <c r="O24" s="451"/>
      <c r="P24" s="451"/>
      <c r="Q24" s="451"/>
      <c r="R24" s="438" t="str">
        <f>S23 &amp; "-" &amp; U23</f>
        <v>-</v>
      </c>
      <c r="S24" s="406"/>
      <c r="T24" s="439"/>
      <c r="U24" s="406"/>
      <c r="V24" s="451"/>
      <c r="W24" s="502"/>
      <c r="X24" s="692"/>
    </row>
    <row r="25" spans="1:29" ht="15" customHeight="1">
      <c r="A25" s="673"/>
      <c r="B25" s="673"/>
      <c r="C25" s="673"/>
      <c r="D25" s="673"/>
      <c r="G25" s="515"/>
      <c r="H25" s="284"/>
      <c r="I25" s="108"/>
      <c r="J25" s="517"/>
      <c r="K25" s="197"/>
      <c r="L25" s="416"/>
      <c r="M25" s="421" t="s">
        <v>5</v>
      </c>
      <c r="N25" s="129"/>
      <c r="O25" s="417"/>
      <c r="P25" s="417"/>
      <c r="Q25" s="417"/>
      <c r="R25" s="417"/>
      <c r="S25" s="432"/>
      <c r="T25" s="141"/>
      <c r="U25" s="429"/>
      <c r="V25" s="129"/>
      <c r="W25" s="129"/>
      <c r="X25" s="693"/>
    </row>
    <row r="26" spans="1:29" customFormat="1" ht="15" customHeight="1">
      <c r="A26" s="673"/>
      <c r="B26" s="673"/>
      <c r="C26" s="673"/>
      <c r="D26" s="510"/>
      <c r="E26" s="510"/>
      <c r="F26" s="510"/>
      <c r="G26" s="515"/>
      <c r="H26" s="510"/>
      <c r="I26" s="108"/>
      <c r="J26" s="73"/>
      <c r="K26" s="2"/>
      <c r="L26" s="416"/>
      <c r="M26" s="130" t="s">
        <v>16</v>
      </c>
      <c r="N26" s="129"/>
      <c r="O26" s="417"/>
      <c r="P26" s="417"/>
      <c r="Q26" s="417"/>
      <c r="R26" s="417"/>
      <c r="S26" s="432"/>
      <c r="T26" s="141"/>
      <c r="U26" s="429"/>
      <c r="V26" s="129"/>
      <c r="W26" s="141"/>
      <c r="X26" s="519"/>
      <c r="Y26" s="175"/>
      <c r="Z26" s="175"/>
      <c r="AA26" s="175"/>
      <c r="AB26" s="175"/>
      <c r="AC26" s="175"/>
    </row>
    <row r="27" spans="1:29" customFormat="1" ht="15" customHeight="1">
      <c r="A27" s="673"/>
      <c r="B27" s="673"/>
      <c r="C27" s="510"/>
      <c r="D27" s="510"/>
      <c r="E27" s="510"/>
      <c r="F27" s="510"/>
      <c r="G27" s="515"/>
      <c r="H27" s="510"/>
      <c r="I27" s="506"/>
      <c r="J27" s="73"/>
      <c r="K27" s="2"/>
      <c r="L27" s="416"/>
      <c r="M27" s="129" t="s">
        <v>17</v>
      </c>
      <c r="N27" s="129"/>
      <c r="O27" s="417"/>
      <c r="P27" s="417"/>
      <c r="Q27" s="417"/>
      <c r="R27" s="417"/>
      <c r="S27" s="432"/>
      <c r="T27" s="141"/>
      <c r="U27" s="429"/>
      <c r="V27" s="129"/>
      <c r="W27" s="141"/>
      <c r="X27" s="426"/>
      <c r="Y27" s="175"/>
      <c r="Z27" s="175"/>
      <c r="AA27" s="175"/>
      <c r="AB27" s="175"/>
      <c r="AC27" s="175"/>
    </row>
    <row r="28" spans="1:29" customFormat="1" ht="15" customHeight="1">
      <c r="A28" s="673"/>
      <c r="B28" s="510"/>
      <c r="C28" s="510"/>
      <c r="D28" s="510"/>
      <c r="E28" s="510"/>
      <c r="F28" s="510"/>
      <c r="G28" s="515"/>
      <c r="H28" s="510"/>
      <c r="I28" s="506"/>
      <c r="J28" s="73"/>
      <c r="K28" s="2"/>
      <c r="L28" s="416"/>
      <c r="M28" s="135" t="s">
        <v>18</v>
      </c>
      <c r="N28" s="129"/>
      <c r="O28" s="417"/>
      <c r="P28" s="417"/>
      <c r="Q28" s="417"/>
      <c r="R28" s="417"/>
      <c r="S28" s="432"/>
      <c r="T28" s="141"/>
      <c r="U28" s="429"/>
      <c r="V28" s="129"/>
      <c r="W28" s="141"/>
      <c r="X28" s="426"/>
      <c r="Y28" s="175"/>
      <c r="Z28" s="175"/>
      <c r="AA28" s="175"/>
      <c r="AB28" s="175"/>
      <c r="AC28" s="175"/>
    </row>
    <row r="29" spans="1:29" customFormat="1" ht="15" customHeight="1">
      <c r="G29" s="136"/>
      <c r="H29" s="2"/>
      <c r="I29" s="481"/>
      <c r="J29" s="73"/>
      <c r="L29" s="416"/>
      <c r="M29" s="144" t="s">
        <v>308</v>
      </c>
      <c r="N29" s="129"/>
      <c r="O29" s="417"/>
      <c r="P29" s="417"/>
      <c r="Q29" s="417"/>
      <c r="R29" s="417"/>
      <c r="S29" s="432"/>
      <c r="T29" s="141"/>
      <c r="U29" s="429"/>
      <c r="V29" s="129"/>
      <c r="W29" s="141"/>
      <c r="X29" s="426"/>
      <c r="Y29" s="175"/>
      <c r="Z29" s="175"/>
      <c r="AA29" s="175"/>
      <c r="AB29" s="175"/>
      <c r="AC29" s="175"/>
    </row>
    <row r="30" spans="1:29" ht="3" customHeight="1"/>
    <row r="31" spans="1:29" ht="96" customHeight="1">
      <c r="L31" s="1">
        <v>1</v>
      </c>
      <c r="M31" s="667" t="s">
        <v>747</v>
      </c>
      <c r="N31" s="667"/>
      <c r="O31" s="667"/>
      <c r="P31" s="667"/>
      <c r="Q31" s="667"/>
      <c r="R31" s="667"/>
      <c r="S31" s="667"/>
      <c r="T31" s="667"/>
      <c r="U31" s="667"/>
      <c r="V31" s="667"/>
      <c r="W31" s="667"/>
      <c r="X31" s="667"/>
      <c r="Y31" s="543"/>
      <c r="Z31" s="410"/>
      <c r="AA31" s="410"/>
      <c r="AB31" s="410"/>
      <c r="AC31" s="410"/>
    </row>
    <row r="32" spans="1:29">
      <c r="M32" s="409"/>
      <c r="N32" s="409"/>
      <c r="O32" s="409"/>
      <c r="P32" s="409"/>
      <c r="Q32" s="409"/>
      <c r="R32" s="409"/>
      <c r="S32" s="409"/>
      <c r="T32" s="409"/>
      <c r="U32" s="409"/>
      <c r="V32" s="409"/>
      <c r="W32" s="409"/>
      <c r="X32" s="409"/>
      <c r="Y32" s="184"/>
      <c r="Z32" s="184"/>
      <c r="AA32" s="184"/>
      <c r="AB32" s="184"/>
      <c r="AC32" s="184"/>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209</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t="str">
        <f>IF('Перечень тарифов'!R21="","наименование отсутствует","" &amp; 'Перечень тарифов'!R21 &amp; "")</f>
        <v>наименование отсутствует</v>
      </c>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t="str">
        <f>IF(Территории!H13="","","" &amp; Территории!H13 &amp; "")</f>
        <v>Курский муниципальный район</v>
      </c>
      <c r="I12" s="169" t="s">
        <v>479</v>
      </c>
      <c r="J12" s="272"/>
      <c r="K12" s="183"/>
      <c r="L12" s="183"/>
      <c r="M12" s="183"/>
      <c r="N12" s="183"/>
      <c r="O12" s="183"/>
      <c r="P12" s="183"/>
      <c r="Q12" s="183"/>
      <c r="R12" s="183"/>
      <c r="S12" s="183"/>
      <c r="T12" s="183"/>
    </row>
    <row r="13" spans="1:20" s="138" customFormat="1" ht="56.25">
      <c r="A13" s="671"/>
      <c r="B13" s="671"/>
      <c r="C13" s="671"/>
      <c r="D13" s="277">
        <v>1</v>
      </c>
      <c r="F13" s="165" t="str">
        <f>"4."&amp;mergeValue(A13) &amp;"."&amp;mergeValue(B13)&amp;"."&amp;mergeValue(C13)&amp;"."&amp;mergeValue(D13)</f>
        <v>4.1.1.1.1</v>
      </c>
      <c r="G13" s="340" t="s">
        <v>477</v>
      </c>
      <c r="H13" s="259" t="str">
        <f>IF(Территории!R14="","","" &amp; Территории!R14 &amp; "")</f>
        <v>Щетинский сельсовет (38620492)</v>
      </c>
      <c r="I13" s="550" t="s">
        <v>567</v>
      </c>
      <c r="J13" s="272"/>
      <c r="K13" s="183"/>
      <c r="L13" s="183"/>
      <c r="M13" s="183"/>
      <c r="N13" s="183"/>
      <c r="O13" s="183"/>
      <c r="P13" s="183"/>
      <c r="Q13" s="183"/>
      <c r="R13" s="183"/>
      <c r="S13" s="183"/>
      <c r="T13" s="183"/>
    </row>
    <row r="14" spans="1:20" s="138" customFormat="1" ht="45">
      <c r="A14" s="671">
        <v>2</v>
      </c>
      <c r="B14" s="183"/>
      <c r="C14" s="183"/>
      <c r="D14" s="183"/>
      <c r="F14" s="165" t="str">
        <f>"2." &amp;mergeValue(A14)</f>
        <v>2.2</v>
      </c>
      <c r="G14" s="337" t="s">
        <v>473</v>
      </c>
      <c r="H14" s="259" t="str">
        <f>IF('Перечень тарифов'!R24="","наименование отсутствует","" &amp; 'Перечень тарифов'!R24 &amp; "")</f>
        <v>наименование отсутствует</v>
      </c>
      <c r="I14" s="169" t="s">
        <v>566</v>
      </c>
      <c r="J14" s="272"/>
      <c r="K14" s="183"/>
      <c r="L14" s="183"/>
      <c r="M14" s="183"/>
      <c r="N14" s="183"/>
      <c r="O14" s="183"/>
      <c r="P14" s="183"/>
      <c r="Q14" s="183"/>
      <c r="R14" s="183"/>
      <c r="S14" s="183"/>
      <c r="T14" s="183"/>
    </row>
    <row r="15" spans="1:20" s="138" customFormat="1" ht="22.5">
      <c r="A15" s="671"/>
      <c r="B15" s="183"/>
      <c r="C15" s="183"/>
      <c r="D15" s="183"/>
      <c r="F15" s="165" t="str">
        <f>"3." &amp;mergeValue(A15)</f>
        <v>3.2</v>
      </c>
      <c r="G15" s="337" t="s">
        <v>474</v>
      </c>
      <c r="H15" s="25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169" t="s">
        <v>564</v>
      </c>
      <c r="J15" s="272"/>
      <c r="K15" s="183"/>
      <c r="L15" s="183"/>
      <c r="M15" s="183"/>
      <c r="N15" s="183"/>
      <c r="O15" s="183"/>
      <c r="P15" s="183"/>
      <c r="Q15" s="183"/>
      <c r="R15" s="183"/>
      <c r="S15" s="183"/>
      <c r="T15" s="183"/>
    </row>
    <row r="16" spans="1:20" s="138" customFormat="1" ht="22.5">
      <c r="A16" s="671"/>
      <c r="B16" s="183"/>
      <c r="C16" s="183"/>
      <c r="D16" s="183"/>
      <c r="F16" s="165" t="str">
        <f>"4."&amp;mergeValue(A16)</f>
        <v>4.2</v>
      </c>
      <c r="G16" s="337" t="s">
        <v>475</v>
      </c>
      <c r="H16" s="260" t="s">
        <v>449</v>
      </c>
      <c r="I16" s="169"/>
      <c r="J16" s="272"/>
      <c r="K16" s="183"/>
      <c r="L16" s="183"/>
      <c r="M16" s="183"/>
      <c r="N16" s="183"/>
      <c r="O16" s="183"/>
      <c r="P16" s="183"/>
      <c r="Q16" s="183"/>
      <c r="R16" s="183"/>
      <c r="S16" s="183"/>
      <c r="T16" s="183"/>
    </row>
    <row r="17" spans="1:20" s="138" customFormat="1" ht="18.75">
      <c r="A17" s="671"/>
      <c r="B17" s="671">
        <v>1</v>
      </c>
      <c r="C17" s="277"/>
      <c r="D17" s="277"/>
      <c r="F17" s="165" t="str">
        <f>"4."&amp;mergeValue(A17) &amp;"."&amp;mergeValue(B17)</f>
        <v>4.2.1</v>
      </c>
      <c r="G17" s="266" t="s">
        <v>568</v>
      </c>
      <c r="H17" s="259" t="str">
        <f>IF(region_name="","",region_name)</f>
        <v>Курская область</v>
      </c>
      <c r="I17" s="169" t="s">
        <v>478</v>
      </c>
      <c r="J17" s="272"/>
      <c r="K17" s="183"/>
      <c r="L17" s="183"/>
      <c r="M17" s="183"/>
      <c r="N17" s="183"/>
      <c r="O17" s="183"/>
      <c r="P17" s="183"/>
      <c r="Q17" s="183"/>
      <c r="R17" s="183"/>
      <c r="S17" s="183"/>
      <c r="T17" s="183"/>
    </row>
    <row r="18" spans="1:20" s="138" customFormat="1" ht="22.5">
      <c r="A18" s="671"/>
      <c r="B18" s="671"/>
      <c r="C18" s="671">
        <v>1</v>
      </c>
      <c r="D18" s="277"/>
      <c r="F18" s="165" t="str">
        <f>"4."&amp;mergeValue(A18) &amp;"."&amp;mergeValue(B18)&amp;"."&amp;mergeValue(C18)</f>
        <v>4.2.1.1</v>
      </c>
      <c r="G18" s="276" t="s">
        <v>476</v>
      </c>
      <c r="H18" s="259" t="str">
        <f>IF(Территории!H16="","","" &amp; Территории!H16 &amp; "")</f>
        <v>Курский муниципальный район</v>
      </c>
      <c r="I18" s="169" t="s">
        <v>479</v>
      </c>
      <c r="J18" s="272"/>
      <c r="K18" s="183"/>
      <c r="L18" s="183"/>
      <c r="M18" s="183"/>
      <c r="N18" s="183"/>
      <c r="O18" s="183"/>
      <c r="P18" s="183"/>
      <c r="Q18" s="183"/>
      <c r="R18" s="183"/>
      <c r="S18" s="183"/>
      <c r="T18" s="183"/>
    </row>
    <row r="19" spans="1:20" s="138" customFormat="1" ht="56.25">
      <c r="A19" s="671"/>
      <c r="B19" s="671"/>
      <c r="C19" s="671"/>
      <c r="D19" s="277">
        <v>1</v>
      </c>
      <c r="F19" s="165" t="str">
        <f>"4."&amp;mergeValue(A19) &amp;"."&amp;mergeValue(B19)&amp;"."&amp;mergeValue(C19)&amp;"."&amp;mergeValue(D19)</f>
        <v>4.2.1.1.1</v>
      </c>
      <c r="G19" s="340" t="s">
        <v>477</v>
      </c>
      <c r="H19" s="259" t="str">
        <f>IF(Территории!R17="","","" &amp; Территории!R17 &amp; "")</f>
        <v>Полянский сельсовет (38620472)</v>
      </c>
      <c r="I19" s="550" t="s">
        <v>567</v>
      </c>
      <c r="J19" s="272"/>
      <c r="K19" s="183"/>
      <c r="L19" s="183"/>
      <c r="M19" s="183"/>
      <c r="N19" s="183"/>
      <c r="O19" s="183"/>
      <c r="P19" s="183"/>
      <c r="Q19" s="183"/>
      <c r="R19" s="183"/>
      <c r="S19" s="183"/>
      <c r="T19" s="183"/>
    </row>
    <row r="20" spans="1:20" s="138" customFormat="1" ht="45">
      <c r="A20" s="671">
        <v>3</v>
      </c>
      <c r="B20" s="183"/>
      <c r="C20" s="183"/>
      <c r="D20" s="183"/>
      <c r="F20" s="165" t="str">
        <f>"2." &amp;mergeValue(A20)</f>
        <v>2.3</v>
      </c>
      <c r="G20" s="337" t="s">
        <v>473</v>
      </c>
      <c r="H20" s="259" t="str">
        <f>IF('Перечень тарифов'!R27="","наименование отсутствует","" &amp; 'Перечень тарифов'!R27 &amp; "")</f>
        <v>наименование отсутствует</v>
      </c>
      <c r="I20" s="169" t="s">
        <v>566</v>
      </c>
      <c r="J20" s="272"/>
      <c r="K20" s="183"/>
      <c r="L20" s="183"/>
      <c r="M20" s="183"/>
      <c r="N20" s="183"/>
      <c r="O20" s="183"/>
      <c r="P20" s="183"/>
      <c r="Q20" s="183"/>
      <c r="R20" s="183"/>
      <c r="S20" s="183"/>
      <c r="T20" s="183"/>
    </row>
    <row r="21" spans="1:20" s="138" customFormat="1" ht="22.5">
      <c r="A21" s="671"/>
      <c r="B21" s="183"/>
      <c r="C21" s="183"/>
      <c r="D21" s="183"/>
      <c r="F21" s="165" t="str">
        <f>"3." &amp;mergeValue(A21)</f>
        <v>3.3</v>
      </c>
      <c r="G21" s="337" t="s">
        <v>474</v>
      </c>
      <c r="H21" s="25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169" t="s">
        <v>564</v>
      </c>
      <c r="J21" s="272"/>
      <c r="K21" s="183"/>
      <c r="L21" s="183"/>
      <c r="M21" s="183"/>
      <c r="N21" s="183"/>
      <c r="O21" s="183"/>
      <c r="P21" s="183"/>
      <c r="Q21" s="183"/>
      <c r="R21" s="183"/>
      <c r="S21" s="183"/>
      <c r="T21" s="183"/>
    </row>
    <row r="22" spans="1:20" s="138" customFormat="1" ht="22.5">
      <c r="A22" s="671"/>
      <c r="B22" s="183"/>
      <c r="C22" s="183"/>
      <c r="D22" s="183"/>
      <c r="F22" s="165" t="str">
        <f>"4."&amp;mergeValue(A22)</f>
        <v>4.3</v>
      </c>
      <c r="G22" s="337" t="s">
        <v>475</v>
      </c>
      <c r="H22" s="260" t="s">
        <v>449</v>
      </c>
      <c r="I22" s="169"/>
      <c r="J22" s="272"/>
      <c r="K22" s="183"/>
      <c r="L22" s="183"/>
      <c r="M22" s="183"/>
      <c r="N22" s="183"/>
      <c r="O22" s="183"/>
      <c r="P22" s="183"/>
      <c r="Q22" s="183"/>
      <c r="R22" s="183"/>
      <c r="S22" s="183"/>
      <c r="T22" s="183"/>
    </row>
    <row r="23" spans="1:20" s="138" customFormat="1" ht="18.75">
      <c r="A23" s="671"/>
      <c r="B23" s="671">
        <v>1</v>
      </c>
      <c r="C23" s="277"/>
      <c r="D23" s="277"/>
      <c r="F23" s="165" t="str">
        <f>"4."&amp;mergeValue(A23) &amp;"."&amp;mergeValue(B23)</f>
        <v>4.3.1</v>
      </c>
      <c r="G23" s="266" t="s">
        <v>568</v>
      </c>
      <c r="H23" s="259" t="str">
        <f>IF(region_name="","",region_name)</f>
        <v>Курская область</v>
      </c>
      <c r="I23" s="169" t="s">
        <v>478</v>
      </c>
      <c r="J23" s="272"/>
      <c r="K23" s="183"/>
      <c r="L23" s="183"/>
      <c r="M23" s="183"/>
      <c r="N23" s="183"/>
      <c r="O23" s="183"/>
      <c r="P23" s="183"/>
      <c r="Q23" s="183"/>
      <c r="R23" s="183"/>
      <c r="S23" s="183"/>
      <c r="T23" s="183"/>
    </row>
    <row r="24" spans="1:20" s="138" customFormat="1" ht="22.5">
      <c r="A24" s="671"/>
      <c r="B24" s="671"/>
      <c r="C24" s="671">
        <v>1</v>
      </c>
      <c r="D24" s="277"/>
      <c r="F24" s="165" t="str">
        <f>"4."&amp;mergeValue(A24) &amp;"."&amp;mergeValue(B24)&amp;"."&amp;mergeValue(C24)</f>
        <v>4.3.1.1</v>
      </c>
      <c r="G24" s="276" t="s">
        <v>476</v>
      </c>
      <c r="H24" s="259" t="str">
        <f>IF(Территории!H19="","","" &amp; Территории!H19 &amp; "")</f>
        <v>Курский муниципальный район</v>
      </c>
      <c r="I24" s="169" t="s">
        <v>479</v>
      </c>
      <c r="J24" s="272"/>
      <c r="K24" s="183"/>
      <c r="L24" s="183"/>
      <c r="M24" s="183"/>
      <c r="N24" s="183"/>
      <c r="O24" s="183"/>
      <c r="P24" s="183"/>
      <c r="Q24" s="183"/>
      <c r="R24" s="183"/>
      <c r="S24" s="183"/>
      <c r="T24" s="183"/>
    </row>
    <row r="25" spans="1:20" s="138" customFormat="1" ht="56.25">
      <c r="A25" s="671"/>
      <c r="B25" s="671"/>
      <c r="C25" s="671"/>
      <c r="D25" s="277">
        <v>1</v>
      </c>
      <c r="F25" s="165" t="str">
        <f>"4."&amp;mergeValue(A25) &amp;"."&amp;mergeValue(B25)&amp;"."&amp;mergeValue(C25)&amp;"."&amp;mergeValue(D25)</f>
        <v>4.3.1.1.1</v>
      </c>
      <c r="G25" s="340" t="s">
        <v>477</v>
      </c>
      <c r="H25" s="259" t="str">
        <f>IF(Территории!R20="","","" &amp; Территории!R20 &amp; "")</f>
        <v>Ворошневский сельсовет (38620424)</v>
      </c>
      <c r="I25" s="550" t="s">
        <v>567</v>
      </c>
      <c r="J25" s="272"/>
      <c r="K25" s="183"/>
      <c r="L25" s="183"/>
      <c r="M25" s="183"/>
      <c r="N25" s="183"/>
      <c r="O25" s="183"/>
      <c r="P25" s="183"/>
      <c r="Q25" s="183"/>
      <c r="R25" s="183"/>
      <c r="S25" s="183"/>
      <c r="T25" s="183"/>
    </row>
    <row r="26" spans="1:20" s="138" customFormat="1" ht="3" customHeight="1">
      <c r="A26" s="183"/>
      <c r="B26" s="183"/>
      <c r="C26" s="183"/>
      <c r="D26" s="183"/>
      <c r="F26" s="267"/>
      <c r="G26" s="338"/>
      <c r="H26" s="339"/>
      <c r="I26" s="194"/>
      <c r="J26" s="183"/>
      <c r="K26" s="183"/>
      <c r="L26" s="183"/>
      <c r="M26" s="183"/>
      <c r="N26" s="183"/>
      <c r="O26" s="183"/>
      <c r="P26" s="183"/>
      <c r="Q26" s="183"/>
      <c r="R26" s="183"/>
      <c r="S26" s="183"/>
      <c r="T26" s="183"/>
    </row>
    <row r="27" spans="1:20" s="138" customFormat="1" ht="15" customHeight="1">
      <c r="A27" s="183"/>
      <c r="B27" s="183"/>
      <c r="C27" s="183"/>
      <c r="D27" s="183"/>
      <c r="F27" s="267"/>
      <c r="G27" s="667" t="s">
        <v>569</v>
      </c>
      <c r="H27" s="667"/>
      <c r="I27" s="194"/>
      <c r="J27" s="183"/>
      <c r="K27" s="183"/>
      <c r="L27" s="183"/>
      <c r="M27" s="183"/>
      <c r="N27" s="183"/>
      <c r="O27" s="183"/>
      <c r="P27" s="183"/>
      <c r="Q27" s="183"/>
      <c r="R27" s="183"/>
      <c r="S27" s="183"/>
      <c r="T27" s="183"/>
    </row>
  </sheetData>
  <sheetProtection algorithmName="SHA-512" hashValue="wpQvOg4kt9eeBmEvfs+aujExiHGML1WsVmsXdhsPDplEHOjowexW+ps0m7jlyqClZZUZaeXFRonb01zQHUaAvg==" saltValue="3/XNcWXggM+wyYcCbHc45w==" spinCount="100000"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election activeCell="F18" sqref="F18"/>
    </sheetView>
  </sheetViews>
  <sheetFormatPr defaultColWidth="10.5703125" defaultRowHeight="14.25"/>
  <cols>
    <col min="1" max="1" width="9.140625" style="194" hidden="1" customWidth="1"/>
    <col min="2" max="2" width="9.140625" style="163" hidden="1" customWidth="1"/>
    <col min="3" max="3" width="3.7109375" style="75" customWidth="1"/>
    <col min="4" max="4" width="6.28515625" style="31" bestFit="1" customWidth="1"/>
    <col min="5" max="5" width="64.140625" style="31" customWidth="1"/>
    <col min="6" max="7" width="35.7109375" style="31" customWidth="1"/>
    <col min="8" max="8" width="115.7109375" style="31" customWidth="1"/>
    <col min="9" max="9" width="10.5703125" style="31"/>
    <col min="10" max="11" width="10.5703125" style="182"/>
    <col min="12" max="16384" width="10.5703125" style="31"/>
  </cols>
  <sheetData>
    <row r="1" spans="1:17" hidden="1">
      <c r="N1" s="560"/>
      <c r="O1" s="560"/>
      <c r="Q1" s="560"/>
    </row>
    <row r="2" spans="1:17" hidden="1"/>
    <row r="3" spans="1:17" hidden="1"/>
    <row r="4" spans="1:17" ht="3" customHeight="1">
      <c r="C4" s="74"/>
      <c r="D4" s="383"/>
      <c r="E4" s="383"/>
      <c r="F4" s="383"/>
      <c r="G4" s="552"/>
      <c r="H4" s="552"/>
    </row>
    <row r="5" spans="1:17" ht="26.1" customHeight="1">
      <c r="C5" s="74"/>
      <c r="D5" s="688" t="s">
        <v>693</v>
      </c>
      <c r="E5" s="688"/>
      <c r="F5" s="688"/>
      <c r="G5" s="688"/>
      <c r="H5" s="551"/>
    </row>
    <row r="6" spans="1:17" ht="3" customHeight="1">
      <c r="C6" s="74"/>
      <c r="D6" s="383"/>
      <c r="E6" s="149"/>
      <c r="F6" s="149"/>
      <c r="G6" s="384"/>
      <c r="H6" s="553"/>
    </row>
    <row r="7" spans="1:17">
      <c r="C7" s="74"/>
      <c r="D7" s="702" t="s">
        <v>445</v>
      </c>
      <c r="E7" s="702"/>
      <c r="F7" s="702"/>
      <c r="G7" s="702"/>
      <c r="H7" s="744" t="s">
        <v>446</v>
      </c>
    </row>
    <row r="8" spans="1:17">
      <c r="C8" s="74"/>
      <c r="D8" s="87" t="s">
        <v>91</v>
      </c>
      <c r="E8" s="96" t="s">
        <v>448</v>
      </c>
      <c r="F8" s="96" t="s">
        <v>439</v>
      </c>
      <c r="G8" s="96" t="s">
        <v>447</v>
      </c>
      <c r="H8" s="744"/>
    </row>
    <row r="9" spans="1:17" ht="12" customHeight="1">
      <c r="C9" s="74"/>
      <c r="D9" s="35" t="s">
        <v>92</v>
      </c>
      <c r="E9" s="35" t="s">
        <v>48</v>
      </c>
      <c r="F9" s="35" t="s">
        <v>49</v>
      </c>
      <c r="G9" s="35" t="s">
        <v>50</v>
      </c>
      <c r="H9" s="35" t="s">
        <v>67</v>
      </c>
    </row>
    <row r="10" spans="1:17" ht="21" customHeight="1">
      <c r="A10" s="153"/>
      <c r="C10" s="74"/>
      <c r="D10" s="164" t="s">
        <v>92</v>
      </c>
      <c r="E10" s="561" t="s">
        <v>696</v>
      </c>
      <c r="F10" s="336" t="s">
        <v>1783</v>
      </c>
      <c r="G10" s="256" t="s">
        <v>1787</v>
      </c>
      <c r="H10" s="691" t="s">
        <v>698</v>
      </c>
    </row>
    <row r="11" spans="1:17" ht="21" customHeight="1">
      <c r="A11" s="153"/>
      <c r="C11" s="74"/>
      <c r="D11" s="164" t="s">
        <v>48</v>
      </c>
      <c r="E11" s="561" t="s">
        <v>697</v>
      </c>
      <c r="F11" s="336" t="s">
        <v>1784</v>
      </c>
      <c r="G11" s="256" t="s">
        <v>1788</v>
      </c>
      <c r="H11" s="692"/>
    </row>
    <row r="12" spans="1:17" ht="21" customHeight="1">
      <c r="A12" s="2"/>
      <c r="C12" s="39"/>
      <c r="D12" s="164" t="s">
        <v>49</v>
      </c>
      <c r="E12" s="561" t="s">
        <v>680</v>
      </c>
      <c r="F12" s="336" t="s">
        <v>1785</v>
      </c>
      <c r="G12" s="256" t="s">
        <v>1789</v>
      </c>
      <c r="H12" s="692"/>
      <c r="I12" s="182"/>
      <c r="K12" s="31"/>
    </row>
    <row r="13" spans="1:17" ht="21" customHeight="1">
      <c r="A13" s="2"/>
      <c r="C13" s="39"/>
      <c r="D13" s="164" t="s">
        <v>50</v>
      </c>
      <c r="E13" s="561" t="s">
        <v>681</v>
      </c>
      <c r="F13" s="336" t="s">
        <v>1786</v>
      </c>
      <c r="G13" s="256" t="s">
        <v>1790</v>
      </c>
      <c r="H13" s="692"/>
      <c r="I13" s="182"/>
      <c r="K13" s="31"/>
    </row>
    <row r="14" spans="1:17" ht="15" customHeight="1">
      <c r="A14" s="153"/>
      <c r="C14" s="74"/>
      <c r="D14" s="97"/>
      <c r="E14" s="563" t="s">
        <v>327</v>
      </c>
      <c r="F14" s="558"/>
      <c r="G14" s="556"/>
      <c r="H14" s="693"/>
    </row>
    <row r="15" spans="1:17">
      <c r="D15" s="565"/>
      <c r="E15" s="565"/>
      <c r="F15" s="565"/>
      <c r="G15" s="565"/>
      <c r="H15" s="565"/>
    </row>
  </sheetData>
  <sheetProtection algorithmName="SHA-512" hashValue="v5UwBPOi73cx1/l4FpooeDZ4gsr7b7pA8pnqlLQyizVx39wUqBFnGnYUnJGyttcU6Mo8FHZWb61grleaEfOoHw==" saltValue="m7XqCZqjYtXjxEqtiFd61A==" spinCount="100000"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rodnik46.ru" xr:uid="{E93D7181-FB45-46DC-92BD-61A0B69C5B8B}"/>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9C698-F628-4DD0-819C-BD86186D325C}">
  <sheetPr codeName="List05_12">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209</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t="str">
        <f>IF('Перечень тарифов'!R21="","наименование отсутствует","" &amp; 'Перечень тарифов'!R21 &amp; "")</f>
        <v>наименование отсутствует</v>
      </c>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t="str">
        <f>IF(Территории!H13="","","" &amp; Территории!H13 &amp; "")</f>
        <v>Курский муниципальный район</v>
      </c>
      <c r="I12" s="169" t="s">
        <v>479</v>
      </c>
      <c r="J12" s="272"/>
      <c r="K12" s="183"/>
      <c r="L12" s="183"/>
      <c r="M12" s="183"/>
      <c r="N12" s="183"/>
      <c r="O12" s="183"/>
      <c r="P12" s="183"/>
      <c r="Q12" s="183"/>
      <c r="R12" s="183"/>
      <c r="S12" s="183"/>
      <c r="T12" s="183"/>
    </row>
    <row r="13" spans="1:20" s="138" customFormat="1" ht="56.25">
      <c r="A13" s="671"/>
      <c r="B13" s="671"/>
      <c r="C13" s="671"/>
      <c r="D13" s="277">
        <v>1</v>
      </c>
      <c r="F13" s="165" t="str">
        <f>"4."&amp;mergeValue(A13) &amp;"."&amp;mergeValue(B13)&amp;"."&amp;mergeValue(C13)&amp;"."&amp;mergeValue(D13)</f>
        <v>4.1.1.1.1</v>
      </c>
      <c r="G13" s="340" t="s">
        <v>477</v>
      </c>
      <c r="H13" s="259" t="str">
        <f>IF(Территории!R14="","","" &amp; Территории!R14 &amp; "")</f>
        <v>Щетинский сельсовет (38620492)</v>
      </c>
      <c r="I13" s="550" t="s">
        <v>567</v>
      </c>
      <c r="J13" s="272"/>
      <c r="K13" s="183"/>
      <c r="L13" s="183"/>
      <c r="M13" s="183"/>
      <c r="N13" s="183"/>
      <c r="O13" s="183"/>
      <c r="P13" s="183"/>
      <c r="Q13" s="183"/>
      <c r="R13" s="183"/>
      <c r="S13" s="183"/>
      <c r="T13" s="183"/>
    </row>
    <row r="14" spans="1:20" s="138" customFormat="1" ht="45">
      <c r="A14" s="671">
        <v>2</v>
      </c>
      <c r="B14" s="183"/>
      <c r="C14" s="183"/>
      <c r="D14" s="183"/>
      <c r="F14" s="165" t="str">
        <f>"2." &amp;mergeValue(A14)</f>
        <v>2.2</v>
      </c>
      <c r="G14" s="337" t="s">
        <v>473</v>
      </c>
      <c r="H14" s="259" t="str">
        <f>IF('Перечень тарифов'!R24="","наименование отсутствует","" &amp; 'Перечень тарифов'!R24 &amp; "")</f>
        <v>наименование отсутствует</v>
      </c>
      <c r="I14" s="169" t="s">
        <v>566</v>
      </c>
      <c r="J14" s="272"/>
      <c r="K14" s="183"/>
      <c r="L14" s="183"/>
      <c r="M14" s="183"/>
      <c r="N14" s="183"/>
      <c r="O14" s="183"/>
      <c r="P14" s="183"/>
      <c r="Q14" s="183"/>
      <c r="R14" s="183"/>
      <c r="S14" s="183"/>
      <c r="T14" s="183"/>
    </row>
    <row r="15" spans="1:20" s="138" customFormat="1" ht="22.5">
      <c r="A15" s="671"/>
      <c r="B15" s="183"/>
      <c r="C15" s="183"/>
      <c r="D15" s="183"/>
      <c r="F15" s="165" t="str">
        <f>"3." &amp;mergeValue(A15)</f>
        <v>3.2</v>
      </c>
      <c r="G15" s="337" t="s">
        <v>474</v>
      </c>
      <c r="H15" s="25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169" t="s">
        <v>564</v>
      </c>
      <c r="J15" s="272"/>
      <c r="K15" s="183"/>
      <c r="L15" s="183"/>
      <c r="M15" s="183"/>
      <c r="N15" s="183"/>
      <c r="O15" s="183"/>
      <c r="P15" s="183"/>
      <c r="Q15" s="183"/>
      <c r="R15" s="183"/>
      <c r="S15" s="183"/>
      <c r="T15" s="183"/>
    </row>
    <row r="16" spans="1:20" s="138" customFormat="1" ht="22.5">
      <c r="A16" s="671"/>
      <c r="B16" s="183"/>
      <c r="C16" s="183"/>
      <c r="D16" s="183"/>
      <c r="F16" s="165" t="str">
        <f>"4."&amp;mergeValue(A16)</f>
        <v>4.2</v>
      </c>
      <c r="G16" s="337" t="s">
        <v>475</v>
      </c>
      <c r="H16" s="260" t="s">
        <v>449</v>
      </c>
      <c r="I16" s="169"/>
      <c r="J16" s="272"/>
      <c r="K16" s="183"/>
      <c r="L16" s="183"/>
      <c r="M16" s="183"/>
      <c r="N16" s="183"/>
      <c r="O16" s="183"/>
      <c r="P16" s="183"/>
      <c r="Q16" s="183"/>
      <c r="R16" s="183"/>
      <c r="S16" s="183"/>
      <c r="T16" s="183"/>
    </row>
    <row r="17" spans="1:20" s="138" customFormat="1" ht="18.75">
      <c r="A17" s="671"/>
      <c r="B17" s="671">
        <v>1</v>
      </c>
      <c r="C17" s="277"/>
      <c r="D17" s="277"/>
      <c r="F17" s="165" t="str">
        <f>"4."&amp;mergeValue(A17) &amp;"."&amp;mergeValue(B17)</f>
        <v>4.2.1</v>
      </c>
      <c r="G17" s="266" t="s">
        <v>568</v>
      </c>
      <c r="H17" s="259" t="str">
        <f>IF(region_name="","",region_name)</f>
        <v>Курская область</v>
      </c>
      <c r="I17" s="169" t="s">
        <v>478</v>
      </c>
      <c r="J17" s="272"/>
      <c r="K17" s="183"/>
      <c r="L17" s="183"/>
      <c r="M17" s="183"/>
      <c r="N17" s="183"/>
      <c r="O17" s="183"/>
      <c r="P17" s="183"/>
      <c r="Q17" s="183"/>
      <c r="R17" s="183"/>
      <c r="S17" s="183"/>
      <c r="T17" s="183"/>
    </row>
    <row r="18" spans="1:20" s="138" customFormat="1" ht="22.5">
      <c r="A18" s="671"/>
      <c r="B18" s="671"/>
      <c r="C18" s="671">
        <v>1</v>
      </c>
      <c r="D18" s="277"/>
      <c r="F18" s="165" t="str">
        <f>"4."&amp;mergeValue(A18) &amp;"."&amp;mergeValue(B18)&amp;"."&amp;mergeValue(C18)</f>
        <v>4.2.1.1</v>
      </c>
      <c r="G18" s="276" t="s">
        <v>476</v>
      </c>
      <c r="H18" s="259" t="str">
        <f>IF(Территории!H16="","","" &amp; Территории!H16 &amp; "")</f>
        <v>Курский муниципальный район</v>
      </c>
      <c r="I18" s="169" t="s">
        <v>479</v>
      </c>
      <c r="J18" s="272"/>
      <c r="K18" s="183"/>
      <c r="L18" s="183"/>
      <c r="M18" s="183"/>
      <c r="N18" s="183"/>
      <c r="O18" s="183"/>
      <c r="P18" s="183"/>
      <c r="Q18" s="183"/>
      <c r="R18" s="183"/>
      <c r="S18" s="183"/>
      <c r="T18" s="183"/>
    </row>
    <row r="19" spans="1:20" s="138" customFormat="1" ht="56.25">
      <c r="A19" s="671"/>
      <c r="B19" s="671"/>
      <c r="C19" s="671"/>
      <c r="D19" s="277">
        <v>1</v>
      </c>
      <c r="F19" s="165" t="str">
        <f>"4."&amp;mergeValue(A19) &amp;"."&amp;mergeValue(B19)&amp;"."&amp;mergeValue(C19)&amp;"."&amp;mergeValue(D19)</f>
        <v>4.2.1.1.1</v>
      </c>
      <c r="G19" s="340" t="s">
        <v>477</v>
      </c>
      <c r="H19" s="259" t="str">
        <f>IF(Территории!R17="","","" &amp; Территории!R17 &amp; "")</f>
        <v>Полянский сельсовет (38620472)</v>
      </c>
      <c r="I19" s="550" t="s">
        <v>567</v>
      </c>
      <c r="J19" s="272"/>
      <c r="K19" s="183"/>
      <c r="L19" s="183"/>
      <c r="M19" s="183"/>
      <c r="N19" s="183"/>
      <c r="O19" s="183"/>
      <c r="P19" s="183"/>
      <c r="Q19" s="183"/>
      <c r="R19" s="183"/>
      <c r="S19" s="183"/>
      <c r="T19" s="183"/>
    </row>
    <row r="20" spans="1:20" s="138" customFormat="1" ht="45">
      <c r="A20" s="671">
        <v>3</v>
      </c>
      <c r="B20" s="183"/>
      <c r="C20" s="183"/>
      <c r="D20" s="183"/>
      <c r="F20" s="165" t="str">
        <f>"2." &amp;mergeValue(A20)</f>
        <v>2.3</v>
      </c>
      <c r="G20" s="337" t="s">
        <v>473</v>
      </c>
      <c r="H20" s="259" t="str">
        <f>IF('Перечень тарифов'!R27="","наименование отсутствует","" &amp; 'Перечень тарифов'!R27 &amp; "")</f>
        <v>наименование отсутствует</v>
      </c>
      <c r="I20" s="169" t="s">
        <v>566</v>
      </c>
      <c r="J20" s="272"/>
      <c r="K20" s="183"/>
      <c r="L20" s="183"/>
      <c r="M20" s="183"/>
      <c r="N20" s="183"/>
      <c r="O20" s="183"/>
      <c r="P20" s="183"/>
      <c r="Q20" s="183"/>
      <c r="R20" s="183"/>
      <c r="S20" s="183"/>
      <c r="T20" s="183"/>
    </row>
    <row r="21" spans="1:20" s="138" customFormat="1" ht="22.5">
      <c r="A21" s="671"/>
      <c r="B21" s="183"/>
      <c r="C21" s="183"/>
      <c r="D21" s="183"/>
      <c r="F21" s="165" t="str">
        <f>"3." &amp;mergeValue(A21)</f>
        <v>3.3</v>
      </c>
      <c r="G21" s="337" t="s">
        <v>474</v>
      </c>
      <c r="H21" s="25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169" t="s">
        <v>564</v>
      </c>
      <c r="J21" s="272"/>
      <c r="K21" s="183"/>
      <c r="L21" s="183"/>
      <c r="M21" s="183"/>
      <c r="N21" s="183"/>
      <c r="O21" s="183"/>
      <c r="P21" s="183"/>
      <c r="Q21" s="183"/>
      <c r="R21" s="183"/>
      <c r="S21" s="183"/>
      <c r="T21" s="183"/>
    </row>
    <row r="22" spans="1:20" s="138" customFormat="1" ht="22.5">
      <c r="A22" s="671"/>
      <c r="B22" s="183"/>
      <c r="C22" s="183"/>
      <c r="D22" s="183"/>
      <c r="F22" s="165" t="str">
        <f>"4."&amp;mergeValue(A22)</f>
        <v>4.3</v>
      </c>
      <c r="G22" s="337" t="s">
        <v>475</v>
      </c>
      <c r="H22" s="260" t="s">
        <v>449</v>
      </c>
      <c r="I22" s="169"/>
      <c r="J22" s="272"/>
      <c r="K22" s="183"/>
      <c r="L22" s="183"/>
      <c r="M22" s="183"/>
      <c r="N22" s="183"/>
      <c r="O22" s="183"/>
      <c r="P22" s="183"/>
      <c r="Q22" s="183"/>
      <c r="R22" s="183"/>
      <c r="S22" s="183"/>
      <c r="T22" s="183"/>
    </row>
    <row r="23" spans="1:20" s="138" customFormat="1" ht="18.75">
      <c r="A23" s="671"/>
      <c r="B23" s="671">
        <v>1</v>
      </c>
      <c r="C23" s="277"/>
      <c r="D23" s="277"/>
      <c r="F23" s="165" t="str">
        <f>"4."&amp;mergeValue(A23) &amp;"."&amp;mergeValue(B23)</f>
        <v>4.3.1</v>
      </c>
      <c r="G23" s="266" t="s">
        <v>568</v>
      </c>
      <c r="H23" s="259" t="str">
        <f>IF(region_name="","",region_name)</f>
        <v>Курская область</v>
      </c>
      <c r="I23" s="169" t="s">
        <v>478</v>
      </c>
      <c r="J23" s="272"/>
      <c r="K23" s="183"/>
      <c r="L23" s="183"/>
      <c r="M23" s="183"/>
      <c r="N23" s="183"/>
      <c r="O23" s="183"/>
      <c r="P23" s="183"/>
      <c r="Q23" s="183"/>
      <c r="R23" s="183"/>
      <c r="S23" s="183"/>
      <c r="T23" s="183"/>
    </row>
    <row r="24" spans="1:20" s="138" customFormat="1" ht="22.5">
      <c r="A24" s="671"/>
      <c r="B24" s="671"/>
      <c r="C24" s="671">
        <v>1</v>
      </c>
      <c r="D24" s="277"/>
      <c r="F24" s="165" t="str">
        <f>"4."&amp;mergeValue(A24) &amp;"."&amp;mergeValue(B24)&amp;"."&amp;mergeValue(C24)</f>
        <v>4.3.1.1</v>
      </c>
      <c r="G24" s="276" t="s">
        <v>476</v>
      </c>
      <c r="H24" s="259" t="str">
        <f>IF(Территории!H19="","","" &amp; Территории!H19 &amp; "")</f>
        <v>Курский муниципальный район</v>
      </c>
      <c r="I24" s="169" t="s">
        <v>479</v>
      </c>
      <c r="J24" s="272"/>
      <c r="K24" s="183"/>
      <c r="L24" s="183"/>
      <c r="M24" s="183"/>
      <c r="N24" s="183"/>
      <c r="O24" s="183"/>
      <c r="P24" s="183"/>
      <c r="Q24" s="183"/>
      <c r="R24" s="183"/>
      <c r="S24" s="183"/>
      <c r="T24" s="183"/>
    </row>
    <row r="25" spans="1:20" s="138" customFormat="1" ht="56.25">
      <c r="A25" s="671"/>
      <c r="B25" s="671"/>
      <c r="C25" s="671"/>
      <c r="D25" s="277">
        <v>1</v>
      </c>
      <c r="F25" s="165" t="str">
        <f>"4."&amp;mergeValue(A25) &amp;"."&amp;mergeValue(B25)&amp;"."&amp;mergeValue(C25)&amp;"."&amp;mergeValue(D25)</f>
        <v>4.3.1.1.1</v>
      </c>
      <c r="G25" s="340" t="s">
        <v>477</v>
      </c>
      <c r="H25" s="259" t="str">
        <f>IF(Территории!R20="","","" &amp; Территории!R20 &amp; "")</f>
        <v>Ворошневский сельсовет (38620424)</v>
      </c>
      <c r="I25" s="550" t="s">
        <v>567</v>
      </c>
      <c r="J25" s="272"/>
      <c r="K25" s="183"/>
      <c r="L25" s="183"/>
      <c r="M25" s="183"/>
      <c r="N25" s="183"/>
      <c r="O25" s="183"/>
      <c r="P25" s="183"/>
      <c r="Q25" s="183"/>
      <c r="R25" s="183"/>
      <c r="S25" s="183"/>
      <c r="T25" s="183"/>
    </row>
    <row r="26" spans="1:20" s="138" customFormat="1" ht="3" customHeight="1">
      <c r="A26" s="183"/>
      <c r="B26" s="183"/>
      <c r="C26" s="183"/>
      <c r="D26" s="183"/>
      <c r="F26" s="267"/>
      <c r="G26" s="338"/>
      <c r="H26" s="339"/>
      <c r="I26" s="194"/>
      <c r="J26" s="183"/>
      <c r="K26" s="183"/>
      <c r="L26" s="183"/>
      <c r="M26" s="183"/>
      <c r="N26" s="183"/>
      <c r="O26" s="183"/>
      <c r="P26" s="183"/>
      <c r="Q26" s="183"/>
      <c r="R26" s="183"/>
      <c r="S26" s="183"/>
      <c r="T26" s="183"/>
    </row>
    <row r="27" spans="1:20" s="138" customFormat="1" ht="15" customHeight="1">
      <c r="A27" s="183"/>
      <c r="B27" s="183"/>
      <c r="C27" s="183"/>
      <c r="D27" s="183"/>
      <c r="F27" s="267"/>
      <c r="G27" s="667" t="s">
        <v>569</v>
      </c>
      <c r="H27" s="667"/>
      <c r="I27" s="194"/>
      <c r="J27" s="183"/>
      <c r="K27" s="183"/>
      <c r="L27" s="183"/>
      <c r="M27" s="183"/>
      <c r="N27" s="183"/>
      <c r="O27" s="183"/>
      <c r="P27" s="183"/>
      <c r="Q27" s="183"/>
      <c r="R27" s="183"/>
      <c r="S27" s="183"/>
      <c r="T27" s="183"/>
    </row>
  </sheetData>
  <sheetProtection algorithmName="SHA-512" hashValue="5v1FHWiIk9he+FD4151OKiljofet9FVXVGWqFWAEXIdhvX5ojG8PYtW7QabXXpXwE3RlLTba6uOpLmrX+oQEyw==" saltValue="BdHt3T//nAFZPt7rlZbAiw==" spinCount="100000" sheet="1" objects="1" scenarios="1" formatColumns="0" formatRows="0"/>
  <mergeCells count="13">
    <mergeCell ref="G27:H27"/>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26:I27" xr:uid="{85426AB6-4D30-4783-AB94-A36FC59805F1}">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4_1">
    <tabColor rgb="FFEAEBEE"/>
  </sheetPr>
  <dimension ref="A1:AF46"/>
  <sheetViews>
    <sheetView showGridLines="0" topLeftCell="C4" zoomScaleNormal="100" workbookViewId="0">
      <selection activeCell="J30" sqref="J30"/>
    </sheetView>
  </sheetViews>
  <sheetFormatPr defaultColWidth="10.5703125" defaultRowHeight="14.25"/>
  <cols>
    <col min="1" max="1" width="9.140625" style="194" hidden="1" customWidth="1"/>
    <col min="2" max="2" width="9.140625" style="163" hidden="1" customWidth="1"/>
    <col min="3" max="3" width="3.7109375" style="75" customWidth="1"/>
    <col min="4" max="4" width="6.28515625" style="31" bestFit="1" customWidth="1"/>
    <col min="5" max="5" width="46.7109375" style="31" customWidth="1"/>
    <col min="6" max="6" width="35.7109375" style="31" customWidth="1"/>
    <col min="7" max="7" width="3.7109375" style="31" customWidth="1"/>
    <col min="8" max="9" width="11.7109375" style="31" customWidth="1"/>
    <col min="10" max="11" width="35.7109375" style="31" customWidth="1"/>
    <col min="12" max="12" width="84.85546875" style="31" customWidth="1"/>
    <col min="13" max="13" width="10.5703125" style="31"/>
    <col min="14" max="15" width="10.5703125" style="182"/>
    <col min="16" max="16384" width="10.5703125" style="31"/>
  </cols>
  <sheetData>
    <row r="1" spans="1:32" hidden="1">
      <c r="S1" s="559"/>
      <c r="AF1" s="560"/>
    </row>
    <row r="2" spans="1:32" hidden="1"/>
    <row r="3" spans="1:32" hidden="1"/>
    <row r="4" spans="1:32" ht="3" customHeight="1">
      <c r="C4" s="74"/>
      <c r="D4" s="383"/>
      <c r="E4" s="383"/>
      <c r="F4" s="383"/>
      <c r="G4" s="383"/>
      <c r="H4" s="383"/>
      <c r="I4" s="383"/>
      <c r="J4" s="383"/>
      <c r="K4" s="552"/>
      <c r="L4" s="552"/>
    </row>
    <row r="5" spans="1:32" ht="26.1" customHeight="1">
      <c r="C5" s="74"/>
      <c r="D5" s="688" t="s">
        <v>705</v>
      </c>
      <c r="E5" s="688"/>
      <c r="F5" s="688"/>
      <c r="G5" s="688"/>
      <c r="H5" s="688"/>
      <c r="I5" s="688"/>
      <c r="J5" s="688"/>
      <c r="K5" s="688"/>
      <c r="L5" s="467"/>
    </row>
    <row r="6" spans="1:32" ht="3" customHeight="1">
      <c r="C6" s="74"/>
      <c r="D6" s="383"/>
      <c r="E6" s="149"/>
      <c r="F6" s="149"/>
      <c r="G6" s="149"/>
      <c r="H6" s="149"/>
      <c r="I6" s="149"/>
      <c r="J6" s="149"/>
      <c r="K6" s="384"/>
      <c r="L6" s="553"/>
    </row>
    <row r="7" spans="1:32" ht="18.75">
      <c r="C7" s="74"/>
      <c r="D7" s="383"/>
      <c r="E7" s="569" t="str">
        <f>"Дата подачи заявления об "&amp;IF(datePr_ch="","утверждении","изменении") &amp; " тарифов"</f>
        <v>Дата подачи заявления об утверждении тарифов</v>
      </c>
      <c r="F7" s="695" t="str">
        <f>IF(datePr_ch="",IF(datePr="","",datePr),datePr_ch)</f>
        <v>28.04.2023</v>
      </c>
      <c r="G7" s="695"/>
      <c r="H7" s="695"/>
      <c r="I7" s="695"/>
      <c r="J7" s="695"/>
      <c r="K7" s="695"/>
      <c r="L7" s="581"/>
      <c r="M7" s="397"/>
    </row>
    <row r="8" spans="1:32" ht="18.75">
      <c r="C8" s="74"/>
      <c r="D8" s="383"/>
      <c r="E8" s="569" t="str">
        <f>"Номер подачи заявления об "&amp;IF(numberPr_ch="","утверждении","изменении") &amp; " тарифов"</f>
        <v>Номер подачи заявления об утверждении тарифов</v>
      </c>
      <c r="F8" s="695" t="str">
        <f>IF(numberPr_ch="",IF(numberPr="","",numberPr),numberPr_ch)</f>
        <v>595</v>
      </c>
      <c r="G8" s="695"/>
      <c r="H8" s="695"/>
      <c r="I8" s="695"/>
      <c r="J8" s="695"/>
      <c r="K8" s="695"/>
      <c r="L8" s="581"/>
      <c r="M8" s="397"/>
    </row>
    <row r="9" spans="1:32">
      <c r="C9" s="74"/>
      <c r="D9" s="383"/>
      <c r="E9" s="149"/>
      <c r="F9" s="149"/>
      <c r="G9" s="149"/>
      <c r="H9" s="149"/>
      <c r="I9" s="149"/>
      <c r="J9" s="149"/>
      <c r="K9" s="384"/>
      <c r="L9" s="553"/>
    </row>
    <row r="10" spans="1:32" ht="21" customHeight="1">
      <c r="C10" s="74"/>
      <c r="D10" s="702" t="s">
        <v>445</v>
      </c>
      <c r="E10" s="702"/>
      <c r="F10" s="702"/>
      <c r="G10" s="702"/>
      <c r="H10" s="702"/>
      <c r="I10" s="702"/>
      <c r="J10" s="702"/>
      <c r="K10" s="702"/>
      <c r="L10" s="744" t="s">
        <v>446</v>
      </c>
    </row>
    <row r="11" spans="1:32" ht="21" customHeight="1">
      <c r="C11" s="74"/>
      <c r="D11" s="685" t="s">
        <v>91</v>
      </c>
      <c r="E11" s="745" t="s">
        <v>296</v>
      </c>
      <c r="F11" s="745" t="s">
        <v>19</v>
      </c>
      <c r="G11" s="747" t="s">
        <v>682</v>
      </c>
      <c r="H11" s="748"/>
      <c r="I11" s="749"/>
      <c r="J11" s="745" t="s">
        <v>439</v>
      </c>
      <c r="K11" s="745" t="s">
        <v>447</v>
      </c>
      <c r="L11" s="744"/>
    </row>
    <row r="12" spans="1:32" ht="21" customHeight="1">
      <c r="C12" s="74"/>
      <c r="D12" s="687"/>
      <c r="E12" s="746"/>
      <c r="F12" s="746"/>
      <c r="G12" s="751" t="s">
        <v>683</v>
      </c>
      <c r="H12" s="752"/>
      <c r="I12" s="96" t="s">
        <v>684</v>
      </c>
      <c r="J12" s="746"/>
      <c r="K12" s="746"/>
      <c r="L12" s="744"/>
    </row>
    <row r="13" spans="1:32" ht="12" customHeight="1">
      <c r="C13" s="74"/>
      <c r="D13" s="35" t="s">
        <v>92</v>
      </c>
      <c r="E13" s="35" t="s">
        <v>48</v>
      </c>
      <c r="F13" s="35" t="s">
        <v>49</v>
      </c>
      <c r="G13" s="753" t="s">
        <v>50</v>
      </c>
      <c r="H13" s="753"/>
      <c r="I13" s="35" t="s">
        <v>67</v>
      </c>
      <c r="J13" s="35" t="s">
        <v>68</v>
      </c>
      <c r="K13" s="35" t="s">
        <v>182</v>
      </c>
      <c r="L13" s="35" t="s">
        <v>183</v>
      </c>
    </row>
    <row r="14" spans="1:32" ht="14.25" customHeight="1">
      <c r="A14" s="153"/>
      <c r="C14" s="74"/>
      <c r="D14" s="564">
        <v>1</v>
      </c>
      <c r="E14" s="750" t="s">
        <v>685</v>
      </c>
      <c r="F14" s="754"/>
      <c r="G14" s="754"/>
      <c r="H14" s="754"/>
      <c r="I14" s="754"/>
      <c r="J14" s="754"/>
      <c r="K14" s="754"/>
      <c r="L14" s="169"/>
      <c r="M14" s="566"/>
    </row>
    <row r="15" spans="1:32" ht="56.25">
      <c r="A15" s="153"/>
      <c r="C15" s="74"/>
      <c r="D15" s="564" t="s">
        <v>294</v>
      </c>
      <c r="E15" s="245" t="s">
        <v>449</v>
      </c>
      <c r="F15" s="245" t="s">
        <v>449</v>
      </c>
      <c r="G15" s="755" t="s">
        <v>449</v>
      </c>
      <c r="H15" s="756"/>
      <c r="I15" s="245" t="s">
        <v>449</v>
      </c>
      <c r="J15" s="592" t="s">
        <v>1529</v>
      </c>
      <c r="K15" s="579" t="s">
        <v>1791</v>
      </c>
      <c r="L15" s="169" t="s">
        <v>686</v>
      </c>
      <c r="M15" s="566"/>
    </row>
    <row r="16" spans="1:32" ht="18.75">
      <c r="A16" s="153"/>
      <c r="B16" s="163">
        <v>3</v>
      </c>
      <c r="C16" s="74"/>
      <c r="D16" s="567">
        <v>2</v>
      </c>
      <c r="E16" s="757" t="s">
        <v>687</v>
      </c>
      <c r="F16" s="758"/>
      <c r="G16" s="758"/>
      <c r="H16" s="759"/>
      <c r="I16" s="759"/>
      <c r="J16" s="759" t="s">
        <v>449</v>
      </c>
      <c r="K16" s="759"/>
      <c r="L16" s="562"/>
      <c r="M16" s="566"/>
    </row>
    <row r="17" spans="1:15" ht="90" customHeight="1">
      <c r="A17" s="153"/>
      <c r="C17" s="760"/>
      <c r="D17" s="761" t="s">
        <v>688</v>
      </c>
      <c r="E17" s="7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763" t="str">
        <f>IF('Перечень тарифов'!J21="","наименование отсутствует","" &amp; 'Перечень тарифов'!J21 &amp; "")</f>
        <v>Тепловая энергия</v>
      </c>
      <c r="G17" s="245"/>
      <c r="H17" s="578" t="s">
        <v>1449</v>
      </c>
      <c r="I17" s="576" t="s">
        <v>1450</v>
      </c>
      <c r="J17" s="336" t="s">
        <v>247</v>
      </c>
      <c r="K17" s="245" t="s">
        <v>449</v>
      </c>
      <c r="L17" s="691" t="s">
        <v>709</v>
      </c>
      <c r="M17" s="566"/>
    </row>
    <row r="18" spans="1:15" ht="18.75">
      <c r="A18" s="153"/>
      <c r="C18" s="760"/>
      <c r="D18" s="761"/>
      <c r="E18" s="762"/>
      <c r="F18" s="763"/>
      <c r="G18" s="568"/>
      <c r="H18" s="563" t="s">
        <v>274</v>
      </c>
      <c r="I18" s="558"/>
      <c r="J18" s="558"/>
      <c r="K18" s="556"/>
      <c r="L18" s="693"/>
      <c r="M18" s="566"/>
    </row>
    <row r="19" spans="1:15" ht="18.75">
      <c r="A19" s="153"/>
      <c r="B19" s="163">
        <v>3</v>
      </c>
      <c r="C19" s="74"/>
      <c r="D19" s="164" t="s">
        <v>49</v>
      </c>
      <c r="E19" s="750" t="s">
        <v>689</v>
      </c>
      <c r="F19" s="750"/>
      <c r="G19" s="750"/>
      <c r="H19" s="750"/>
      <c r="I19" s="750"/>
      <c r="J19" s="750"/>
      <c r="K19" s="750"/>
      <c r="L19" s="446"/>
      <c r="M19" s="566"/>
    </row>
    <row r="20" spans="1:15" ht="33.75">
      <c r="A20" s="153"/>
      <c r="C20" s="74"/>
      <c r="D20" s="564" t="s">
        <v>440</v>
      </c>
      <c r="E20" s="245" t="s">
        <v>449</v>
      </c>
      <c r="F20" s="245" t="s">
        <v>449</v>
      </c>
      <c r="G20" s="755" t="s">
        <v>449</v>
      </c>
      <c r="H20" s="756"/>
      <c r="I20" s="245" t="s">
        <v>449</v>
      </c>
      <c r="J20" s="245" t="s">
        <v>449</v>
      </c>
      <c r="K20" s="256" t="s">
        <v>1791</v>
      </c>
      <c r="L20" s="169" t="s">
        <v>690</v>
      </c>
      <c r="M20" s="566"/>
    </row>
    <row r="21" spans="1:15" ht="18.75">
      <c r="A21" s="153"/>
      <c r="B21" s="163">
        <v>3</v>
      </c>
      <c r="C21" s="74"/>
      <c r="D21" s="164" t="s">
        <v>50</v>
      </c>
      <c r="E21" s="750" t="s">
        <v>691</v>
      </c>
      <c r="F21" s="750"/>
      <c r="G21" s="750"/>
      <c r="H21" s="750"/>
      <c r="I21" s="750"/>
      <c r="J21" s="750"/>
      <c r="K21" s="750"/>
      <c r="L21" s="446"/>
      <c r="M21" s="566"/>
    </row>
    <row r="22" spans="1:15" ht="20.100000000000001" customHeight="1">
      <c r="A22" s="153"/>
      <c r="C22" s="760"/>
      <c r="D22" s="761" t="s">
        <v>441</v>
      </c>
      <c r="E22" s="7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763" t="str">
        <f>IF('Перечень тарифов'!J21="","наименование отсутствует","" &amp; 'Перечень тарифов'!J21 &amp; "")</f>
        <v>Тепловая энергия</v>
      </c>
      <c r="G22" s="245"/>
      <c r="H22" s="576" t="s">
        <v>1449</v>
      </c>
      <c r="I22" s="576" t="s">
        <v>1767</v>
      </c>
      <c r="J22" s="582">
        <v>8220.0740000000005</v>
      </c>
      <c r="K22" s="245" t="s">
        <v>449</v>
      </c>
      <c r="L22" s="691" t="s">
        <v>710</v>
      </c>
      <c r="M22" s="566"/>
    </row>
    <row r="23" spans="1:15" customFormat="1" ht="20.100000000000001" customHeight="1">
      <c r="A23" s="153"/>
      <c r="B23" s="163"/>
      <c r="C23" s="760"/>
      <c r="D23" s="761"/>
      <c r="E23" s="762"/>
      <c r="F23" s="763"/>
      <c r="G23" s="586" t="s">
        <v>1759</v>
      </c>
      <c r="H23" s="578" t="s">
        <v>1768</v>
      </c>
      <c r="I23" s="576" t="s">
        <v>1771</v>
      </c>
      <c r="J23" s="582">
        <v>8687.1200000000008</v>
      </c>
      <c r="K23" s="245" t="s">
        <v>449</v>
      </c>
      <c r="L23" s="692"/>
      <c r="M23" s="566"/>
      <c r="N23" s="182"/>
      <c r="O23" s="182"/>
    </row>
    <row r="24" spans="1:15" customFormat="1" ht="20.100000000000001" customHeight="1">
      <c r="A24" s="153"/>
      <c r="B24" s="163"/>
      <c r="C24" s="760"/>
      <c r="D24" s="761"/>
      <c r="E24" s="762"/>
      <c r="F24" s="763"/>
      <c r="G24" s="586" t="s">
        <v>1759</v>
      </c>
      <c r="H24" s="578" t="s">
        <v>1772</v>
      </c>
      <c r="I24" s="576" t="s">
        <v>1775</v>
      </c>
      <c r="J24" s="582">
        <v>9098.6919999999991</v>
      </c>
      <c r="K24" s="245" t="s">
        <v>449</v>
      </c>
      <c r="L24" s="692"/>
      <c r="M24" s="566"/>
      <c r="N24" s="182"/>
      <c r="O24" s="182"/>
    </row>
    <row r="25" spans="1:15" customFormat="1" ht="20.100000000000001" customHeight="1">
      <c r="A25" s="153"/>
      <c r="B25" s="163"/>
      <c r="C25" s="760"/>
      <c r="D25" s="761"/>
      <c r="E25" s="762"/>
      <c r="F25" s="763"/>
      <c r="G25" s="586" t="s">
        <v>1759</v>
      </c>
      <c r="H25" s="578" t="s">
        <v>1776</v>
      </c>
      <c r="I25" s="576" t="s">
        <v>1779</v>
      </c>
      <c r="J25" s="582">
        <v>9522.25</v>
      </c>
      <c r="K25" s="245" t="s">
        <v>449</v>
      </c>
      <c r="L25" s="692"/>
      <c r="M25" s="566"/>
      <c r="N25" s="182"/>
      <c r="O25" s="182"/>
    </row>
    <row r="26" spans="1:15" customFormat="1" ht="18.95" customHeight="1">
      <c r="A26" s="153"/>
      <c r="B26" s="163"/>
      <c r="C26" s="760"/>
      <c r="D26" s="761"/>
      <c r="E26" s="762"/>
      <c r="F26" s="763"/>
      <c r="G26" s="586" t="s">
        <v>1759</v>
      </c>
      <c r="H26" s="578" t="s">
        <v>1780</v>
      </c>
      <c r="I26" s="576" t="s">
        <v>1450</v>
      </c>
      <c r="J26" s="582">
        <v>9967.8799999999992</v>
      </c>
      <c r="K26" s="245" t="s">
        <v>449</v>
      </c>
      <c r="L26" s="692"/>
      <c r="M26" s="566"/>
      <c r="N26" s="182"/>
      <c r="O26" s="182"/>
    </row>
    <row r="27" spans="1:15" ht="15" customHeight="1">
      <c r="A27" s="153"/>
      <c r="C27" s="760"/>
      <c r="D27" s="761"/>
      <c r="E27" s="762"/>
      <c r="F27" s="763"/>
      <c r="G27" s="568"/>
      <c r="H27" s="563" t="s">
        <v>274</v>
      </c>
      <c r="I27" s="555"/>
      <c r="J27" s="555"/>
      <c r="K27" s="556"/>
      <c r="L27" s="693"/>
      <c r="M27" s="566"/>
    </row>
    <row r="28" spans="1:15" ht="18.75">
      <c r="A28" s="153"/>
      <c r="C28" s="74"/>
      <c r="D28" s="164" t="s">
        <v>67</v>
      </c>
      <c r="E28" s="750" t="s">
        <v>755</v>
      </c>
      <c r="F28" s="750"/>
      <c r="G28" s="750"/>
      <c r="H28" s="750"/>
      <c r="I28" s="750"/>
      <c r="J28" s="750"/>
      <c r="K28" s="750"/>
      <c r="L28" s="446"/>
      <c r="M28" s="566"/>
    </row>
    <row r="29" spans="1:15" ht="21" customHeight="1">
      <c r="A29" s="153"/>
      <c r="C29" s="760"/>
      <c r="D29" s="764" t="s">
        <v>442</v>
      </c>
      <c r="E29" s="7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9" s="763" t="str">
        <f>IF('Перечень тарифов'!J21="","наименование отсутствует","" &amp; 'Перечень тарифов'!J21 &amp; "")</f>
        <v>Тепловая энергия</v>
      </c>
      <c r="G29" s="245"/>
      <c r="H29" s="578" t="s">
        <v>1449</v>
      </c>
      <c r="I29" s="576" t="s">
        <v>1767</v>
      </c>
      <c r="J29" s="582">
        <v>1.0937939999999999</v>
      </c>
      <c r="K29" s="245" t="s">
        <v>449</v>
      </c>
      <c r="L29" s="691" t="s">
        <v>756</v>
      </c>
      <c r="M29" s="566"/>
    </row>
    <row r="30" spans="1:15" customFormat="1" ht="21" customHeight="1">
      <c r="A30" s="153"/>
      <c r="B30" s="163"/>
      <c r="C30" s="760"/>
      <c r="D30" s="765"/>
      <c r="E30" s="762"/>
      <c r="F30" s="763"/>
      <c r="G30" s="586" t="s">
        <v>1759</v>
      </c>
      <c r="H30" s="578" t="s">
        <v>1768</v>
      </c>
      <c r="I30" s="576" t="s">
        <v>1771</v>
      </c>
      <c r="J30" s="582">
        <v>1.0937939999999999</v>
      </c>
      <c r="K30" s="245" t="s">
        <v>449</v>
      </c>
      <c r="L30" s="692"/>
      <c r="M30" s="566"/>
      <c r="N30" s="182"/>
      <c r="O30" s="182"/>
    </row>
    <row r="31" spans="1:15" customFormat="1" ht="21" customHeight="1">
      <c r="A31" s="153"/>
      <c r="B31" s="163"/>
      <c r="C31" s="760"/>
      <c r="D31" s="765"/>
      <c r="E31" s="762"/>
      <c r="F31" s="763"/>
      <c r="G31" s="586" t="s">
        <v>1759</v>
      </c>
      <c r="H31" s="578" t="s">
        <v>1772</v>
      </c>
      <c r="I31" s="576" t="s">
        <v>1775</v>
      </c>
      <c r="J31" s="582">
        <v>1.0937939999999999</v>
      </c>
      <c r="K31" s="245" t="s">
        <v>449</v>
      </c>
      <c r="L31" s="692"/>
      <c r="M31" s="566"/>
      <c r="N31" s="182"/>
      <c r="O31" s="182"/>
    </row>
    <row r="32" spans="1:15" customFormat="1" ht="21" customHeight="1">
      <c r="A32" s="153"/>
      <c r="B32" s="163"/>
      <c r="C32" s="760"/>
      <c r="D32" s="765"/>
      <c r="E32" s="762"/>
      <c r="F32" s="763"/>
      <c r="G32" s="586" t="s">
        <v>1759</v>
      </c>
      <c r="H32" s="578" t="s">
        <v>1776</v>
      </c>
      <c r="I32" s="576" t="s">
        <v>1779</v>
      </c>
      <c r="J32" s="582">
        <v>1.0937939999999999</v>
      </c>
      <c r="K32" s="245" t="s">
        <v>449</v>
      </c>
      <c r="L32" s="692"/>
      <c r="M32" s="566"/>
      <c r="N32" s="182"/>
      <c r="O32" s="182"/>
    </row>
    <row r="33" spans="1:15" customFormat="1" ht="18.95" customHeight="1">
      <c r="A33" s="153"/>
      <c r="B33" s="163"/>
      <c r="C33" s="760"/>
      <c r="D33" s="765"/>
      <c r="E33" s="762"/>
      <c r="F33" s="763"/>
      <c r="G33" s="586" t="s">
        <v>1759</v>
      </c>
      <c r="H33" s="578" t="s">
        <v>1780</v>
      </c>
      <c r="I33" s="576" t="s">
        <v>1450</v>
      </c>
      <c r="J33" s="582">
        <v>1.0937939999999999</v>
      </c>
      <c r="K33" s="245" t="s">
        <v>449</v>
      </c>
      <c r="L33" s="692"/>
      <c r="M33" s="566"/>
      <c r="N33" s="182"/>
      <c r="O33" s="182"/>
    </row>
    <row r="34" spans="1:15" ht="15" customHeight="1">
      <c r="A34" s="153"/>
      <c r="C34" s="760"/>
      <c r="D34" s="766"/>
      <c r="E34" s="762"/>
      <c r="F34" s="763"/>
      <c r="G34" s="568"/>
      <c r="H34" s="563" t="s">
        <v>274</v>
      </c>
      <c r="I34" s="555"/>
      <c r="J34" s="555"/>
      <c r="K34" s="556"/>
      <c r="L34" s="693"/>
      <c r="M34" s="566"/>
    </row>
    <row r="35" spans="1:15" ht="26.1" customHeight="1">
      <c r="A35" s="153"/>
      <c r="C35" s="74"/>
      <c r="D35" s="164" t="s">
        <v>68</v>
      </c>
      <c r="E35" s="750" t="s">
        <v>712</v>
      </c>
      <c r="F35" s="750"/>
      <c r="G35" s="750"/>
      <c r="H35" s="750"/>
      <c r="I35" s="750"/>
      <c r="J35" s="750"/>
      <c r="K35" s="750"/>
      <c r="L35" s="446"/>
      <c r="M35" s="566"/>
    </row>
    <row r="36" spans="1:15" ht="24" customHeight="1">
      <c r="A36" s="153"/>
      <c r="C36" s="760"/>
      <c r="D36" s="764" t="s">
        <v>443</v>
      </c>
      <c r="E36" s="7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6" s="763" t="str">
        <f>IF('Перечень тарифов'!J21="","наименование отсутствует","" &amp; 'Перечень тарифов'!J21 &amp; "")</f>
        <v>Тепловая энергия</v>
      </c>
      <c r="G36" s="245"/>
      <c r="H36" s="578" t="s">
        <v>1449</v>
      </c>
      <c r="I36" s="576" t="s">
        <v>1767</v>
      </c>
      <c r="J36" s="582">
        <v>4986.4679999999998</v>
      </c>
      <c r="K36" s="245" t="s">
        <v>449</v>
      </c>
      <c r="L36" s="691" t="s">
        <v>713</v>
      </c>
      <c r="M36" s="566"/>
      <c r="O36" s="182" t="s">
        <v>551</v>
      </c>
    </row>
    <row r="37" spans="1:15" customFormat="1" ht="24" customHeight="1">
      <c r="A37" s="153"/>
      <c r="B37" s="163"/>
      <c r="C37" s="760"/>
      <c r="D37" s="765"/>
      <c r="E37" s="762"/>
      <c r="F37" s="763"/>
      <c r="G37" s="586" t="s">
        <v>1759</v>
      </c>
      <c r="H37" s="578" t="s">
        <v>1768</v>
      </c>
      <c r="I37" s="576" t="s">
        <v>1771</v>
      </c>
      <c r="J37" s="582">
        <v>4782.0200000000004</v>
      </c>
      <c r="K37" s="245" t="s">
        <v>449</v>
      </c>
      <c r="L37" s="692"/>
      <c r="M37" s="566"/>
      <c r="N37" s="182"/>
      <c r="O37" s="182"/>
    </row>
    <row r="38" spans="1:15" customFormat="1" ht="24" customHeight="1">
      <c r="A38" s="153"/>
      <c r="B38" s="163"/>
      <c r="C38" s="760"/>
      <c r="D38" s="765"/>
      <c r="E38" s="762"/>
      <c r="F38" s="763"/>
      <c r="G38" s="586" t="s">
        <v>1759</v>
      </c>
      <c r="H38" s="578" t="s">
        <v>1772</v>
      </c>
      <c r="I38" s="576" t="s">
        <v>1775</v>
      </c>
      <c r="J38" s="582">
        <v>4585.96</v>
      </c>
      <c r="K38" s="245" t="s">
        <v>449</v>
      </c>
      <c r="L38" s="692"/>
      <c r="M38" s="566"/>
      <c r="N38" s="182"/>
      <c r="O38" s="182"/>
    </row>
    <row r="39" spans="1:15" customFormat="1" ht="24" customHeight="1">
      <c r="A39" s="153"/>
      <c r="B39" s="163"/>
      <c r="C39" s="760"/>
      <c r="D39" s="765"/>
      <c r="E39" s="762"/>
      <c r="F39" s="763"/>
      <c r="G39" s="586" t="s">
        <v>1759</v>
      </c>
      <c r="H39" s="578" t="s">
        <v>1776</v>
      </c>
      <c r="I39" s="576" t="s">
        <v>1779</v>
      </c>
      <c r="J39" s="582">
        <v>4397.93</v>
      </c>
      <c r="K39" s="245" t="s">
        <v>449</v>
      </c>
      <c r="L39" s="692"/>
      <c r="M39" s="566"/>
      <c r="N39" s="182"/>
      <c r="O39" s="182"/>
    </row>
    <row r="40" spans="1:15" customFormat="1" ht="18.95" customHeight="1">
      <c r="A40" s="153"/>
      <c r="B40" s="163"/>
      <c r="C40" s="760"/>
      <c r="D40" s="765"/>
      <c r="E40" s="762"/>
      <c r="F40" s="763"/>
      <c r="G40" s="586" t="s">
        <v>1759</v>
      </c>
      <c r="H40" s="578" t="s">
        <v>1780</v>
      </c>
      <c r="I40" s="576" t="s">
        <v>1450</v>
      </c>
      <c r="J40" s="582">
        <v>4217.62</v>
      </c>
      <c r="K40" s="245" t="s">
        <v>449</v>
      </c>
      <c r="L40" s="692"/>
      <c r="M40" s="566"/>
      <c r="N40" s="182"/>
      <c r="O40" s="182"/>
    </row>
    <row r="41" spans="1:15" ht="15" customHeight="1">
      <c r="A41" s="153"/>
      <c r="C41" s="760"/>
      <c r="D41" s="766"/>
      <c r="E41" s="762"/>
      <c r="F41" s="763"/>
      <c r="G41" s="568"/>
      <c r="H41" s="563" t="s">
        <v>274</v>
      </c>
      <c r="I41" s="555"/>
      <c r="J41" s="555"/>
      <c r="K41" s="556"/>
      <c r="L41" s="693"/>
      <c r="M41" s="566"/>
    </row>
    <row r="42" spans="1:15" ht="25.5" customHeight="1">
      <c r="A42" s="153"/>
      <c r="B42" s="163">
        <v>3</v>
      </c>
      <c r="C42" s="74"/>
      <c r="D42" s="164" t="s">
        <v>182</v>
      </c>
      <c r="E42" s="750" t="s">
        <v>711</v>
      </c>
      <c r="F42" s="750"/>
      <c r="G42" s="750"/>
      <c r="H42" s="750"/>
      <c r="I42" s="750"/>
      <c r="J42" s="750"/>
      <c r="K42" s="750"/>
      <c r="L42" s="446"/>
      <c r="M42" s="566"/>
    </row>
    <row r="43" spans="1:15" ht="112.5" customHeight="1">
      <c r="A43" s="153"/>
      <c r="C43" s="760"/>
      <c r="D43" s="764" t="s">
        <v>692</v>
      </c>
      <c r="E43" s="7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3" s="763" t="str">
        <f>IF('Перечень тарифов'!J21="","наименование отсутствует","" &amp; 'Перечень тарифов'!J21 &amp; "")</f>
        <v>Тепловая энергия</v>
      </c>
      <c r="G43" s="245"/>
      <c r="H43" s="578" t="s">
        <v>1449</v>
      </c>
      <c r="I43" s="576" t="s">
        <v>1450</v>
      </c>
      <c r="J43" s="582">
        <v>187.679</v>
      </c>
      <c r="K43" s="245" t="s">
        <v>449</v>
      </c>
      <c r="L43" s="691" t="s">
        <v>714</v>
      </c>
      <c r="M43" s="566"/>
    </row>
    <row r="44" spans="1:15" ht="18.75">
      <c r="A44" s="153"/>
      <c r="C44" s="760"/>
      <c r="D44" s="766"/>
      <c r="E44" s="762"/>
      <c r="F44" s="763"/>
      <c r="G44" s="568"/>
      <c r="H44" s="563" t="s">
        <v>274</v>
      </c>
      <c r="I44" s="555"/>
      <c r="J44" s="555"/>
      <c r="K44" s="556"/>
      <c r="L44" s="693"/>
      <c r="M44" s="566"/>
    </row>
    <row r="45" spans="1:15" s="153" customFormat="1" ht="3" customHeight="1">
      <c r="D45" s="570"/>
      <c r="E45" s="570"/>
      <c r="F45" s="570"/>
      <c r="G45" s="570"/>
      <c r="H45" s="570"/>
      <c r="I45" s="570"/>
      <c r="J45" s="570"/>
      <c r="K45" s="570"/>
      <c r="L45" s="570"/>
      <c r="N45" s="554"/>
      <c r="O45" s="554"/>
    </row>
    <row r="46" spans="1:15" ht="24.75" customHeight="1">
      <c r="D46" s="557">
        <v>1</v>
      </c>
      <c r="E46" s="667" t="s">
        <v>708</v>
      </c>
      <c r="F46" s="667"/>
      <c r="G46" s="667"/>
      <c r="H46" s="667"/>
      <c r="I46" s="667"/>
      <c r="J46" s="667"/>
      <c r="K46" s="667"/>
      <c r="L46" s="667"/>
    </row>
  </sheetData>
  <sheetProtection algorithmName="SHA-512" hashValue="TaKWxrMqE59jVzn9x8ZAMA6C+Kw+B3TVtmefDJQJTWEIC5Kdi1IMFg5FIJlHwzcSdIo96dcvGpjBZZWEfUiz2w==" saltValue="h9w4p5i/mtzH7cYl4DMjhA==" spinCount="100000" sheet="1" objects="1" scenarios="1" formatColumns="0" formatRows="0"/>
  <mergeCells count="48">
    <mergeCell ref="E46:L46"/>
    <mergeCell ref="E42:K42"/>
    <mergeCell ref="C43:C44"/>
    <mergeCell ref="D43:D44"/>
    <mergeCell ref="E43:E44"/>
    <mergeCell ref="F43:F44"/>
    <mergeCell ref="L43:L44"/>
    <mergeCell ref="L36:L41"/>
    <mergeCell ref="L22:L27"/>
    <mergeCell ref="E28:K28"/>
    <mergeCell ref="C29:C34"/>
    <mergeCell ref="D29:D34"/>
    <mergeCell ref="E29:E34"/>
    <mergeCell ref="F29:F34"/>
    <mergeCell ref="L29:L34"/>
    <mergeCell ref="E35:K35"/>
    <mergeCell ref="C36:C41"/>
    <mergeCell ref="D36:D41"/>
    <mergeCell ref="E36:E41"/>
    <mergeCell ref="F36:F41"/>
    <mergeCell ref="G20:H20"/>
    <mergeCell ref="E21:K21"/>
    <mergeCell ref="C22:C27"/>
    <mergeCell ref="D22:D27"/>
    <mergeCell ref="E22:E27"/>
    <mergeCell ref="F22:F27"/>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000-000000000000}">
      <formula1>900</formula1>
    </dataValidation>
    <dataValidation type="textLength" operator="lessThanOrEqual" allowBlank="1" showInputMessage="1" showErrorMessage="1" errorTitle="Ошибка" error="Допускается ввод не более 900 символов!" sqref="L22 L29 L16:L17 L43 L36" xr:uid="{00000000-0002-0000-20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xr:uid="{00000000-0002-0000-20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9:I33 H17:I17 H43:I43 H22:I26 H36:I40" xr:uid="{00000000-0002-0000-2000-000003000000}"/>
    <dataValidation type="list" allowBlank="1" showInputMessage="1" showErrorMessage="1" errorTitle="Ошибка" error="Выберите значение из списка" prompt="Выберите значение из списка" sqref="J17" xr:uid="{00000000-0002-0000-2000-000004000000}">
      <formula1>kind_of_control_method</formula1>
    </dataValidation>
    <dataValidation type="decimal" allowBlank="1" showErrorMessage="1" errorTitle="Ошибка" error="Допускается ввод только действительных чисел!" sqref="J22:J26 J29:J33 J43 J36:J40" xr:uid="{00000000-0002-0000-2000-000005000000}">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d34a0efc-9fd0-4258-be56-a5269fb10bf3" xr:uid="{FDFA5CC9-5FF4-4371-9071-D65C5E4EB672}"/>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3">
    <tabColor rgb="FFEAEBEE"/>
    <pageSetUpPr fitToPage="1"/>
  </sheetPr>
  <dimension ref="A1:N15"/>
  <sheetViews>
    <sheetView showGridLines="0" topLeftCell="C4" zoomScaleNormal="100" workbookViewId="0"/>
  </sheetViews>
  <sheetFormatPr defaultRowHeight="14.25"/>
  <cols>
    <col min="1" max="1" width="9.140625" style="111" hidden="1" customWidth="1"/>
    <col min="2" max="2" width="9.140625" style="112" hidden="1" customWidth="1"/>
    <col min="3" max="3" width="3.7109375" style="113" customWidth="1"/>
    <col min="4" max="4" width="7" style="112" bestFit="1" customWidth="1"/>
    <col min="5" max="5" width="11.28515625" style="112" customWidth="1"/>
    <col min="6" max="6" width="41" style="112" customWidth="1"/>
    <col min="7" max="7" width="18" style="112" customWidth="1"/>
    <col min="8" max="8" width="13.140625" style="112" customWidth="1"/>
    <col min="9" max="9" width="11.42578125" style="112" customWidth="1"/>
    <col min="10" max="10" width="42.140625" style="112" customWidth="1"/>
    <col min="11" max="11" width="115.7109375" style="112" customWidth="1"/>
    <col min="12" max="12" width="3.7109375" style="112" customWidth="1"/>
    <col min="13" max="16384" width="9.140625" style="112"/>
  </cols>
  <sheetData>
    <row r="1" spans="1:14" hidden="1"/>
    <row r="2" spans="1:14" hidden="1"/>
    <row r="3" spans="1:14" hidden="1"/>
    <row r="4" spans="1:14" ht="3" customHeight="1"/>
    <row r="5" spans="1:14" s="31" customFormat="1" ht="22.5">
      <c r="A5" s="108"/>
      <c r="C5" s="39"/>
      <c r="D5" s="767" t="s">
        <v>460</v>
      </c>
      <c r="E5" s="767"/>
      <c r="F5" s="767"/>
      <c r="G5" s="767"/>
      <c r="H5" s="767"/>
      <c r="I5" s="767"/>
      <c r="J5" s="767"/>
      <c r="K5" s="353"/>
    </row>
    <row r="6" spans="1:14" ht="3" hidden="1" customHeight="1">
      <c r="D6" s="114"/>
      <c r="E6" s="114"/>
      <c r="G6" s="114"/>
      <c r="H6" s="114"/>
      <c r="I6" s="114"/>
      <c r="J6" s="114"/>
      <c r="K6" s="114"/>
    </row>
    <row r="7" spans="1:14" s="111" customFormat="1" ht="3" customHeight="1">
      <c r="B7" s="112"/>
      <c r="C7" s="113"/>
      <c r="D7" s="115"/>
      <c r="E7" s="115"/>
      <c r="G7" s="115"/>
      <c r="H7" s="115"/>
      <c r="I7" s="115"/>
      <c r="J7" s="115"/>
      <c r="K7" s="115"/>
      <c r="L7" s="116"/>
    </row>
    <row r="8" spans="1:14">
      <c r="D8" s="769" t="s">
        <v>445</v>
      </c>
      <c r="E8" s="769"/>
      <c r="F8" s="769"/>
      <c r="G8" s="769"/>
      <c r="H8" s="769"/>
      <c r="I8" s="769"/>
      <c r="J8" s="769"/>
      <c r="K8" s="769" t="s">
        <v>446</v>
      </c>
    </row>
    <row r="9" spans="1:14">
      <c r="D9" s="769" t="s">
        <v>91</v>
      </c>
      <c r="E9" s="769" t="s">
        <v>462</v>
      </c>
      <c r="F9" s="769"/>
      <c r="G9" s="769" t="s">
        <v>463</v>
      </c>
      <c r="H9" s="769"/>
      <c r="I9" s="769"/>
      <c r="J9" s="769"/>
      <c r="K9" s="769"/>
    </row>
    <row r="10" spans="1:14" ht="22.5">
      <c r="D10" s="769"/>
      <c r="E10" s="118" t="s">
        <v>464</v>
      </c>
      <c r="F10" s="118" t="s">
        <v>398</v>
      </c>
      <c r="G10" s="118" t="s">
        <v>398</v>
      </c>
      <c r="H10" s="118" t="s">
        <v>464</v>
      </c>
      <c r="I10" s="118" t="s">
        <v>465</v>
      </c>
      <c r="J10" s="118" t="s">
        <v>447</v>
      </c>
      <c r="K10" s="769"/>
    </row>
    <row r="11" spans="1:14" ht="12" customHeight="1">
      <c r="D11" s="35" t="s">
        <v>92</v>
      </c>
      <c r="E11" s="35" t="s">
        <v>48</v>
      </c>
      <c r="F11" s="35" t="s">
        <v>49</v>
      </c>
      <c r="G11" s="35" t="s">
        <v>50</v>
      </c>
      <c r="H11" s="35" t="s">
        <v>67</v>
      </c>
      <c r="I11" s="35" t="s">
        <v>68</v>
      </c>
      <c r="J11" s="35" t="s">
        <v>182</v>
      </c>
      <c r="K11" s="35" t="s">
        <v>183</v>
      </c>
    </row>
    <row r="12" spans="1:14" s="110" customFormat="1" ht="54.95" customHeight="1">
      <c r="A12" s="161" t="s">
        <v>49</v>
      </c>
      <c r="B12" s="110" t="s">
        <v>252</v>
      </c>
      <c r="C12" s="117"/>
      <c r="D12" s="119" t="s">
        <v>92</v>
      </c>
      <c r="E12" s="360"/>
      <c r="F12" s="535"/>
      <c r="G12" s="535"/>
      <c r="H12" s="535"/>
      <c r="I12" s="537"/>
      <c r="J12" s="256"/>
      <c r="K12" s="691" t="s">
        <v>466</v>
      </c>
      <c r="M12" s="365" t="str">
        <f>IF(ISERROR(INDEX(kind_of_nameforms,MATCH(E12,kind_of_forms,0),1)),"",INDEX(kind_of_nameforms,MATCH(E12,kind_of_forms,0),1))</f>
        <v/>
      </c>
      <c r="N12" s="366"/>
    </row>
    <row r="13" spans="1:14" ht="15" customHeight="1">
      <c r="A13" s="112"/>
      <c r="C13" s="112"/>
      <c r="D13" s="97"/>
      <c r="E13" s="121" t="s">
        <v>5</v>
      </c>
      <c r="F13" s="120"/>
      <c r="G13" s="120"/>
      <c r="H13" s="120"/>
      <c r="I13" s="120"/>
      <c r="J13" s="258"/>
      <c r="K13" s="693"/>
    </row>
    <row r="14" spans="1:14" ht="3" customHeight="1">
      <c r="A14" s="112"/>
      <c r="C14" s="112"/>
    </row>
    <row r="15" spans="1:14" ht="27.75" customHeight="1">
      <c r="E15" s="768" t="s">
        <v>570</v>
      </c>
      <c r="F15" s="768"/>
      <c r="G15" s="768"/>
      <c r="H15" s="768"/>
      <c r="I15" s="768"/>
      <c r="J15" s="76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1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1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1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7">
    <tabColor rgb="FFCCCCFF"/>
    <pageSetUpPr fitToPage="1"/>
  </sheetPr>
  <dimension ref="A1:I15"/>
  <sheetViews>
    <sheetView showGridLines="0" topLeftCell="C6" zoomScaleNormal="100" workbookViewId="0"/>
  </sheetViews>
  <sheetFormatPr defaultRowHeight="14.25"/>
  <cols>
    <col min="1" max="2" width="9.140625" style="11" hidden="1" customWidth="1"/>
    <col min="3" max="3" width="3.7109375" style="41" bestFit="1" customWidth="1"/>
    <col min="4" max="4" width="6.28515625" style="11" bestFit="1" customWidth="1"/>
    <col min="5" max="5" width="94.85546875" style="11" customWidth="1"/>
    <col min="6" max="16384" width="9.140625" style="11"/>
  </cols>
  <sheetData>
    <row r="1" spans="3:9" hidden="1"/>
    <row r="2" spans="3:9" hidden="1"/>
    <row r="3" spans="3:9" hidden="1"/>
    <row r="4" spans="3:9" hidden="1"/>
    <row r="5" spans="3:9" hidden="1"/>
    <row r="6" spans="3:9" ht="3" customHeight="1">
      <c r="C6" s="42"/>
      <c r="D6" s="12"/>
      <c r="E6" s="12"/>
    </row>
    <row r="7" spans="3:9" ht="22.5">
      <c r="C7" s="42"/>
      <c r="D7" s="621" t="s">
        <v>313</v>
      </c>
      <c r="E7" s="623"/>
      <c r="F7" s="354"/>
    </row>
    <row r="8" spans="3:9" ht="3" customHeight="1">
      <c r="C8" s="42"/>
      <c r="D8" s="12"/>
      <c r="E8" s="12"/>
    </row>
    <row r="9" spans="3:9" ht="15.95" customHeight="1">
      <c r="C9" s="42"/>
      <c r="D9" s="87" t="s">
        <v>91</v>
      </c>
      <c r="E9" s="329" t="s">
        <v>312</v>
      </c>
    </row>
    <row r="10" spans="3:9" ht="12" customHeight="1">
      <c r="C10" s="42"/>
      <c r="D10" s="35" t="s">
        <v>92</v>
      </c>
      <c r="E10" s="35" t="s">
        <v>48</v>
      </c>
    </row>
    <row r="11" spans="3:9" ht="11.25" hidden="1" customHeight="1">
      <c r="C11" s="42"/>
      <c r="D11" s="167">
        <v>0</v>
      </c>
      <c r="E11" s="347"/>
    </row>
    <row r="12" spans="3:9" ht="15" customHeight="1">
      <c r="C12" s="146"/>
      <c r="D12" s="106">
        <v>1</v>
      </c>
      <c r="E12" s="531"/>
    </row>
    <row r="13" spans="3:9" ht="12" customHeight="1">
      <c r="C13" s="42"/>
      <c r="D13" s="348"/>
      <c r="E13" s="349" t="s">
        <v>176</v>
      </c>
    </row>
    <row r="14" spans="3:9" ht="3" customHeight="1"/>
    <row r="15" spans="3:9" ht="22.5" customHeight="1">
      <c r="C15" s="147"/>
      <c r="D15" s="770" t="s">
        <v>314</v>
      </c>
      <c r="E15" s="770"/>
      <c r="F15" s="148"/>
      <c r="G15" s="148"/>
      <c r="H15" s="148"/>
      <c r="I15" s="148"/>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2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Comm">
    <tabColor rgb="FFCCCCFF"/>
    <pageSetUpPr fitToPage="1"/>
  </sheetPr>
  <dimension ref="A1:F12"/>
  <sheetViews>
    <sheetView showGridLines="0" topLeftCell="C6" zoomScaleNormal="100" workbookViewId="0"/>
  </sheetViews>
  <sheetFormatPr defaultRowHeight="14.25"/>
  <cols>
    <col min="1" max="2" width="9.140625" style="11" hidden="1" customWidth="1"/>
    <col min="3" max="3" width="3.7109375" style="41" customWidth="1"/>
    <col min="4" max="4" width="6.28515625" style="11" customWidth="1"/>
    <col min="5" max="5" width="94.85546875" style="11" customWidth="1"/>
    <col min="6" max="16384" width="9.140625" style="11"/>
  </cols>
  <sheetData>
    <row r="1" spans="3:6" hidden="1"/>
    <row r="2" spans="3:6" hidden="1"/>
    <row r="3" spans="3:6" hidden="1"/>
    <row r="4" spans="3:6" hidden="1"/>
    <row r="5" spans="3:6" hidden="1"/>
    <row r="6" spans="3:6" ht="3" customHeight="1">
      <c r="C6" s="42"/>
      <c r="D6" s="12"/>
      <c r="E6" s="12"/>
    </row>
    <row r="7" spans="3:6" ht="22.5">
      <c r="C7" s="42"/>
      <c r="D7" s="767" t="s">
        <v>54</v>
      </c>
      <c r="E7" s="767"/>
      <c r="F7" s="354"/>
    </row>
    <row r="8" spans="3:6" ht="3" customHeight="1">
      <c r="C8" s="42"/>
      <c r="D8" s="12"/>
      <c r="E8" s="12"/>
    </row>
    <row r="9" spans="3:6" ht="15.95" customHeight="1">
      <c r="C9" s="42"/>
      <c r="D9" s="87" t="s">
        <v>91</v>
      </c>
      <c r="E9" s="96" t="s">
        <v>175</v>
      </c>
    </row>
    <row r="10" spans="3:6" ht="12" customHeight="1">
      <c r="C10" s="42"/>
      <c r="D10" s="35" t="s">
        <v>92</v>
      </c>
      <c r="E10" s="35" t="s">
        <v>48</v>
      </c>
    </row>
    <row r="11" spans="3:6" ht="15" hidden="1" customHeight="1">
      <c r="C11" s="42"/>
      <c r="D11" s="106">
        <v>0</v>
      </c>
      <c r="E11" s="166"/>
    </row>
    <row r="12" spans="3:6">
      <c r="C12" s="42"/>
      <c r="D12" s="97"/>
      <c r="E12" s="95"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3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heck">
    <tabColor indexed="31"/>
  </sheetPr>
  <dimension ref="B1:E5"/>
  <sheetViews>
    <sheetView showGridLines="0" zoomScaleNormal="100" workbookViewId="0"/>
  </sheetViews>
  <sheetFormatPr defaultRowHeight="11.25"/>
  <cols>
    <col min="1" max="1" width="1.7109375" customWidth="1"/>
    <col min="2" max="2" width="34.5703125" customWidth="1"/>
    <col min="3" max="3" width="85.5703125" customWidth="1"/>
    <col min="4" max="4" width="17.7109375" customWidth="1"/>
  </cols>
  <sheetData>
    <row r="1" spans="2:5" ht="3" customHeight="1"/>
    <row r="2" spans="2:5" ht="22.5">
      <c r="B2" s="771" t="s">
        <v>55</v>
      </c>
      <c r="C2" s="771"/>
      <c r="D2" s="771"/>
      <c r="E2" s="355"/>
    </row>
    <row r="3" spans="2:5" ht="3" customHeight="1"/>
    <row r="4" spans="2:5" ht="21.75" customHeight="1" thickBot="1">
      <c r="B4" s="593" t="s">
        <v>1</v>
      </c>
      <c r="C4" s="593" t="s">
        <v>90</v>
      </c>
      <c r="D4" s="593" t="s">
        <v>71</v>
      </c>
    </row>
    <row r="5" spans="2:5" ht="12" thickTop="1"/>
  </sheetData>
  <sheetProtection algorithmName="SHA-512" hashValue="ZatX22r4MBt1rQyW8xrZswqRQ6M5O1jUVOKB471tzqrkrDHHUA9HdzE3r1H3zUcgKINtCIlHhOnaAkGUPUSR6g==" saltValue="OVo/bUIxfgt8HuGP/WzBwA==" spinCount="100000" sheet="1" objects="1" scenarios="1" formatColumns="0" formatRows="0" autoFilter="0"/>
  <autoFilter ref="B4:D4" xr:uid="{00000000-0001-0000-2400-000000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SH_et_union_hor">
    <tabColor indexed="47"/>
  </sheetPr>
  <dimension ref="A2:CU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0" customFormat="1" ht="17.100000000000001" customHeight="1">
      <c r="A2" s="30" t="s">
        <v>174</v>
      </c>
    </row>
    <row r="4" spans="1:23" s="11" customFormat="1" ht="17.100000000000001" customHeight="1">
      <c r="C4" s="40"/>
      <c r="D4" s="106"/>
      <c r="E4" s="107"/>
    </row>
    <row r="7" spans="1:23" s="30" customFormat="1" ht="17.100000000000001" customHeight="1">
      <c r="A7" s="30" t="s">
        <v>0</v>
      </c>
    </row>
    <row r="8" spans="1:23" ht="17.100000000000001" customHeight="1">
      <c r="G8" s="82"/>
      <c r="H8" s="82"/>
      <c r="I8" s="82"/>
      <c r="M8" s="36"/>
    </row>
    <row r="9" spans="1:23" s="86" customFormat="1" ht="17.100000000000001" customHeight="1">
      <c r="A9" s="176"/>
      <c r="C9" s="138"/>
      <c r="D9" s="647">
        <v>1</v>
      </c>
      <c r="E9" s="799"/>
      <c r="F9" s="801"/>
      <c r="G9" s="790" t="s">
        <v>84</v>
      </c>
      <c r="H9" s="647"/>
      <c r="I9" s="647">
        <v>1</v>
      </c>
      <c r="J9" s="795"/>
      <c r="K9" s="681" t="s">
        <v>84</v>
      </c>
      <c r="L9" s="661"/>
      <c r="M9" s="661" t="s">
        <v>92</v>
      </c>
      <c r="N9" s="798"/>
      <c r="O9" s="681" t="s">
        <v>84</v>
      </c>
      <c r="P9" s="661"/>
      <c r="Q9" s="661" t="s">
        <v>92</v>
      </c>
      <c r="R9" s="794"/>
      <c r="S9" s="681" t="s">
        <v>84</v>
      </c>
      <c r="T9" s="104"/>
      <c r="U9" s="104" t="s">
        <v>92</v>
      </c>
      <c r="V9" s="542"/>
      <c r="W9" s="251"/>
    </row>
    <row r="10" spans="1:23" s="86" customFormat="1" ht="17.100000000000001" customHeight="1">
      <c r="A10" s="176"/>
      <c r="C10" s="138"/>
      <c r="D10" s="647"/>
      <c r="E10" s="799"/>
      <c r="F10" s="801"/>
      <c r="G10" s="790"/>
      <c r="H10" s="647"/>
      <c r="I10" s="647"/>
      <c r="J10" s="795"/>
      <c r="K10" s="681"/>
      <c r="L10" s="661"/>
      <c r="M10" s="661"/>
      <c r="N10" s="798"/>
      <c r="O10" s="681"/>
      <c r="P10" s="661"/>
      <c r="Q10" s="661"/>
      <c r="R10" s="794"/>
      <c r="S10" s="681"/>
      <c r="T10" s="536"/>
      <c r="U10" s="100"/>
      <c r="V10" s="101" t="s">
        <v>628</v>
      </c>
      <c r="W10" s="102"/>
    </row>
    <row r="11" spans="1:23" s="86" customFormat="1" ht="17.100000000000001" customHeight="1">
      <c r="A11" s="176"/>
      <c r="C11" s="138"/>
      <c r="D11" s="648"/>
      <c r="E11" s="800"/>
      <c r="F11" s="802"/>
      <c r="G11" s="648"/>
      <c r="H11" s="648"/>
      <c r="I11" s="648"/>
      <c r="J11" s="796"/>
      <c r="K11" s="648"/>
      <c r="L11" s="648"/>
      <c r="M11" s="648"/>
      <c r="N11" s="794"/>
      <c r="O11" s="648"/>
      <c r="P11" s="189"/>
      <c r="Q11" s="100"/>
      <c r="R11" s="101" t="s">
        <v>627</v>
      </c>
      <c r="S11" s="486"/>
      <c r="T11" s="486"/>
      <c r="U11" s="486"/>
      <c r="V11" s="486"/>
      <c r="W11" s="102"/>
    </row>
    <row r="12" spans="1:23" s="86" customFormat="1" ht="17.100000000000001" customHeight="1">
      <c r="A12" s="176"/>
      <c r="C12" s="138"/>
      <c r="D12" s="648"/>
      <c r="E12" s="800"/>
      <c r="F12" s="802"/>
      <c r="G12" s="648"/>
      <c r="H12" s="648"/>
      <c r="I12" s="648"/>
      <c r="J12" s="796"/>
      <c r="K12" s="648"/>
      <c r="L12" s="100"/>
      <c r="M12" s="101"/>
      <c r="N12" s="101" t="s">
        <v>410</v>
      </c>
      <c r="O12" s="101"/>
      <c r="P12" s="101"/>
      <c r="Q12" s="101"/>
      <c r="R12" s="101"/>
      <c r="S12" s="486"/>
      <c r="T12" s="486"/>
      <c r="U12" s="486"/>
      <c r="V12" s="486"/>
      <c r="W12" s="102"/>
    </row>
    <row r="13" spans="1:23" s="86" customFormat="1" ht="17.25" customHeight="1">
      <c r="A13" s="176"/>
      <c r="C13" s="138"/>
      <c r="D13" s="648"/>
      <c r="E13" s="800"/>
      <c r="F13" s="802"/>
      <c r="G13" s="648"/>
      <c r="H13" s="100"/>
      <c r="I13" s="101"/>
      <c r="J13" s="101"/>
      <c r="K13" s="101"/>
      <c r="L13" s="101"/>
      <c r="M13" s="101"/>
      <c r="N13" s="101"/>
      <c r="O13" s="101"/>
      <c r="P13" s="101"/>
      <c r="Q13" s="101"/>
      <c r="R13" s="101"/>
      <c r="S13" s="486"/>
      <c r="T13" s="486"/>
      <c r="U13" s="486"/>
      <c r="V13" s="486"/>
      <c r="W13" s="102"/>
    </row>
    <row r="15" spans="1:23" ht="16.5" customHeight="1">
      <c r="A15" s="176"/>
      <c r="B15" s="86"/>
      <c r="C15" s="138"/>
      <c r="D15" s="647"/>
      <c r="E15" s="803"/>
      <c r="F15" s="789"/>
      <c r="G15" s="791"/>
      <c r="H15" s="647"/>
      <c r="I15" s="647">
        <v>1</v>
      </c>
      <c r="J15" s="795"/>
      <c r="K15" s="681" t="s">
        <v>84</v>
      </c>
      <c r="L15" s="661"/>
      <c r="M15" s="661" t="s">
        <v>92</v>
      </c>
      <c r="N15" s="798"/>
      <c r="O15" s="681" t="s">
        <v>84</v>
      </c>
      <c r="P15" s="661"/>
      <c r="Q15" s="661" t="s">
        <v>92</v>
      </c>
      <c r="R15" s="794"/>
      <c r="S15" s="681" t="s">
        <v>84</v>
      </c>
      <c r="T15" s="104"/>
      <c r="U15" s="104" t="s">
        <v>92</v>
      </c>
      <c r="V15" s="542"/>
      <c r="W15" s="251"/>
    </row>
    <row r="16" spans="1:23" ht="16.5" customHeight="1">
      <c r="A16" s="176"/>
      <c r="B16" s="86"/>
      <c r="C16" s="138"/>
      <c r="D16" s="647"/>
      <c r="E16" s="803"/>
      <c r="F16" s="789"/>
      <c r="G16" s="791"/>
      <c r="H16" s="647"/>
      <c r="I16" s="647"/>
      <c r="J16" s="795"/>
      <c r="K16" s="681"/>
      <c r="L16" s="661"/>
      <c r="M16" s="661"/>
      <c r="N16" s="798"/>
      <c r="O16" s="681"/>
      <c r="P16" s="661"/>
      <c r="Q16" s="661"/>
      <c r="R16" s="794"/>
      <c r="S16" s="681"/>
      <c r="T16" s="536"/>
      <c r="U16" s="100"/>
      <c r="V16" s="101" t="s">
        <v>628</v>
      </c>
      <c r="W16" s="102"/>
    </row>
    <row r="17" spans="1:36" ht="17.100000000000001" customHeight="1">
      <c r="A17" s="176"/>
      <c r="B17" s="86"/>
      <c r="C17" s="138"/>
      <c r="D17" s="647"/>
      <c r="E17" s="803"/>
      <c r="F17" s="789"/>
      <c r="G17" s="791"/>
      <c r="H17" s="647"/>
      <c r="I17" s="647"/>
      <c r="J17" s="796"/>
      <c r="K17" s="681"/>
      <c r="L17" s="661"/>
      <c r="M17" s="661"/>
      <c r="N17" s="794"/>
      <c r="O17" s="681"/>
      <c r="P17" s="189"/>
      <c r="Q17" s="100"/>
      <c r="R17" s="101" t="s">
        <v>627</v>
      </c>
      <c r="S17" s="486"/>
      <c r="T17" s="486"/>
      <c r="U17" s="486"/>
      <c r="V17" s="486"/>
      <c r="W17" s="102"/>
    </row>
    <row r="18" spans="1:36" ht="17.100000000000001" customHeight="1">
      <c r="A18" s="176"/>
      <c r="B18" s="86"/>
      <c r="C18" s="138"/>
      <c r="D18" s="647"/>
      <c r="E18" s="803"/>
      <c r="F18" s="789"/>
      <c r="G18" s="791"/>
      <c r="H18" s="647"/>
      <c r="I18" s="647"/>
      <c r="J18" s="796"/>
      <c r="K18" s="681"/>
      <c r="L18" s="100"/>
      <c r="M18" s="101"/>
      <c r="N18" s="101" t="s">
        <v>410</v>
      </c>
      <c r="O18" s="101"/>
      <c r="P18" s="101"/>
      <c r="Q18" s="101"/>
      <c r="R18" s="101"/>
      <c r="S18" s="486"/>
      <c r="T18" s="486"/>
      <c r="U18" s="486"/>
      <c r="V18" s="486"/>
      <c r="W18" s="102"/>
    </row>
    <row r="19" spans="1:36" ht="17.100000000000001" customHeight="1">
      <c r="A19" s="176"/>
      <c r="B19" s="86"/>
      <c r="C19" s="138"/>
      <c r="D19" s="647"/>
      <c r="E19" s="803"/>
      <c r="F19" s="789"/>
      <c r="G19" s="791"/>
      <c r="H19" s="100"/>
      <c r="I19" s="101"/>
      <c r="J19" s="101"/>
      <c r="K19" s="101"/>
      <c r="L19" s="101"/>
      <c r="M19" s="101"/>
      <c r="N19" s="101"/>
      <c r="O19" s="101"/>
      <c r="P19" s="101"/>
      <c r="Q19" s="101"/>
      <c r="R19" s="101"/>
      <c r="S19" s="486"/>
      <c r="T19" s="486"/>
      <c r="U19" s="486"/>
      <c r="V19" s="486"/>
      <c r="W19" s="102"/>
    </row>
    <row r="21" spans="1:36" s="30" customFormat="1" ht="17.100000000000001" customHeight="1">
      <c r="A21" s="30" t="s">
        <v>12</v>
      </c>
      <c r="C21" s="30" t="s">
        <v>92</v>
      </c>
    </row>
    <row r="27" spans="1:36" ht="17.100000000000001" customHeight="1">
      <c r="O27" s="797" t="s">
        <v>297</v>
      </c>
      <c r="P27" s="797"/>
      <c r="Q27" s="797"/>
      <c r="R27" s="728" t="s">
        <v>269</v>
      </c>
      <c r="S27" s="728"/>
      <c r="T27" s="728"/>
      <c r="U27" s="702" t="s">
        <v>339</v>
      </c>
      <c r="W27" s="792"/>
    </row>
    <row r="28" spans="1:36" ht="17.100000000000001" customHeight="1">
      <c r="O28" s="729" t="s">
        <v>576</v>
      </c>
      <c r="P28" s="729" t="s">
        <v>270</v>
      </c>
      <c r="Q28" s="729"/>
      <c r="R28" s="728"/>
      <c r="S28" s="728"/>
      <c r="T28" s="728"/>
      <c r="U28" s="702"/>
      <c r="W28" s="792"/>
    </row>
    <row r="29" spans="1:36" ht="37.5" customHeight="1">
      <c r="O29" s="729"/>
      <c r="P29" s="88" t="s">
        <v>577</v>
      </c>
      <c r="Q29" s="88" t="s">
        <v>6</v>
      </c>
      <c r="R29" s="89" t="s">
        <v>273</v>
      </c>
      <c r="S29" s="725" t="s">
        <v>272</v>
      </c>
      <c r="T29" s="725"/>
      <c r="U29" s="702"/>
      <c r="W29" s="792"/>
    </row>
    <row r="30" spans="1:36" ht="17.100000000000001" customHeight="1">
      <c r="G30" s="2"/>
      <c r="H30" s="2"/>
      <c r="I30" s="2"/>
      <c r="J30" s="2"/>
      <c r="K30" s="2"/>
      <c r="L30" s="105"/>
      <c r="M30" s="350" t="s">
        <v>182</v>
      </c>
      <c r="N30" s="350"/>
      <c r="O30" s="793"/>
      <c r="P30" s="793"/>
      <c r="Q30" s="793"/>
      <c r="R30" s="793"/>
      <c r="S30" s="793"/>
      <c r="T30" s="793"/>
      <c r="U30" s="793"/>
      <c r="V30" s="105"/>
      <c r="W30" s="105"/>
      <c r="X30" s="175"/>
      <c r="Y30" s="175"/>
      <c r="Z30" s="175"/>
      <c r="AA30" s="175"/>
      <c r="AB30" s="175"/>
      <c r="AC30" s="175"/>
      <c r="AD30" s="175"/>
      <c r="AE30" s="175"/>
      <c r="AF30" s="175"/>
      <c r="AG30" s="175"/>
      <c r="AH30" s="175"/>
      <c r="AI30" s="175"/>
      <c r="AJ30" s="175"/>
    </row>
    <row r="31" spans="1:36" s="31" customFormat="1" ht="22.5">
      <c r="A31" s="673">
        <v>1</v>
      </c>
      <c r="B31" s="173"/>
      <c r="C31" s="173"/>
      <c r="D31" s="173"/>
      <c r="E31" s="184"/>
      <c r="F31" s="284"/>
      <c r="G31" s="284"/>
      <c r="H31" s="284"/>
      <c r="I31" s="194"/>
      <c r="J31" s="506"/>
      <c r="K31" s="509"/>
      <c r="L31" s="402">
        <f>mergeValue(A31)</f>
        <v>1</v>
      </c>
      <c r="M31" s="450" t="s">
        <v>19</v>
      </c>
      <c r="N31" s="451"/>
      <c r="O31" s="710"/>
      <c r="P31" s="711"/>
      <c r="Q31" s="711"/>
      <c r="R31" s="711"/>
      <c r="S31" s="711"/>
      <c r="T31" s="711"/>
      <c r="U31" s="711"/>
      <c r="V31" s="712"/>
      <c r="W31" s="446" t="s">
        <v>716</v>
      </c>
      <c r="X31" s="173"/>
      <c r="Y31" s="182"/>
      <c r="Z31" s="182" t="str">
        <f t="shared" ref="Z31:Z44" si="0">IF(M31="","",M31 )</f>
        <v>Наименование тарифа</v>
      </c>
      <c r="AA31" s="182"/>
      <c r="AB31" s="182"/>
      <c r="AC31" s="182"/>
      <c r="AD31" s="173"/>
      <c r="AE31" s="173"/>
      <c r="AF31" s="173"/>
      <c r="AG31" s="173"/>
      <c r="AH31" s="173"/>
      <c r="AI31" s="173"/>
      <c r="AJ31" s="173"/>
    </row>
    <row r="32" spans="1:36" s="31" customFormat="1" ht="22.5">
      <c r="A32" s="673"/>
      <c r="B32" s="673">
        <v>1</v>
      </c>
      <c r="C32" s="173"/>
      <c r="D32" s="173"/>
      <c r="E32" s="284"/>
      <c r="F32" s="284"/>
      <c r="G32" s="284"/>
      <c r="H32" s="284"/>
      <c r="I32" s="151"/>
      <c r="J32" s="505"/>
      <c r="K32" s="507"/>
      <c r="L32" s="402" t="str">
        <f>mergeValue(A32) &amp;"."&amp; mergeValue(B32)</f>
        <v>1.1</v>
      </c>
      <c r="M32" s="418" t="s">
        <v>15</v>
      </c>
      <c r="N32" s="451"/>
      <c r="O32" s="710"/>
      <c r="P32" s="711"/>
      <c r="Q32" s="711"/>
      <c r="R32" s="711"/>
      <c r="S32" s="711"/>
      <c r="T32" s="711"/>
      <c r="U32" s="711"/>
      <c r="V32" s="712"/>
      <c r="W32" s="446" t="s">
        <v>459</v>
      </c>
      <c r="X32" s="173"/>
      <c r="Y32" s="182"/>
      <c r="Z32" s="182" t="str">
        <f t="shared" si="0"/>
        <v>Территория действия тарифа</v>
      </c>
      <c r="AA32" s="182"/>
      <c r="AB32" s="182"/>
      <c r="AC32" s="182"/>
      <c r="AD32" s="173"/>
      <c r="AE32" s="173"/>
      <c r="AF32" s="173"/>
      <c r="AG32" s="173"/>
      <c r="AH32" s="173"/>
      <c r="AI32" s="173"/>
      <c r="AJ32" s="173"/>
    </row>
    <row r="33" spans="1:36" s="31" customFormat="1" ht="22.5">
      <c r="A33" s="673"/>
      <c r="B33" s="673"/>
      <c r="C33" s="673">
        <v>1</v>
      </c>
      <c r="D33" s="173"/>
      <c r="E33" s="284"/>
      <c r="F33" s="284"/>
      <c r="G33" s="284"/>
      <c r="H33" s="284"/>
      <c r="I33" s="508"/>
      <c r="J33" s="505"/>
      <c r="K33" s="507"/>
      <c r="L33" s="402" t="str">
        <f>mergeValue(A33) &amp;"."&amp; mergeValue(B33)&amp;"."&amp; mergeValue(C33)</f>
        <v>1.1.1</v>
      </c>
      <c r="M33" s="419" t="s">
        <v>7</v>
      </c>
      <c r="N33" s="451"/>
      <c r="O33" s="710"/>
      <c r="P33" s="711"/>
      <c r="Q33" s="711"/>
      <c r="R33" s="711"/>
      <c r="S33" s="711"/>
      <c r="T33" s="711"/>
      <c r="U33" s="711"/>
      <c r="V33" s="712"/>
      <c r="W33" s="446" t="s">
        <v>598</v>
      </c>
      <c r="X33" s="173"/>
      <c r="Y33" s="182"/>
      <c r="Z33" s="182" t="str">
        <f t="shared" si="0"/>
        <v xml:space="preserve">Наименование системы теплоснабжения </v>
      </c>
      <c r="AA33" s="182"/>
      <c r="AB33" s="182"/>
      <c r="AC33" s="182"/>
      <c r="AD33" s="173"/>
      <c r="AE33" s="173"/>
      <c r="AF33" s="173"/>
      <c r="AG33" s="173"/>
      <c r="AH33" s="173"/>
      <c r="AI33" s="173"/>
      <c r="AJ33" s="173"/>
    </row>
    <row r="34" spans="1:36" s="31" customFormat="1" ht="22.5">
      <c r="A34" s="673"/>
      <c r="B34" s="673"/>
      <c r="C34" s="673"/>
      <c r="D34" s="673">
        <v>1</v>
      </c>
      <c r="E34" s="284"/>
      <c r="F34" s="284"/>
      <c r="G34" s="284"/>
      <c r="H34" s="284"/>
      <c r="I34" s="508"/>
      <c r="J34" s="505"/>
      <c r="K34" s="507"/>
      <c r="L34" s="402" t="str">
        <f>mergeValue(A34) &amp;"."&amp; mergeValue(B34)&amp;"."&amp; mergeValue(C34)&amp;"."&amp; mergeValue(D34)</f>
        <v>1.1.1.1</v>
      </c>
      <c r="M34" s="420" t="s">
        <v>21</v>
      </c>
      <c r="N34" s="451"/>
      <c r="O34" s="710"/>
      <c r="P34" s="711"/>
      <c r="Q34" s="711"/>
      <c r="R34" s="711"/>
      <c r="S34" s="711"/>
      <c r="T34" s="711"/>
      <c r="U34" s="711"/>
      <c r="V34" s="712"/>
      <c r="W34" s="446" t="s">
        <v>599</v>
      </c>
      <c r="X34" s="173"/>
      <c r="Y34" s="182"/>
      <c r="Z34" s="182" t="str">
        <f t="shared" si="0"/>
        <v xml:space="preserve">Источник тепловой энергии  </v>
      </c>
      <c r="AA34" s="182"/>
      <c r="AB34" s="182"/>
      <c r="AC34" s="182"/>
      <c r="AD34" s="173"/>
      <c r="AE34" s="173"/>
      <c r="AF34" s="173"/>
      <c r="AG34" s="173"/>
      <c r="AH34" s="173"/>
      <c r="AI34" s="173"/>
      <c r="AJ34" s="173"/>
    </row>
    <row r="35" spans="1:36" s="31" customFormat="1" ht="78.75">
      <c r="A35" s="673"/>
      <c r="B35" s="673"/>
      <c r="C35" s="673"/>
      <c r="D35" s="673"/>
      <c r="E35" s="673">
        <v>1</v>
      </c>
      <c r="F35" s="284"/>
      <c r="G35" s="284"/>
      <c r="H35" s="173">
        <v>1</v>
      </c>
      <c r="I35" s="673">
        <v>1</v>
      </c>
      <c r="J35" s="284"/>
      <c r="K35" s="511"/>
      <c r="L35" s="402" t="str">
        <f>mergeValue(A35) &amp;"."&amp; mergeValue(B35)&amp;"."&amp; mergeValue(C35)&amp;"."&amp; mergeValue(D35)&amp;"."&amp; mergeValue(E35)</f>
        <v>1.1.1.1.1</v>
      </c>
      <c r="M35" s="422" t="s">
        <v>8</v>
      </c>
      <c r="N35" s="451"/>
      <c r="O35" s="676"/>
      <c r="P35" s="677"/>
      <c r="Q35" s="677"/>
      <c r="R35" s="677"/>
      <c r="S35" s="677"/>
      <c r="T35" s="677"/>
      <c r="U35" s="677"/>
      <c r="V35" s="678"/>
      <c r="W35" s="446" t="s">
        <v>717</v>
      </c>
      <c r="X35" s="173"/>
      <c r="Y35" s="182"/>
      <c r="Z35" s="182" t="str">
        <f t="shared" si="0"/>
        <v>Схема подключения теплопотребляющей установки к коллектору источника тепловой энергии</v>
      </c>
      <c r="AA35" s="182"/>
      <c r="AB35" s="182"/>
      <c r="AC35" s="182"/>
      <c r="AD35" s="173"/>
      <c r="AE35" s="173"/>
      <c r="AF35" s="173"/>
      <c r="AG35" s="173"/>
      <c r="AH35" s="173"/>
      <c r="AI35" s="173"/>
      <c r="AJ35" s="173"/>
    </row>
    <row r="36" spans="1:36" s="31" customFormat="1" ht="33.75">
      <c r="A36" s="673"/>
      <c r="B36" s="673"/>
      <c r="C36" s="673"/>
      <c r="D36" s="673"/>
      <c r="E36" s="673"/>
      <c r="F36" s="673">
        <v>1</v>
      </c>
      <c r="G36" s="173"/>
      <c r="H36" s="173"/>
      <c r="I36" s="673"/>
      <c r="J36" s="673">
        <v>1</v>
      </c>
      <c r="K36" s="512"/>
      <c r="L36" s="402" t="str">
        <f>mergeValue(A36) &amp;"."&amp; mergeValue(B36)&amp;"."&amp; mergeValue(C36)&amp;"."&amp; mergeValue(D36)&amp;"."&amp; mergeValue(E36)&amp;"."&amp; mergeValue(F36)</f>
        <v>1.1.1.1.1.1</v>
      </c>
      <c r="M36" s="423" t="s">
        <v>9</v>
      </c>
      <c r="N36" s="451"/>
      <c r="O36" s="676"/>
      <c r="P36" s="677"/>
      <c r="Q36" s="677"/>
      <c r="R36" s="677"/>
      <c r="S36" s="677"/>
      <c r="T36" s="677"/>
      <c r="U36" s="677"/>
      <c r="V36" s="678"/>
      <c r="W36" s="446" t="s">
        <v>718</v>
      </c>
      <c r="X36" s="173"/>
      <c r="Y36" s="182"/>
      <c r="Z36" s="182" t="str">
        <f t="shared" si="0"/>
        <v>Группа потребителей</v>
      </c>
      <c r="AA36" s="182"/>
      <c r="AB36" s="182"/>
      <c r="AC36" s="182"/>
      <c r="AD36" s="173"/>
      <c r="AE36" s="173"/>
      <c r="AF36" s="173"/>
      <c r="AG36" s="173"/>
      <c r="AH36" s="173"/>
      <c r="AI36" s="173"/>
      <c r="AJ36" s="173"/>
    </row>
    <row r="37" spans="1:36" s="31" customFormat="1" ht="122.1" customHeight="1">
      <c r="A37" s="673"/>
      <c r="B37" s="673"/>
      <c r="C37" s="673"/>
      <c r="D37" s="673"/>
      <c r="E37" s="673"/>
      <c r="F37" s="673"/>
      <c r="G37" s="173">
        <v>1</v>
      </c>
      <c r="H37" s="173"/>
      <c r="I37" s="673"/>
      <c r="J37" s="673"/>
      <c r="K37" s="512">
        <v>1</v>
      </c>
      <c r="L37" s="402" t="str">
        <f>mergeValue(A37) &amp;"."&amp; mergeValue(B37)&amp;"."&amp; mergeValue(C37)&amp;"."&amp; mergeValue(D37)&amp;"."&amp; mergeValue(E37)&amp;"."&amp; mergeValue(F37)&amp;"."&amp; mergeValue(G37)</f>
        <v>1.1.1.1.1.1.1</v>
      </c>
      <c r="M37" s="528"/>
      <c r="N37" s="451"/>
      <c r="O37" s="428"/>
      <c r="P37" s="428"/>
      <c r="Q37" s="539"/>
      <c r="R37" s="680"/>
      <c r="S37" s="681" t="s">
        <v>83</v>
      </c>
      <c r="T37" s="680"/>
      <c r="U37" s="681" t="s">
        <v>83</v>
      </c>
      <c r="V37" s="428"/>
      <c r="W37" s="691" t="s">
        <v>719</v>
      </c>
      <c r="X37" s="173" t="str">
        <f>strCheckDate(O38:V38)</f>
        <v/>
      </c>
      <c r="Y37" s="182"/>
      <c r="Z37" s="182" t="str">
        <f t="shared" si="0"/>
        <v/>
      </c>
      <c r="AA37" s="182"/>
      <c r="AB37" s="182"/>
      <c r="AC37" s="182"/>
      <c r="AD37" s="173"/>
      <c r="AE37" s="173"/>
      <c r="AF37" s="173"/>
      <c r="AG37" s="173"/>
      <c r="AH37" s="173"/>
      <c r="AI37" s="173"/>
      <c r="AJ37" s="173"/>
    </row>
    <row r="38" spans="1:36" s="31" customFormat="1" ht="14.25" hidden="1" customHeight="1">
      <c r="A38" s="673"/>
      <c r="B38" s="673"/>
      <c r="C38" s="673"/>
      <c r="D38" s="673"/>
      <c r="E38" s="673"/>
      <c r="F38" s="673"/>
      <c r="G38" s="173"/>
      <c r="H38" s="173"/>
      <c r="I38" s="673"/>
      <c r="J38" s="673"/>
      <c r="K38" s="512"/>
      <c r="L38" s="244"/>
      <c r="M38" s="451"/>
      <c r="N38" s="451"/>
      <c r="O38" s="428"/>
      <c r="P38" s="428"/>
      <c r="Q38" s="438" t="str">
        <f>R37 &amp; "-" &amp; T37</f>
        <v>-</v>
      </c>
      <c r="R38" s="680"/>
      <c r="S38" s="681"/>
      <c r="T38" s="680"/>
      <c r="U38" s="681"/>
      <c r="V38" s="428"/>
      <c r="W38" s="692"/>
      <c r="X38" s="173"/>
      <c r="Y38" s="182"/>
      <c r="Z38" s="182" t="str">
        <f t="shared" si="0"/>
        <v/>
      </c>
      <c r="AA38" s="182"/>
      <c r="AB38" s="182"/>
      <c r="AC38" s="182"/>
      <c r="AD38" s="173"/>
      <c r="AE38" s="173"/>
      <c r="AF38" s="173"/>
      <c r="AG38" s="173"/>
      <c r="AH38" s="173"/>
      <c r="AI38" s="173"/>
      <c r="AJ38" s="173"/>
    </row>
    <row r="39" spans="1:36" s="31" customFormat="1" ht="15" customHeight="1">
      <c r="A39" s="673"/>
      <c r="B39" s="673"/>
      <c r="C39" s="673"/>
      <c r="D39" s="673"/>
      <c r="E39" s="673"/>
      <c r="F39" s="673"/>
      <c r="G39" s="284"/>
      <c r="H39" s="173"/>
      <c r="I39" s="673"/>
      <c r="J39" s="673"/>
      <c r="K39" s="511"/>
      <c r="L39" s="416"/>
      <c r="M39" s="425" t="s">
        <v>24</v>
      </c>
      <c r="N39" s="141"/>
      <c r="O39" s="141"/>
      <c r="P39" s="141"/>
      <c r="Q39" s="141"/>
      <c r="R39" s="141"/>
      <c r="S39" s="141"/>
      <c r="T39" s="141"/>
      <c r="U39" s="141"/>
      <c r="V39" s="426"/>
      <c r="W39" s="693"/>
      <c r="X39" s="173"/>
      <c r="Y39" s="182"/>
      <c r="Z39" s="182" t="str">
        <f t="shared" si="0"/>
        <v>Добавить вид теплоносителя (параметры теплоносителя)</v>
      </c>
      <c r="AA39" s="182"/>
      <c r="AB39" s="182"/>
      <c r="AC39" s="182"/>
      <c r="AD39" s="173"/>
      <c r="AE39" s="173"/>
      <c r="AF39" s="173"/>
      <c r="AG39" s="173"/>
      <c r="AH39" s="173"/>
      <c r="AI39" s="173"/>
      <c r="AJ39" s="173"/>
    </row>
    <row r="40" spans="1:36" s="31" customFormat="1" ht="15" customHeight="1">
      <c r="A40" s="673"/>
      <c r="B40" s="673"/>
      <c r="C40" s="673"/>
      <c r="D40" s="673"/>
      <c r="E40" s="673"/>
      <c r="F40" s="284"/>
      <c r="G40" s="284"/>
      <c r="H40" s="173"/>
      <c r="I40" s="673"/>
      <c r="J40" s="284"/>
      <c r="K40" s="511"/>
      <c r="L40" s="416"/>
      <c r="M40" s="424" t="s">
        <v>10</v>
      </c>
      <c r="N40" s="141"/>
      <c r="O40" s="141"/>
      <c r="P40" s="141"/>
      <c r="Q40" s="141"/>
      <c r="R40" s="141"/>
      <c r="S40" s="141"/>
      <c r="T40" s="141"/>
      <c r="U40" s="429"/>
      <c r="V40" s="141"/>
      <c r="W40" s="468"/>
      <c r="X40" s="173"/>
      <c r="Y40" s="182"/>
      <c r="Z40" s="182" t="str">
        <f t="shared" si="0"/>
        <v>Добавить группу потребителей</v>
      </c>
      <c r="AA40" s="182"/>
      <c r="AB40" s="182"/>
      <c r="AC40" s="182"/>
      <c r="AD40" s="173"/>
      <c r="AE40" s="173"/>
      <c r="AF40" s="173"/>
      <c r="AG40" s="173"/>
      <c r="AH40" s="173"/>
      <c r="AI40" s="173"/>
      <c r="AJ40" s="173"/>
    </row>
    <row r="41" spans="1:36" s="31" customFormat="1" ht="15" customHeight="1">
      <c r="A41" s="673"/>
      <c r="B41" s="673"/>
      <c r="C41" s="673"/>
      <c r="D41" s="673"/>
      <c r="E41" s="510"/>
      <c r="F41" s="284"/>
      <c r="G41" s="284"/>
      <c r="H41" s="284"/>
      <c r="I41" s="506"/>
      <c r="J41" s="73"/>
      <c r="K41" s="509"/>
      <c r="L41" s="416"/>
      <c r="M41" s="421" t="s">
        <v>11</v>
      </c>
      <c r="N41" s="141"/>
      <c r="O41" s="141"/>
      <c r="P41" s="141"/>
      <c r="Q41" s="141"/>
      <c r="R41" s="141"/>
      <c r="S41" s="141"/>
      <c r="T41" s="141"/>
      <c r="U41" s="429"/>
      <c r="V41" s="141"/>
      <c r="W41" s="468"/>
      <c r="X41" s="173"/>
      <c r="Y41" s="182"/>
      <c r="Z41" s="182" t="str">
        <f t="shared" si="0"/>
        <v>Добавить схему подключения</v>
      </c>
      <c r="AA41" s="182"/>
      <c r="AB41" s="182"/>
      <c r="AC41" s="182"/>
      <c r="AD41" s="173"/>
      <c r="AE41" s="173"/>
      <c r="AF41" s="173"/>
      <c r="AG41" s="173"/>
      <c r="AH41" s="173"/>
      <c r="AI41" s="173"/>
      <c r="AJ41" s="173"/>
    </row>
    <row r="42" spans="1:36" s="31" customFormat="1" ht="15" customHeight="1">
      <c r="A42" s="673"/>
      <c r="B42" s="673"/>
      <c r="C42" s="673"/>
      <c r="D42" s="510"/>
      <c r="E42" s="510"/>
      <c r="F42" s="284"/>
      <c r="G42" s="284"/>
      <c r="H42" s="284"/>
      <c r="I42" s="506"/>
      <c r="J42" s="73"/>
      <c r="K42" s="509"/>
      <c r="L42" s="416"/>
      <c r="M42" s="130" t="s">
        <v>16</v>
      </c>
      <c r="N42" s="141"/>
      <c r="O42" s="141"/>
      <c r="P42" s="141"/>
      <c r="Q42" s="141"/>
      <c r="R42" s="141"/>
      <c r="S42" s="141"/>
      <c r="T42" s="141"/>
      <c r="U42" s="429"/>
      <c r="V42" s="141"/>
      <c r="W42" s="468"/>
      <c r="X42" s="173"/>
      <c r="Y42" s="182"/>
      <c r="Z42" s="182" t="str">
        <f t="shared" si="0"/>
        <v>Добавить источник тепловой энергии</v>
      </c>
      <c r="AA42" s="182"/>
      <c r="AB42" s="182"/>
      <c r="AC42" s="182"/>
      <c r="AD42" s="173"/>
      <c r="AE42" s="173"/>
      <c r="AF42" s="173"/>
      <c r="AG42" s="173"/>
      <c r="AH42" s="173"/>
      <c r="AI42" s="173"/>
      <c r="AJ42" s="173"/>
    </row>
    <row r="43" spans="1:36" s="31" customFormat="1" ht="15" customHeight="1">
      <c r="A43" s="673"/>
      <c r="B43" s="673"/>
      <c r="C43" s="510"/>
      <c r="D43" s="510"/>
      <c r="E43" s="510"/>
      <c r="F43" s="510"/>
      <c r="G43" s="515"/>
      <c r="H43" s="506"/>
      <c r="I43" s="513"/>
      <c r="J43" s="73"/>
      <c r="K43" s="514"/>
      <c r="L43" s="416"/>
      <c r="M43" s="129" t="s">
        <v>17</v>
      </c>
      <c r="N43" s="141"/>
      <c r="O43" s="141"/>
      <c r="P43" s="141"/>
      <c r="Q43" s="141"/>
      <c r="R43" s="141"/>
      <c r="S43" s="141"/>
      <c r="T43" s="141"/>
      <c r="U43" s="429"/>
      <c r="V43" s="141"/>
      <c r="W43" s="468"/>
      <c r="X43" s="173"/>
      <c r="Y43" s="182"/>
      <c r="Z43" s="182" t="str">
        <f t="shared" si="0"/>
        <v>Добавить наименование системы теплоснабжения</v>
      </c>
      <c r="AA43" s="182"/>
      <c r="AB43" s="182"/>
      <c r="AC43" s="182"/>
      <c r="AD43" s="173"/>
      <c r="AE43" s="173"/>
      <c r="AF43" s="173"/>
      <c r="AG43" s="173"/>
      <c r="AH43" s="173"/>
      <c r="AI43" s="173"/>
      <c r="AJ43" s="173"/>
    </row>
    <row r="44" spans="1:36" s="31" customFormat="1" ht="15" customHeight="1">
      <c r="A44" s="673"/>
      <c r="B44" s="510"/>
      <c r="C44" s="510"/>
      <c r="D44" s="510"/>
      <c r="E44" s="510"/>
      <c r="F44" s="510"/>
      <c r="G44" s="515"/>
      <c r="H44" s="506"/>
      <c r="I44" s="506"/>
      <c r="J44" s="73"/>
      <c r="K44" s="509"/>
      <c r="L44" s="416"/>
      <c r="M44" s="135" t="s">
        <v>18</v>
      </c>
      <c r="N44" s="141"/>
      <c r="O44" s="141"/>
      <c r="P44" s="141"/>
      <c r="Q44" s="141"/>
      <c r="R44" s="141"/>
      <c r="S44" s="141"/>
      <c r="T44" s="141"/>
      <c r="U44" s="429"/>
      <c r="V44" s="141"/>
      <c r="W44" s="468"/>
      <c r="X44" s="173"/>
      <c r="Y44" s="182"/>
      <c r="Z44" s="182" t="str">
        <f t="shared" si="0"/>
        <v>Добавить территорию действия тарифа</v>
      </c>
      <c r="AA44" s="182"/>
      <c r="AB44" s="182"/>
      <c r="AC44" s="182"/>
      <c r="AD44" s="173"/>
      <c r="AE44" s="173"/>
      <c r="AF44" s="173"/>
      <c r="AG44" s="173"/>
      <c r="AH44" s="173"/>
      <c r="AI44" s="173"/>
      <c r="AJ44" s="173"/>
    </row>
    <row r="45" spans="1:36" ht="15" customHeight="1">
      <c r="L45" s="391"/>
      <c r="M45" s="144" t="s">
        <v>308</v>
      </c>
      <c r="N45" s="141"/>
      <c r="O45" s="141"/>
      <c r="P45" s="141"/>
      <c r="Q45" s="141"/>
      <c r="R45" s="141"/>
      <c r="S45" s="141"/>
      <c r="T45" s="141"/>
      <c r="U45" s="429"/>
      <c r="V45" s="141"/>
      <c r="W45" s="468"/>
      <c r="X45" s="175"/>
      <c r="Y45" s="175"/>
      <c r="Z45" s="175"/>
      <c r="AA45" s="175"/>
      <c r="AB45" s="175"/>
      <c r="AC45" s="175"/>
      <c r="AD45" s="175"/>
      <c r="AE45" s="175"/>
      <c r="AF45" s="175"/>
      <c r="AG45" s="175"/>
      <c r="AH45" s="175"/>
    </row>
    <row r="46" spans="1:36" ht="18.75" customHeight="1">
      <c r="X46" s="175"/>
      <c r="Y46" s="175"/>
      <c r="Z46" s="175"/>
      <c r="AA46" s="175"/>
      <c r="AB46" s="175"/>
      <c r="AC46" s="175"/>
      <c r="AD46" s="175"/>
      <c r="AE46" s="175"/>
      <c r="AF46" s="175"/>
      <c r="AG46" s="175"/>
      <c r="AH46" s="175"/>
      <c r="AI46" s="175"/>
      <c r="AJ46" s="175"/>
    </row>
    <row r="47" spans="1:36" s="30" customFormat="1" ht="17.100000000000001" customHeight="1">
      <c r="A47" s="30" t="s">
        <v>12</v>
      </c>
      <c r="C47" s="30" t="s">
        <v>48</v>
      </c>
      <c r="U47" s="137"/>
      <c r="X47" s="185"/>
      <c r="Y47" s="185"/>
      <c r="Z47" s="185"/>
      <c r="AA47" s="185"/>
      <c r="AB47" s="185"/>
      <c r="AC47" s="185"/>
      <c r="AD47" s="185"/>
      <c r="AE47" s="185"/>
      <c r="AF47" s="185"/>
      <c r="AG47" s="185"/>
      <c r="AH47" s="185"/>
      <c r="AI47" s="185"/>
      <c r="AJ47" s="185"/>
    </row>
    <row r="48" spans="1:36" ht="17.100000000000001" customHeight="1">
      <c r="L48" s="36"/>
      <c r="M48" s="36"/>
      <c r="N48" s="36"/>
      <c r="O48" s="36"/>
      <c r="P48" s="36"/>
      <c r="Q48" s="36"/>
      <c r="R48" s="36"/>
      <c r="S48" s="36"/>
      <c r="T48" s="36"/>
      <c r="U48" s="36"/>
      <c r="V48" s="36"/>
      <c r="W48" s="36"/>
      <c r="X48" s="175"/>
      <c r="Y48" s="175"/>
      <c r="Z48" s="175"/>
      <c r="AA48" s="175"/>
      <c r="AB48" s="175"/>
      <c r="AC48" s="175"/>
      <c r="AD48" s="175"/>
      <c r="AE48" s="175"/>
      <c r="AF48" s="175"/>
      <c r="AG48" s="175"/>
      <c r="AH48" s="175"/>
      <c r="AI48" s="175"/>
      <c r="AJ48" s="175"/>
    </row>
    <row r="49" spans="1:36" s="31" customFormat="1" ht="22.5">
      <c r="A49" s="673">
        <v>1</v>
      </c>
      <c r="B49" s="173"/>
      <c r="C49" s="173"/>
      <c r="D49" s="173"/>
      <c r="E49" s="184"/>
      <c r="F49" s="284"/>
      <c r="G49" s="284"/>
      <c r="H49" s="284"/>
      <c r="I49" s="194"/>
      <c r="J49" s="506"/>
      <c r="K49" s="509"/>
      <c r="L49" s="402">
        <f>mergeValue(A49)</f>
        <v>1</v>
      </c>
      <c r="M49" s="450" t="s">
        <v>19</v>
      </c>
      <c r="N49" s="451"/>
      <c r="O49" s="710"/>
      <c r="P49" s="711"/>
      <c r="Q49" s="711"/>
      <c r="R49" s="711"/>
      <c r="S49" s="711"/>
      <c r="T49" s="711"/>
      <c r="U49" s="711"/>
      <c r="V49" s="712"/>
      <c r="W49" s="446" t="s">
        <v>716</v>
      </c>
      <c r="X49" s="173"/>
      <c r="Y49" s="182"/>
      <c r="Z49" s="182" t="str">
        <f t="shared" ref="Z49:Z62" si="1">IF(M49="","",M49 )</f>
        <v>Наименование тарифа</v>
      </c>
      <c r="AA49" s="182"/>
      <c r="AB49" s="182"/>
      <c r="AC49" s="182"/>
      <c r="AD49" s="173"/>
      <c r="AE49" s="173"/>
      <c r="AF49" s="173"/>
      <c r="AG49" s="173"/>
      <c r="AH49" s="173"/>
      <c r="AI49" s="173"/>
      <c r="AJ49" s="173"/>
    </row>
    <row r="50" spans="1:36" s="31" customFormat="1" ht="22.5">
      <c r="A50" s="673"/>
      <c r="B50" s="673">
        <v>1</v>
      </c>
      <c r="C50" s="173"/>
      <c r="D50" s="173"/>
      <c r="E50" s="284"/>
      <c r="F50" s="284"/>
      <c r="G50" s="284"/>
      <c r="H50" s="284"/>
      <c r="I50" s="151"/>
      <c r="J50" s="505"/>
      <c r="K50" s="507"/>
      <c r="L50" s="402" t="str">
        <f>mergeValue(A50) &amp;"."&amp; mergeValue(B50)</f>
        <v>1.1</v>
      </c>
      <c r="M50" s="418" t="s">
        <v>15</v>
      </c>
      <c r="N50" s="451"/>
      <c r="O50" s="710"/>
      <c r="P50" s="711"/>
      <c r="Q50" s="711"/>
      <c r="R50" s="711"/>
      <c r="S50" s="711"/>
      <c r="T50" s="711"/>
      <c r="U50" s="711"/>
      <c r="V50" s="712"/>
      <c r="W50" s="446" t="s">
        <v>459</v>
      </c>
      <c r="X50" s="173"/>
      <c r="Y50" s="182"/>
      <c r="Z50" s="182" t="str">
        <f t="shared" si="1"/>
        <v>Территория действия тарифа</v>
      </c>
      <c r="AA50" s="182"/>
      <c r="AB50" s="182"/>
      <c r="AC50" s="182"/>
      <c r="AD50" s="173"/>
      <c r="AE50" s="173"/>
      <c r="AF50" s="173"/>
      <c r="AG50" s="173"/>
      <c r="AH50" s="173"/>
      <c r="AI50" s="173"/>
      <c r="AJ50" s="173"/>
    </row>
    <row r="51" spans="1:36" s="31" customFormat="1" ht="22.5">
      <c r="A51" s="673"/>
      <c r="B51" s="673"/>
      <c r="C51" s="673">
        <v>1</v>
      </c>
      <c r="D51" s="173"/>
      <c r="E51" s="284"/>
      <c r="F51" s="284"/>
      <c r="G51" s="284"/>
      <c r="H51" s="284"/>
      <c r="I51" s="508"/>
      <c r="J51" s="505"/>
      <c r="K51" s="507"/>
      <c r="L51" s="402" t="str">
        <f>mergeValue(A51) &amp;"."&amp; mergeValue(B51)&amp;"."&amp; mergeValue(C51)</f>
        <v>1.1.1</v>
      </c>
      <c r="M51" s="419" t="s">
        <v>7</v>
      </c>
      <c r="N51" s="451"/>
      <c r="O51" s="710"/>
      <c r="P51" s="711"/>
      <c r="Q51" s="711"/>
      <c r="R51" s="711"/>
      <c r="S51" s="711"/>
      <c r="T51" s="711"/>
      <c r="U51" s="711"/>
      <c r="V51" s="712"/>
      <c r="W51" s="446" t="s">
        <v>598</v>
      </c>
      <c r="X51" s="173"/>
      <c r="Y51" s="182"/>
      <c r="Z51" s="182" t="str">
        <f t="shared" si="1"/>
        <v xml:space="preserve">Наименование системы теплоснабжения </v>
      </c>
      <c r="AA51" s="182"/>
      <c r="AB51" s="182"/>
      <c r="AC51" s="182"/>
      <c r="AD51" s="173"/>
      <c r="AE51" s="173"/>
      <c r="AF51" s="173"/>
      <c r="AG51" s="173"/>
      <c r="AH51" s="173"/>
      <c r="AI51" s="173"/>
      <c r="AJ51" s="173"/>
    </row>
    <row r="52" spans="1:36" s="31" customFormat="1" ht="22.5">
      <c r="A52" s="673"/>
      <c r="B52" s="673"/>
      <c r="C52" s="673"/>
      <c r="D52" s="673">
        <v>1</v>
      </c>
      <c r="E52" s="284"/>
      <c r="F52" s="284"/>
      <c r="G52" s="284"/>
      <c r="H52" s="284"/>
      <c r="I52" s="508"/>
      <c r="J52" s="505"/>
      <c r="K52" s="507"/>
      <c r="L52" s="402" t="str">
        <f>mergeValue(A52) &amp;"."&amp; mergeValue(B52)&amp;"."&amp; mergeValue(C52)&amp;"."&amp; mergeValue(D52)</f>
        <v>1.1.1.1</v>
      </c>
      <c r="M52" s="420" t="s">
        <v>21</v>
      </c>
      <c r="N52" s="451"/>
      <c r="O52" s="710"/>
      <c r="P52" s="711"/>
      <c r="Q52" s="711"/>
      <c r="R52" s="711"/>
      <c r="S52" s="711"/>
      <c r="T52" s="711"/>
      <c r="U52" s="711"/>
      <c r="V52" s="712"/>
      <c r="W52" s="446" t="s">
        <v>599</v>
      </c>
      <c r="X52" s="173"/>
      <c r="Y52" s="182"/>
      <c r="Z52" s="182" t="str">
        <f t="shared" si="1"/>
        <v xml:space="preserve">Источник тепловой энергии  </v>
      </c>
      <c r="AA52" s="182"/>
      <c r="AB52" s="182"/>
      <c r="AC52" s="182"/>
      <c r="AD52" s="173"/>
      <c r="AE52" s="173"/>
      <c r="AF52" s="173"/>
      <c r="AG52" s="173"/>
      <c r="AH52" s="173"/>
      <c r="AI52" s="173"/>
      <c r="AJ52" s="173"/>
    </row>
    <row r="53" spans="1:36" s="31" customFormat="1" ht="78.75">
      <c r="A53" s="673"/>
      <c r="B53" s="673"/>
      <c r="C53" s="673"/>
      <c r="D53" s="673"/>
      <c r="E53" s="673">
        <v>1</v>
      </c>
      <c r="F53" s="284"/>
      <c r="G53" s="284"/>
      <c r="H53" s="173">
        <v>1</v>
      </c>
      <c r="I53" s="673">
        <v>1</v>
      </c>
      <c r="J53" s="284"/>
      <c r="K53" s="511"/>
      <c r="L53" s="402" t="str">
        <f>mergeValue(A53) &amp;"."&amp; mergeValue(B53)&amp;"."&amp; mergeValue(C53)&amp;"."&amp; mergeValue(D53)&amp;"."&amp; mergeValue(E53)</f>
        <v>1.1.1.1.1</v>
      </c>
      <c r="M53" s="422" t="s">
        <v>8</v>
      </c>
      <c r="N53" s="451"/>
      <c r="O53" s="676"/>
      <c r="P53" s="677"/>
      <c r="Q53" s="677"/>
      <c r="R53" s="677"/>
      <c r="S53" s="677"/>
      <c r="T53" s="677"/>
      <c r="U53" s="677"/>
      <c r="V53" s="678"/>
      <c r="W53" s="446" t="s">
        <v>717</v>
      </c>
      <c r="X53" s="173"/>
      <c r="Y53" s="182"/>
      <c r="Z53" s="182" t="str">
        <f t="shared" si="1"/>
        <v>Схема подключения теплопотребляющей установки к коллектору источника тепловой энергии</v>
      </c>
      <c r="AA53" s="182"/>
      <c r="AB53" s="182"/>
      <c r="AC53" s="182"/>
      <c r="AD53" s="173"/>
      <c r="AE53" s="173"/>
      <c r="AF53" s="173"/>
      <c r="AG53" s="173"/>
      <c r="AH53" s="173"/>
      <c r="AI53" s="173"/>
      <c r="AJ53" s="173"/>
    </row>
    <row r="54" spans="1:36" s="31" customFormat="1" ht="33.75">
      <c r="A54" s="673"/>
      <c r="B54" s="673"/>
      <c r="C54" s="673"/>
      <c r="D54" s="673"/>
      <c r="E54" s="673"/>
      <c r="F54" s="673">
        <v>1</v>
      </c>
      <c r="G54" s="173"/>
      <c r="H54" s="173"/>
      <c r="I54" s="673"/>
      <c r="J54" s="673">
        <v>1</v>
      </c>
      <c r="K54" s="512"/>
      <c r="L54" s="402" t="str">
        <f>mergeValue(A54) &amp;"."&amp; mergeValue(B54)&amp;"."&amp; mergeValue(C54)&amp;"."&amp; mergeValue(D54)&amp;"."&amp; mergeValue(E54)&amp;"."&amp; mergeValue(F54)</f>
        <v>1.1.1.1.1.1</v>
      </c>
      <c r="M54" s="423" t="s">
        <v>9</v>
      </c>
      <c r="N54" s="451"/>
      <c r="O54" s="676"/>
      <c r="P54" s="677"/>
      <c r="Q54" s="677"/>
      <c r="R54" s="677"/>
      <c r="S54" s="677"/>
      <c r="T54" s="677"/>
      <c r="U54" s="677"/>
      <c r="V54" s="678"/>
      <c r="W54" s="446" t="s">
        <v>718</v>
      </c>
      <c r="X54" s="173"/>
      <c r="Y54" s="182"/>
      <c r="Z54" s="182" t="str">
        <f t="shared" si="1"/>
        <v>Группа потребителей</v>
      </c>
      <c r="AA54" s="182"/>
      <c r="AB54" s="182"/>
      <c r="AC54" s="182"/>
      <c r="AD54" s="173"/>
      <c r="AE54" s="173"/>
      <c r="AF54" s="173"/>
      <c r="AG54" s="173"/>
      <c r="AH54" s="173"/>
      <c r="AI54" s="173"/>
      <c r="AJ54" s="173"/>
    </row>
    <row r="55" spans="1:36" s="31" customFormat="1" ht="122.1" customHeight="1">
      <c r="A55" s="673"/>
      <c r="B55" s="673"/>
      <c r="C55" s="673"/>
      <c r="D55" s="673"/>
      <c r="E55" s="673"/>
      <c r="F55" s="673"/>
      <c r="G55" s="173">
        <v>1</v>
      </c>
      <c r="H55" s="173"/>
      <c r="I55" s="673"/>
      <c r="J55" s="673"/>
      <c r="K55" s="512">
        <v>1</v>
      </c>
      <c r="L55" s="402" t="str">
        <f>mergeValue(A55) &amp;"."&amp; mergeValue(B55)&amp;"."&amp; mergeValue(C55)&amp;"."&amp; mergeValue(D55)&amp;"."&amp; mergeValue(E55)&amp;"."&amp; mergeValue(F55)&amp;"."&amp; mergeValue(G55)</f>
        <v>1.1.1.1.1.1.1</v>
      </c>
      <c r="M55" s="528"/>
      <c r="N55" s="451"/>
      <c r="O55" s="428"/>
      <c r="P55" s="428"/>
      <c r="Q55" s="539"/>
      <c r="R55" s="680"/>
      <c r="S55" s="681" t="s">
        <v>83</v>
      </c>
      <c r="T55" s="680"/>
      <c r="U55" s="681" t="s">
        <v>83</v>
      </c>
      <c r="V55" s="428"/>
      <c r="W55" s="691" t="s">
        <v>719</v>
      </c>
      <c r="X55" s="173" t="str">
        <f>strCheckDate(O56:V56)</f>
        <v/>
      </c>
      <c r="Y55" s="182"/>
      <c r="Z55" s="182" t="str">
        <f t="shared" si="1"/>
        <v/>
      </c>
      <c r="AA55" s="182"/>
      <c r="AB55" s="182"/>
      <c r="AC55" s="182"/>
      <c r="AD55" s="173"/>
      <c r="AE55" s="173"/>
      <c r="AF55" s="173"/>
      <c r="AG55" s="173"/>
      <c r="AH55" s="173"/>
      <c r="AI55" s="173"/>
      <c r="AJ55" s="173"/>
    </row>
    <row r="56" spans="1:36" s="31" customFormat="1" ht="14.25" hidden="1" customHeight="1">
      <c r="A56" s="673"/>
      <c r="B56" s="673"/>
      <c r="C56" s="673"/>
      <c r="D56" s="673"/>
      <c r="E56" s="673"/>
      <c r="F56" s="673"/>
      <c r="G56" s="173"/>
      <c r="H56" s="173"/>
      <c r="I56" s="673"/>
      <c r="J56" s="673"/>
      <c r="K56" s="512"/>
      <c r="L56" s="244"/>
      <c r="M56" s="451"/>
      <c r="N56" s="451"/>
      <c r="O56" s="428"/>
      <c r="P56" s="428"/>
      <c r="Q56" s="438" t="str">
        <f>R55 &amp; "-" &amp; T55</f>
        <v>-</v>
      </c>
      <c r="R56" s="680"/>
      <c r="S56" s="681"/>
      <c r="T56" s="680"/>
      <c r="U56" s="681"/>
      <c r="V56" s="428"/>
      <c r="W56" s="692"/>
      <c r="X56" s="173"/>
      <c r="Y56" s="182"/>
      <c r="Z56" s="182" t="str">
        <f t="shared" si="1"/>
        <v/>
      </c>
      <c r="AA56" s="182"/>
      <c r="AB56" s="182"/>
      <c r="AC56" s="182"/>
      <c r="AD56" s="173"/>
      <c r="AE56" s="173"/>
      <c r="AF56" s="173"/>
      <c r="AG56" s="173"/>
      <c r="AH56" s="173"/>
      <c r="AI56" s="173"/>
      <c r="AJ56" s="173"/>
    </row>
    <row r="57" spans="1:36" s="31" customFormat="1" ht="15" customHeight="1">
      <c r="A57" s="673"/>
      <c r="B57" s="673"/>
      <c r="C57" s="673"/>
      <c r="D57" s="673"/>
      <c r="E57" s="673"/>
      <c r="F57" s="673"/>
      <c r="G57" s="284"/>
      <c r="H57" s="173"/>
      <c r="I57" s="673"/>
      <c r="J57" s="673"/>
      <c r="K57" s="511"/>
      <c r="L57" s="416"/>
      <c r="M57" s="425" t="s">
        <v>24</v>
      </c>
      <c r="N57" s="141"/>
      <c r="O57" s="141"/>
      <c r="P57" s="141"/>
      <c r="Q57" s="141"/>
      <c r="R57" s="141"/>
      <c r="S57" s="141"/>
      <c r="T57" s="141"/>
      <c r="U57" s="141"/>
      <c r="V57" s="426"/>
      <c r="W57" s="693"/>
      <c r="X57" s="173"/>
      <c r="Y57" s="182"/>
      <c r="Z57" s="182" t="str">
        <f t="shared" si="1"/>
        <v>Добавить вид теплоносителя (параметры теплоносителя)</v>
      </c>
      <c r="AA57" s="182"/>
      <c r="AB57" s="182"/>
      <c r="AC57" s="182"/>
      <c r="AD57" s="173"/>
      <c r="AE57" s="173"/>
      <c r="AF57" s="173"/>
      <c r="AG57" s="173"/>
      <c r="AH57" s="173"/>
      <c r="AI57" s="173"/>
      <c r="AJ57" s="173"/>
    </row>
    <row r="58" spans="1:36" s="31" customFormat="1" ht="15" customHeight="1">
      <c r="A58" s="673"/>
      <c r="B58" s="673"/>
      <c r="C58" s="673"/>
      <c r="D58" s="673"/>
      <c r="E58" s="673"/>
      <c r="F58" s="284"/>
      <c r="G58" s="284"/>
      <c r="H58" s="173"/>
      <c r="I58" s="673"/>
      <c r="J58" s="284"/>
      <c r="K58" s="511"/>
      <c r="L58" s="416"/>
      <c r="M58" s="424" t="s">
        <v>10</v>
      </c>
      <c r="N58" s="141"/>
      <c r="O58" s="141"/>
      <c r="P58" s="141"/>
      <c r="Q58" s="141"/>
      <c r="R58" s="141"/>
      <c r="S58" s="141"/>
      <c r="T58" s="141"/>
      <c r="U58" s="429"/>
      <c r="V58" s="141"/>
      <c r="W58" s="468"/>
      <c r="X58" s="173"/>
      <c r="Y58" s="182"/>
      <c r="Z58" s="182" t="str">
        <f t="shared" si="1"/>
        <v>Добавить группу потребителей</v>
      </c>
      <c r="AA58" s="182"/>
      <c r="AB58" s="182"/>
      <c r="AC58" s="182"/>
      <c r="AD58" s="173"/>
      <c r="AE58" s="173"/>
      <c r="AF58" s="173"/>
      <c r="AG58" s="173"/>
      <c r="AH58" s="173"/>
      <c r="AI58" s="173"/>
      <c r="AJ58" s="173"/>
    </row>
    <row r="59" spans="1:36" s="31" customFormat="1" ht="15" customHeight="1">
      <c r="A59" s="673"/>
      <c r="B59" s="673"/>
      <c r="C59" s="673"/>
      <c r="D59" s="673"/>
      <c r="E59" s="510"/>
      <c r="F59" s="284"/>
      <c r="G59" s="284"/>
      <c r="H59" s="284"/>
      <c r="I59" s="506"/>
      <c r="J59" s="73"/>
      <c r="K59" s="509"/>
      <c r="L59" s="416"/>
      <c r="M59" s="421" t="s">
        <v>11</v>
      </c>
      <c r="N59" s="141"/>
      <c r="O59" s="141"/>
      <c r="P59" s="141"/>
      <c r="Q59" s="141"/>
      <c r="R59" s="141"/>
      <c r="S59" s="141"/>
      <c r="T59" s="141"/>
      <c r="U59" s="429"/>
      <c r="V59" s="141"/>
      <c r="W59" s="468"/>
      <c r="X59" s="173"/>
      <c r="Y59" s="182"/>
      <c r="Z59" s="182" t="str">
        <f t="shared" si="1"/>
        <v>Добавить схему подключения</v>
      </c>
      <c r="AA59" s="182"/>
      <c r="AB59" s="182"/>
      <c r="AC59" s="182"/>
      <c r="AD59" s="173"/>
      <c r="AE59" s="173"/>
      <c r="AF59" s="173"/>
      <c r="AG59" s="173"/>
      <c r="AH59" s="173"/>
      <c r="AI59" s="173"/>
      <c r="AJ59" s="173"/>
    </row>
    <row r="60" spans="1:36" s="31" customFormat="1" ht="15" customHeight="1">
      <c r="A60" s="673"/>
      <c r="B60" s="673"/>
      <c r="C60" s="673"/>
      <c r="D60" s="510"/>
      <c r="E60" s="510"/>
      <c r="F60" s="284"/>
      <c r="G60" s="284"/>
      <c r="H60" s="284"/>
      <c r="I60" s="506"/>
      <c r="J60" s="73"/>
      <c r="K60" s="509"/>
      <c r="L60" s="416"/>
      <c r="M60" s="130" t="s">
        <v>16</v>
      </c>
      <c r="N60" s="141"/>
      <c r="O60" s="141"/>
      <c r="P60" s="141"/>
      <c r="Q60" s="141"/>
      <c r="R60" s="141"/>
      <c r="S60" s="141"/>
      <c r="T60" s="141"/>
      <c r="U60" s="429"/>
      <c r="V60" s="141"/>
      <c r="W60" s="468"/>
      <c r="X60" s="173"/>
      <c r="Y60" s="182"/>
      <c r="Z60" s="182" t="str">
        <f t="shared" si="1"/>
        <v>Добавить источник тепловой энергии</v>
      </c>
      <c r="AA60" s="182"/>
      <c r="AB60" s="182"/>
      <c r="AC60" s="182"/>
      <c r="AD60" s="173"/>
      <c r="AE60" s="173"/>
      <c r="AF60" s="173"/>
      <c r="AG60" s="173"/>
      <c r="AH60" s="173"/>
      <c r="AI60" s="173"/>
      <c r="AJ60" s="173"/>
    </row>
    <row r="61" spans="1:36" s="31" customFormat="1" ht="15" customHeight="1">
      <c r="A61" s="673"/>
      <c r="B61" s="673"/>
      <c r="C61" s="510"/>
      <c r="D61" s="510"/>
      <c r="E61" s="510"/>
      <c r="F61" s="510"/>
      <c r="G61" s="515"/>
      <c r="H61" s="506"/>
      <c r="I61" s="513"/>
      <c r="J61" s="73"/>
      <c r="K61" s="514"/>
      <c r="L61" s="416"/>
      <c r="M61" s="129" t="s">
        <v>17</v>
      </c>
      <c r="N61" s="141"/>
      <c r="O61" s="141"/>
      <c r="P61" s="141"/>
      <c r="Q61" s="141"/>
      <c r="R61" s="141"/>
      <c r="S61" s="141"/>
      <c r="T61" s="141"/>
      <c r="U61" s="429"/>
      <c r="V61" s="141"/>
      <c r="W61" s="468"/>
      <c r="X61" s="173"/>
      <c r="Y61" s="182"/>
      <c r="Z61" s="182" t="str">
        <f t="shared" si="1"/>
        <v>Добавить наименование системы теплоснабжения</v>
      </c>
      <c r="AA61" s="182"/>
      <c r="AB61" s="182"/>
      <c r="AC61" s="182"/>
      <c r="AD61" s="173"/>
      <c r="AE61" s="173"/>
      <c r="AF61" s="173"/>
      <c r="AG61" s="173"/>
      <c r="AH61" s="173"/>
      <c r="AI61" s="173"/>
      <c r="AJ61" s="173"/>
    </row>
    <row r="62" spans="1:36" s="31" customFormat="1" ht="15" customHeight="1">
      <c r="A62" s="673"/>
      <c r="B62" s="510"/>
      <c r="C62" s="510"/>
      <c r="D62" s="510"/>
      <c r="E62" s="510"/>
      <c r="F62" s="510"/>
      <c r="G62" s="515"/>
      <c r="H62" s="506"/>
      <c r="I62" s="506"/>
      <c r="J62" s="73"/>
      <c r="K62" s="509"/>
      <c r="L62" s="416"/>
      <c r="M62" s="135" t="s">
        <v>18</v>
      </c>
      <c r="N62" s="141"/>
      <c r="O62" s="141"/>
      <c r="P62" s="141"/>
      <c r="Q62" s="141"/>
      <c r="R62" s="141"/>
      <c r="S62" s="141"/>
      <c r="T62" s="141"/>
      <c r="U62" s="429"/>
      <c r="V62" s="141"/>
      <c r="W62" s="468"/>
      <c r="X62" s="173"/>
      <c r="Y62" s="182"/>
      <c r="Z62" s="182" t="str">
        <f t="shared" si="1"/>
        <v>Добавить территорию действия тарифа</v>
      </c>
      <c r="AA62" s="182"/>
      <c r="AB62" s="182"/>
      <c r="AC62" s="182"/>
      <c r="AD62" s="173"/>
      <c r="AE62" s="173"/>
      <c r="AF62" s="173"/>
      <c r="AG62" s="173"/>
      <c r="AH62" s="173"/>
      <c r="AI62" s="173"/>
      <c r="AJ62" s="173"/>
    </row>
    <row r="63" spans="1:36" ht="15" customHeight="1">
      <c r="L63" s="391"/>
      <c r="M63" s="144" t="s">
        <v>308</v>
      </c>
      <c r="N63" s="141"/>
      <c r="O63" s="141"/>
      <c r="P63" s="141"/>
      <c r="Q63" s="141"/>
      <c r="R63" s="141"/>
      <c r="S63" s="141"/>
      <c r="T63" s="141"/>
      <c r="U63" s="429"/>
      <c r="V63" s="141"/>
      <c r="W63" s="141"/>
      <c r="X63" s="141"/>
      <c r="Y63" s="141"/>
      <c r="Z63" s="141"/>
      <c r="AA63" s="141"/>
      <c r="AB63" s="429"/>
      <c r="AC63" s="141"/>
      <c r="AD63" s="468"/>
      <c r="AE63" s="175"/>
      <c r="AF63" s="175"/>
      <c r="AG63" s="175"/>
      <c r="AH63" s="175"/>
    </row>
    <row r="64" spans="1:36" ht="18.75" customHeight="1">
      <c r="X64" s="175"/>
      <c r="Y64" s="175"/>
      <c r="Z64" s="175"/>
      <c r="AA64" s="175"/>
      <c r="AB64" s="175"/>
      <c r="AC64" s="175"/>
      <c r="AD64" s="175"/>
      <c r="AE64" s="175"/>
      <c r="AF64" s="175"/>
      <c r="AG64" s="175"/>
      <c r="AH64" s="175"/>
      <c r="AI64" s="175"/>
      <c r="AJ64" s="175"/>
    </row>
    <row r="65" spans="1:36" s="30" customFormat="1" ht="17.100000000000001" customHeight="1">
      <c r="A65" s="30" t="s">
        <v>12</v>
      </c>
      <c r="C65" s="30" t="s">
        <v>49</v>
      </c>
      <c r="V65" s="137"/>
      <c r="X65" s="185"/>
      <c r="Y65" s="185"/>
      <c r="Z65" s="185"/>
      <c r="AA65" s="185"/>
      <c r="AB65" s="185"/>
      <c r="AC65" s="185"/>
      <c r="AD65" s="185"/>
      <c r="AE65" s="185"/>
      <c r="AF65" s="185"/>
      <c r="AG65" s="185"/>
      <c r="AH65" s="185"/>
      <c r="AI65" s="185"/>
      <c r="AJ65" s="185"/>
    </row>
    <row r="66" spans="1:36" ht="17.100000000000001" customHeight="1">
      <c r="L66" s="105"/>
      <c r="M66" s="105"/>
      <c r="N66" s="105"/>
      <c r="O66" s="105"/>
      <c r="P66" s="105"/>
      <c r="Q66" s="105"/>
      <c r="R66" s="105"/>
      <c r="S66" s="105"/>
      <c r="T66" s="105"/>
      <c r="U66" s="105"/>
      <c r="V66" s="105"/>
      <c r="W66" s="105"/>
      <c r="X66" s="175"/>
      <c r="Y66" s="175"/>
      <c r="Z66" s="175"/>
      <c r="AA66" s="175"/>
      <c r="AB66" s="175"/>
      <c r="AC66" s="175"/>
      <c r="AD66" s="175"/>
      <c r="AE66" s="175"/>
      <c r="AF66" s="175"/>
      <c r="AG66" s="175"/>
      <c r="AH66" s="175"/>
      <c r="AI66" s="175"/>
      <c r="AJ66" s="175"/>
    </row>
    <row r="67" spans="1:36" s="31" customFormat="1" ht="22.5">
      <c r="A67" s="673">
        <v>1</v>
      </c>
      <c r="B67" s="173"/>
      <c r="C67" s="173"/>
      <c r="D67" s="173"/>
      <c r="E67" s="184"/>
      <c r="F67" s="284"/>
      <c r="G67" s="284"/>
      <c r="H67" s="284"/>
      <c r="I67" s="194"/>
      <c r="J67" s="506"/>
      <c r="K67" s="509"/>
      <c r="L67" s="402">
        <f>mergeValue(A67)</f>
        <v>1</v>
      </c>
      <c r="M67" s="450" t="s">
        <v>19</v>
      </c>
      <c r="N67" s="451"/>
      <c r="O67" s="710"/>
      <c r="P67" s="711"/>
      <c r="Q67" s="711"/>
      <c r="R67" s="711"/>
      <c r="S67" s="711"/>
      <c r="T67" s="711"/>
      <c r="U67" s="711"/>
      <c r="V67" s="712"/>
      <c r="W67" s="446" t="s">
        <v>716</v>
      </c>
      <c r="X67" s="173"/>
      <c r="Y67" s="182"/>
      <c r="Z67" s="182" t="str">
        <f t="shared" ref="Z67:Z80" si="2">IF(M67="","",M67 )</f>
        <v>Наименование тарифа</v>
      </c>
      <c r="AA67" s="182"/>
      <c r="AB67" s="182"/>
      <c r="AC67" s="182"/>
      <c r="AD67" s="173"/>
      <c r="AE67" s="173"/>
      <c r="AF67" s="173"/>
      <c r="AG67" s="173"/>
      <c r="AH67" s="173"/>
      <c r="AI67" s="173"/>
      <c r="AJ67" s="173"/>
    </row>
    <row r="68" spans="1:36" s="31" customFormat="1" ht="22.5">
      <c r="A68" s="673"/>
      <c r="B68" s="673">
        <v>1</v>
      </c>
      <c r="C68" s="173"/>
      <c r="D68" s="173"/>
      <c r="E68" s="284"/>
      <c r="F68" s="284"/>
      <c r="G68" s="284"/>
      <c r="H68" s="284"/>
      <c r="I68" s="151"/>
      <c r="J68" s="505"/>
      <c r="K68" s="507"/>
      <c r="L68" s="402" t="str">
        <f>mergeValue(A68) &amp;"."&amp; mergeValue(B68)</f>
        <v>1.1</v>
      </c>
      <c r="M68" s="418" t="s">
        <v>15</v>
      </c>
      <c r="N68" s="451"/>
      <c r="O68" s="710"/>
      <c r="P68" s="711"/>
      <c r="Q68" s="711"/>
      <c r="R68" s="711"/>
      <c r="S68" s="711"/>
      <c r="T68" s="711"/>
      <c r="U68" s="711"/>
      <c r="V68" s="712"/>
      <c r="W68" s="446" t="s">
        <v>459</v>
      </c>
      <c r="X68" s="173"/>
      <c r="Y68" s="182"/>
      <c r="Z68" s="182" t="str">
        <f t="shared" si="2"/>
        <v>Территория действия тарифа</v>
      </c>
      <c r="AA68" s="182"/>
      <c r="AB68" s="182"/>
      <c r="AC68" s="182"/>
      <c r="AD68" s="173"/>
      <c r="AE68" s="173"/>
      <c r="AF68" s="173"/>
      <c r="AG68" s="173"/>
      <c r="AH68" s="173"/>
      <c r="AI68" s="173"/>
      <c r="AJ68" s="173"/>
    </row>
    <row r="69" spans="1:36" s="31" customFormat="1" ht="22.5">
      <c r="A69" s="673"/>
      <c r="B69" s="673"/>
      <c r="C69" s="673">
        <v>1</v>
      </c>
      <c r="D69" s="173"/>
      <c r="E69" s="284"/>
      <c r="F69" s="284"/>
      <c r="G69" s="284"/>
      <c r="H69" s="284"/>
      <c r="I69" s="508"/>
      <c r="J69" s="505"/>
      <c r="K69" s="507"/>
      <c r="L69" s="402" t="str">
        <f>mergeValue(A69) &amp;"."&amp; mergeValue(B69)&amp;"."&amp; mergeValue(C69)</f>
        <v>1.1.1</v>
      </c>
      <c r="M69" s="419" t="s">
        <v>7</v>
      </c>
      <c r="N69" s="451"/>
      <c r="O69" s="710"/>
      <c r="P69" s="711"/>
      <c r="Q69" s="711"/>
      <c r="R69" s="711"/>
      <c r="S69" s="711"/>
      <c r="T69" s="711"/>
      <c r="U69" s="711"/>
      <c r="V69" s="712"/>
      <c r="W69" s="446" t="s">
        <v>598</v>
      </c>
      <c r="X69" s="173"/>
      <c r="Y69" s="182"/>
      <c r="Z69" s="182" t="str">
        <f t="shared" si="2"/>
        <v xml:space="preserve">Наименование системы теплоснабжения </v>
      </c>
      <c r="AA69" s="182"/>
      <c r="AB69" s="182"/>
      <c r="AC69" s="182"/>
      <c r="AD69" s="173"/>
      <c r="AE69" s="173"/>
      <c r="AF69" s="173"/>
      <c r="AG69" s="173"/>
      <c r="AH69" s="173"/>
      <c r="AI69" s="173"/>
      <c r="AJ69" s="173"/>
    </row>
    <row r="70" spans="1:36" s="31" customFormat="1" ht="22.5">
      <c r="A70" s="673"/>
      <c r="B70" s="673"/>
      <c r="C70" s="673"/>
      <c r="D70" s="673">
        <v>1</v>
      </c>
      <c r="E70" s="284"/>
      <c r="F70" s="284"/>
      <c r="G70" s="284"/>
      <c r="H70" s="284"/>
      <c r="I70" s="508"/>
      <c r="J70" s="505"/>
      <c r="K70" s="507"/>
      <c r="L70" s="402" t="str">
        <f>mergeValue(A70) &amp;"."&amp; mergeValue(B70)&amp;"."&amp; mergeValue(C70)&amp;"."&amp; mergeValue(D70)</f>
        <v>1.1.1.1</v>
      </c>
      <c r="M70" s="420" t="s">
        <v>21</v>
      </c>
      <c r="N70" s="451"/>
      <c r="O70" s="710"/>
      <c r="P70" s="711"/>
      <c r="Q70" s="711"/>
      <c r="R70" s="711"/>
      <c r="S70" s="711"/>
      <c r="T70" s="711"/>
      <c r="U70" s="711"/>
      <c r="V70" s="712"/>
      <c r="W70" s="446" t="s">
        <v>599</v>
      </c>
      <c r="X70" s="173"/>
      <c r="Y70" s="182"/>
      <c r="Z70" s="182" t="str">
        <f t="shared" si="2"/>
        <v xml:space="preserve">Источник тепловой энергии  </v>
      </c>
      <c r="AA70" s="182"/>
      <c r="AB70" s="182"/>
      <c r="AC70" s="182"/>
      <c r="AD70" s="173"/>
      <c r="AE70" s="173"/>
      <c r="AF70" s="173"/>
      <c r="AG70" s="173"/>
      <c r="AH70" s="173"/>
      <c r="AI70" s="173"/>
      <c r="AJ70" s="173"/>
    </row>
    <row r="71" spans="1:36" s="31" customFormat="1" ht="78.75">
      <c r="A71" s="673"/>
      <c r="B71" s="673"/>
      <c r="C71" s="673"/>
      <c r="D71" s="673"/>
      <c r="E71" s="673">
        <v>1</v>
      </c>
      <c r="F71" s="284"/>
      <c r="G71" s="284"/>
      <c r="H71" s="173">
        <v>1</v>
      </c>
      <c r="I71" s="673">
        <v>1</v>
      </c>
      <c r="J71" s="284"/>
      <c r="K71" s="511"/>
      <c r="L71" s="402" t="str">
        <f>mergeValue(A71) &amp;"."&amp; mergeValue(B71)&amp;"."&amp; mergeValue(C71)&amp;"."&amp; mergeValue(D71)&amp;"."&amp; mergeValue(E71)</f>
        <v>1.1.1.1.1</v>
      </c>
      <c r="M71" s="422" t="s">
        <v>8</v>
      </c>
      <c r="N71" s="451"/>
      <c r="O71" s="676"/>
      <c r="P71" s="677"/>
      <c r="Q71" s="677"/>
      <c r="R71" s="677"/>
      <c r="S71" s="677"/>
      <c r="T71" s="677"/>
      <c r="U71" s="677"/>
      <c r="V71" s="678"/>
      <c r="W71" s="446" t="s">
        <v>717</v>
      </c>
      <c r="X71" s="173"/>
      <c r="Y71" s="182"/>
      <c r="Z71" s="182" t="str">
        <f t="shared" si="2"/>
        <v>Схема подключения теплопотребляющей установки к коллектору источника тепловой энергии</v>
      </c>
      <c r="AA71" s="182"/>
      <c r="AB71" s="182"/>
      <c r="AC71" s="182"/>
      <c r="AD71" s="173"/>
      <c r="AE71" s="173"/>
      <c r="AF71" s="173"/>
      <c r="AG71" s="173"/>
      <c r="AH71" s="173"/>
      <c r="AI71" s="173"/>
      <c r="AJ71" s="173"/>
    </row>
    <row r="72" spans="1:36" s="31" customFormat="1" ht="33.75">
      <c r="A72" s="673"/>
      <c r="B72" s="673"/>
      <c r="C72" s="673"/>
      <c r="D72" s="673"/>
      <c r="E72" s="673"/>
      <c r="F72" s="673">
        <v>1</v>
      </c>
      <c r="G72" s="173"/>
      <c r="H72" s="173"/>
      <c r="I72" s="673"/>
      <c r="J72" s="673">
        <v>1</v>
      </c>
      <c r="K72" s="512"/>
      <c r="L72" s="402" t="str">
        <f>mergeValue(A72) &amp;"."&amp; mergeValue(B72)&amp;"."&amp; mergeValue(C72)&amp;"."&amp; mergeValue(D72)&amp;"."&amp; mergeValue(E72)&amp;"."&amp; mergeValue(F72)</f>
        <v>1.1.1.1.1.1</v>
      </c>
      <c r="M72" s="423" t="s">
        <v>9</v>
      </c>
      <c r="N72" s="451"/>
      <c r="O72" s="676"/>
      <c r="P72" s="677"/>
      <c r="Q72" s="677"/>
      <c r="R72" s="677"/>
      <c r="S72" s="677"/>
      <c r="T72" s="677"/>
      <c r="U72" s="677"/>
      <c r="V72" s="678"/>
      <c r="W72" s="446" t="s">
        <v>718</v>
      </c>
      <c r="X72" s="173"/>
      <c r="Y72" s="182"/>
      <c r="Z72" s="182" t="str">
        <f t="shared" si="2"/>
        <v>Группа потребителей</v>
      </c>
      <c r="AA72" s="182"/>
      <c r="AB72" s="182"/>
      <c r="AC72" s="182"/>
      <c r="AD72" s="173"/>
      <c r="AE72" s="173"/>
      <c r="AF72" s="173"/>
      <c r="AG72" s="173"/>
      <c r="AH72" s="173"/>
      <c r="AI72" s="173"/>
      <c r="AJ72" s="173"/>
    </row>
    <row r="73" spans="1:36" s="31" customFormat="1" ht="122.1" customHeight="1">
      <c r="A73" s="673"/>
      <c r="B73" s="673"/>
      <c r="C73" s="673"/>
      <c r="D73" s="673"/>
      <c r="E73" s="673"/>
      <c r="F73" s="673"/>
      <c r="G73" s="173">
        <v>1</v>
      </c>
      <c r="H73" s="173"/>
      <c r="I73" s="673"/>
      <c r="J73" s="673"/>
      <c r="K73" s="512">
        <v>1</v>
      </c>
      <c r="L73" s="402" t="str">
        <f>mergeValue(A73) &amp;"."&amp; mergeValue(B73)&amp;"."&amp; mergeValue(C73)&amp;"."&amp; mergeValue(D73)&amp;"."&amp; mergeValue(E73)&amp;"."&amp; mergeValue(F73)&amp;"."&amp; mergeValue(G73)</f>
        <v>1.1.1.1.1.1.1</v>
      </c>
      <c r="M73" s="528"/>
      <c r="N73" s="451"/>
      <c r="O73" s="428"/>
      <c r="P73" s="428"/>
      <c r="Q73" s="539"/>
      <c r="R73" s="680"/>
      <c r="S73" s="681" t="s">
        <v>83</v>
      </c>
      <c r="T73" s="680"/>
      <c r="U73" s="681" t="s">
        <v>83</v>
      </c>
      <c r="V73" s="428"/>
      <c r="W73" s="691" t="s">
        <v>719</v>
      </c>
      <c r="X73" s="173" t="str">
        <f>strCheckDate(O74:V74)</f>
        <v/>
      </c>
      <c r="Y73" s="182"/>
      <c r="Z73" s="182" t="str">
        <f t="shared" si="2"/>
        <v/>
      </c>
      <c r="AA73" s="182"/>
      <c r="AB73" s="182"/>
      <c r="AC73" s="182"/>
      <c r="AD73" s="173"/>
      <c r="AE73" s="173"/>
      <c r="AF73" s="173"/>
      <c r="AG73" s="173"/>
      <c r="AH73" s="173"/>
      <c r="AI73" s="173"/>
      <c r="AJ73" s="173"/>
    </row>
    <row r="74" spans="1:36" s="31" customFormat="1" ht="14.25" hidden="1" customHeight="1">
      <c r="A74" s="673"/>
      <c r="B74" s="673"/>
      <c r="C74" s="673"/>
      <c r="D74" s="673"/>
      <c r="E74" s="673"/>
      <c r="F74" s="673"/>
      <c r="G74" s="173"/>
      <c r="H74" s="173"/>
      <c r="I74" s="673"/>
      <c r="J74" s="673"/>
      <c r="K74" s="512"/>
      <c r="L74" s="244"/>
      <c r="M74" s="451"/>
      <c r="N74" s="451"/>
      <c r="O74" s="428"/>
      <c r="P74" s="428"/>
      <c r="Q74" s="438" t="str">
        <f>R73 &amp; "-" &amp; T73</f>
        <v>-</v>
      </c>
      <c r="R74" s="680"/>
      <c r="S74" s="681"/>
      <c r="T74" s="680"/>
      <c r="U74" s="681"/>
      <c r="V74" s="428"/>
      <c r="W74" s="692"/>
      <c r="X74" s="173"/>
      <c r="Y74" s="182"/>
      <c r="Z74" s="182" t="str">
        <f t="shared" si="2"/>
        <v/>
      </c>
      <c r="AA74" s="182"/>
      <c r="AB74" s="182"/>
      <c r="AC74" s="182"/>
      <c r="AD74" s="173"/>
      <c r="AE74" s="173"/>
      <c r="AF74" s="173"/>
      <c r="AG74" s="173"/>
      <c r="AH74" s="173"/>
      <c r="AI74" s="173"/>
      <c r="AJ74" s="173"/>
    </row>
    <row r="75" spans="1:36" s="31" customFormat="1" ht="15" customHeight="1">
      <c r="A75" s="673"/>
      <c r="B75" s="673"/>
      <c r="C75" s="673"/>
      <c r="D75" s="673"/>
      <c r="E75" s="673"/>
      <c r="F75" s="673"/>
      <c r="G75" s="284"/>
      <c r="H75" s="173"/>
      <c r="I75" s="673"/>
      <c r="J75" s="673"/>
      <c r="K75" s="511"/>
      <c r="L75" s="416"/>
      <c r="M75" s="425" t="s">
        <v>24</v>
      </c>
      <c r="N75" s="141"/>
      <c r="O75" s="141"/>
      <c r="P75" s="141"/>
      <c r="Q75" s="141"/>
      <c r="R75" s="141"/>
      <c r="S75" s="141"/>
      <c r="T75" s="141"/>
      <c r="U75" s="141"/>
      <c r="V75" s="426"/>
      <c r="W75" s="693"/>
      <c r="X75" s="173"/>
      <c r="Y75" s="182"/>
      <c r="Z75" s="182" t="str">
        <f t="shared" si="2"/>
        <v>Добавить вид теплоносителя (параметры теплоносителя)</v>
      </c>
      <c r="AA75" s="182"/>
      <c r="AB75" s="182"/>
      <c r="AC75" s="182"/>
      <c r="AD75" s="173"/>
      <c r="AE75" s="173"/>
      <c r="AF75" s="173"/>
      <c r="AG75" s="173"/>
      <c r="AH75" s="173"/>
      <c r="AI75" s="173"/>
      <c r="AJ75" s="173"/>
    </row>
    <row r="76" spans="1:36" s="31" customFormat="1" ht="15" customHeight="1">
      <c r="A76" s="673"/>
      <c r="B76" s="673"/>
      <c r="C76" s="673"/>
      <c r="D76" s="673"/>
      <c r="E76" s="673"/>
      <c r="F76" s="284"/>
      <c r="G76" s="284"/>
      <c r="H76" s="173"/>
      <c r="I76" s="673"/>
      <c r="J76" s="284"/>
      <c r="K76" s="511"/>
      <c r="L76" s="416"/>
      <c r="M76" s="424" t="s">
        <v>10</v>
      </c>
      <c r="N76" s="141"/>
      <c r="O76" s="141"/>
      <c r="P76" s="141"/>
      <c r="Q76" s="141"/>
      <c r="R76" s="141"/>
      <c r="S76" s="141"/>
      <c r="T76" s="141"/>
      <c r="U76" s="429"/>
      <c r="V76" s="141"/>
      <c r="W76" s="468"/>
      <c r="X76" s="173"/>
      <c r="Y76" s="182"/>
      <c r="Z76" s="182" t="str">
        <f t="shared" si="2"/>
        <v>Добавить группу потребителей</v>
      </c>
      <c r="AA76" s="182"/>
      <c r="AB76" s="182"/>
      <c r="AC76" s="182"/>
      <c r="AD76" s="173"/>
      <c r="AE76" s="173"/>
      <c r="AF76" s="173"/>
      <c r="AG76" s="173"/>
      <c r="AH76" s="173"/>
      <c r="AI76" s="173"/>
      <c r="AJ76" s="173"/>
    </row>
    <row r="77" spans="1:36" s="31" customFormat="1" ht="15" customHeight="1">
      <c r="A77" s="673"/>
      <c r="B77" s="673"/>
      <c r="C77" s="673"/>
      <c r="D77" s="673"/>
      <c r="E77" s="510"/>
      <c r="F77" s="284"/>
      <c r="G77" s="284"/>
      <c r="H77" s="284"/>
      <c r="I77" s="506"/>
      <c r="J77" s="73"/>
      <c r="K77" s="509"/>
      <c r="L77" s="416"/>
      <c r="M77" s="421" t="s">
        <v>11</v>
      </c>
      <c r="N77" s="141"/>
      <c r="O77" s="141"/>
      <c r="P77" s="141"/>
      <c r="Q77" s="141"/>
      <c r="R77" s="141"/>
      <c r="S77" s="141"/>
      <c r="T77" s="141"/>
      <c r="U77" s="429"/>
      <c r="V77" s="141"/>
      <c r="W77" s="468"/>
      <c r="X77" s="173"/>
      <c r="Y77" s="182"/>
      <c r="Z77" s="182" t="str">
        <f t="shared" si="2"/>
        <v>Добавить схему подключения</v>
      </c>
      <c r="AA77" s="182"/>
      <c r="AB77" s="182"/>
      <c r="AC77" s="182"/>
      <c r="AD77" s="173"/>
      <c r="AE77" s="173"/>
      <c r="AF77" s="173"/>
      <c r="AG77" s="173"/>
      <c r="AH77" s="173"/>
      <c r="AI77" s="173"/>
      <c r="AJ77" s="173"/>
    </row>
    <row r="78" spans="1:36" s="31" customFormat="1" ht="15" customHeight="1">
      <c r="A78" s="673"/>
      <c r="B78" s="673"/>
      <c r="C78" s="673"/>
      <c r="D78" s="510"/>
      <c r="E78" s="510"/>
      <c r="F78" s="284"/>
      <c r="G78" s="284"/>
      <c r="H78" s="284"/>
      <c r="I78" s="506"/>
      <c r="J78" s="73"/>
      <c r="K78" s="509"/>
      <c r="L78" s="416"/>
      <c r="M78" s="130" t="s">
        <v>16</v>
      </c>
      <c r="N78" s="141"/>
      <c r="O78" s="141"/>
      <c r="P78" s="141"/>
      <c r="Q78" s="141"/>
      <c r="R78" s="141"/>
      <c r="S78" s="141"/>
      <c r="T78" s="141"/>
      <c r="U78" s="429"/>
      <c r="V78" s="141"/>
      <c r="W78" s="468"/>
      <c r="X78" s="173"/>
      <c r="Y78" s="182"/>
      <c r="Z78" s="182" t="str">
        <f t="shared" si="2"/>
        <v>Добавить источник тепловой энергии</v>
      </c>
      <c r="AA78" s="182"/>
      <c r="AB78" s="182"/>
      <c r="AC78" s="182"/>
      <c r="AD78" s="173"/>
      <c r="AE78" s="173"/>
      <c r="AF78" s="173"/>
      <c r="AG78" s="173"/>
      <c r="AH78" s="173"/>
      <c r="AI78" s="173"/>
      <c r="AJ78" s="173"/>
    </row>
    <row r="79" spans="1:36" s="31" customFormat="1" ht="15" customHeight="1">
      <c r="A79" s="673"/>
      <c r="B79" s="673"/>
      <c r="C79" s="510"/>
      <c r="D79" s="510"/>
      <c r="E79" s="510"/>
      <c r="F79" s="510"/>
      <c r="G79" s="515"/>
      <c r="H79" s="506"/>
      <c r="I79" s="513"/>
      <c r="J79" s="73"/>
      <c r="K79" s="514"/>
      <c r="L79" s="416"/>
      <c r="M79" s="129" t="s">
        <v>17</v>
      </c>
      <c r="N79" s="141"/>
      <c r="O79" s="141"/>
      <c r="P79" s="141"/>
      <c r="Q79" s="141"/>
      <c r="R79" s="141"/>
      <c r="S79" s="141"/>
      <c r="T79" s="141"/>
      <c r="U79" s="429"/>
      <c r="V79" s="141"/>
      <c r="W79" s="468"/>
      <c r="X79" s="173"/>
      <c r="Y79" s="182"/>
      <c r="Z79" s="182" t="str">
        <f t="shared" si="2"/>
        <v>Добавить наименование системы теплоснабжения</v>
      </c>
      <c r="AA79" s="182"/>
      <c r="AB79" s="182"/>
      <c r="AC79" s="182"/>
      <c r="AD79" s="173"/>
      <c r="AE79" s="173"/>
      <c r="AF79" s="173"/>
      <c r="AG79" s="173"/>
      <c r="AH79" s="173"/>
      <c r="AI79" s="173"/>
      <c r="AJ79" s="173"/>
    </row>
    <row r="80" spans="1:36" s="31" customFormat="1" ht="15" customHeight="1">
      <c r="A80" s="673"/>
      <c r="B80" s="510"/>
      <c r="C80" s="510"/>
      <c r="D80" s="510"/>
      <c r="E80" s="510"/>
      <c r="F80" s="510"/>
      <c r="G80" s="515"/>
      <c r="H80" s="506"/>
      <c r="I80" s="506"/>
      <c r="J80" s="73"/>
      <c r="K80" s="509"/>
      <c r="L80" s="416"/>
      <c r="M80" s="135" t="s">
        <v>18</v>
      </c>
      <c r="N80" s="141"/>
      <c r="O80" s="141"/>
      <c r="P80" s="141"/>
      <c r="Q80" s="141"/>
      <c r="R80" s="141"/>
      <c r="S80" s="141"/>
      <c r="T80" s="141"/>
      <c r="U80" s="429"/>
      <c r="V80" s="141"/>
      <c r="W80" s="468"/>
      <c r="X80" s="173"/>
      <c r="Y80" s="182"/>
      <c r="Z80" s="182" t="str">
        <f t="shared" si="2"/>
        <v>Добавить территорию действия тарифа</v>
      </c>
      <c r="AA80" s="182"/>
      <c r="AB80" s="182"/>
      <c r="AC80" s="182"/>
      <c r="AD80" s="173"/>
      <c r="AE80" s="173"/>
      <c r="AF80" s="173"/>
      <c r="AG80" s="173"/>
      <c r="AH80" s="173"/>
      <c r="AI80" s="173"/>
      <c r="AJ80" s="173"/>
    </row>
    <row r="81" spans="1:36" ht="15" customHeight="1">
      <c r="L81" s="391"/>
      <c r="M81" s="144" t="s">
        <v>308</v>
      </c>
      <c r="N81" s="141"/>
      <c r="O81" s="141"/>
      <c r="P81" s="141"/>
      <c r="Q81" s="141"/>
      <c r="R81" s="141"/>
      <c r="S81" s="141"/>
      <c r="T81" s="141"/>
      <c r="U81" s="429"/>
      <c r="V81" s="141"/>
      <c r="W81" s="141"/>
      <c r="X81" s="141"/>
      <c r="Y81" s="141"/>
      <c r="Z81" s="141"/>
      <c r="AA81" s="141"/>
      <c r="AB81" s="429"/>
      <c r="AC81" s="141"/>
      <c r="AD81" s="468"/>
      <c r="AE81" s="175"/>
      <c r="AF81" s="175"/>
      <c r="AG81" s="175"/>
      <c r="AH81" s="175"/>
    </row>
    <row r="82" spans="1:36" ht="18.75" customHeight="1">
      <c r="X82" s="175"/>
      <c r="Y82" s="175"/>
      <c r="Z82" s="175"/>
      <c r="AA82" s="175"/>
      <c r="AB82" s="175"/>
      <c r="AC82" s="175"/>
      <c r="AD82" s="175"/>
      <c r="AE82" s="175"/>
      <c r="AF82" s="175"/>
      <c r="AG82" s="175"/>
      <c r="AH82" s="175"/>
      <c r="AI82" s="175"/>
      <c r="AJ82" s="175"/>
    </row>
    <row r="83" spans="1:36" s="30" customFormat="1" ht="17.100000000000001" customHeight="1">
      <c r="A83" s="30" t="s">
        <v>12</v>
      </c>
      <c r="C83" s="30" t="s">
        <v>50</v>
      </c>
      <c r="V83" s="137"/>
      <c r="X83" s="185"/>
      <c r="Y83" s="185"/>
      <c r="Z83" s="185"/>
      <c r="AA83" s="185"/>
      <c r="AB83" s="185"/>
      <c r="AC83" s="185"/>
      <c r="AD83" s="185"/>
      <c r="AE83" s="185"/>
      <c r="AF83" s="185"/>
      <c r="AG83" s="185"/>
      <c r="AH83" s="185"/>
      <c r="AI83" s="185"/>
      <c r="AJ83" s="185"/>
    </row>
    <row r="84" spans="1:36" ht="17.100000000000001" customHeight="1">
      <c r="L84" s="105"/>
      <c r="M84" s="105"/>
      <c r="N84" s="105"/>
      <c r="O84" s="105"/>
      <c r="P84" s="105"/>
      <c r="Q84" s="105"/>
      <c r="R84" s="105"/>
      <c r="S84" s="105"/>
      <c r="T84" s="105"/>
      <c r="U84" s="105"/>
      <c r="V84" s="105"/>
      <c r="W84" s="105"/>
      <c r="X84" s="175"/>
      <c r="Y84" s="175"/>
      <c r="Z84" s="175"/>
      <c r="AA84" s="175"/>
      <c r="AB84" s="175"/>
      <c r="AC84" s="175"/>
      <c r="AD84" s="175"/>
      <c r="AE84" s="175"/>
      <c r="AF84" s="175"/>
      <c r="AG84" s="175"/>
      <c r="AH84" s="175"/>
      <c r="AI84" s="175"/>
      <c r="AJ84" s="175"/>
    </row>
    <row r="85" spans="1:36" s="31" customFormat="1" ht="22.5">
      <c r="A85" s="673">
        <v>1</v>
      </c>
      <c r="B85" s="173"/>
      <c r="C85" s="173"/>
      <c r="D85" s="173"/>
      <c r="E85" s="184"/>
      <c r="F85" s="284"/>
      <c r="G85" s="173"/>
      <c r="H85" s="173"/>
      <c r="I85" s="194"/>
      <c r="J85" s="506"/>
      <c r="K85" s="512">
        <v>1</v>
      </c>
      <c r="L85" s="402">
        <f>mergeValue(A85)</f>
        <v>1</v>
      </c>
      <c r="M85" s="450" t="s">
        <v>19</v>
      </c>
      <c r="N85" s="437"/>
      <c r="O85" s="772"/>
      <c r="P85" s="773"/>
      <c r="Q85" s="773"/>
      <c r="R85" s="773"/>
      <c r="S85" s="773"/>
      <c r="T85" s="773"/>
      <c r="U85" s="773"/>
      <c r="V85" s="774"/>
      <c r="W85" s="446" t="s">
        <v>716</v>
      </c>
      <c r="X85" s="173"/>
      <c r="Y85" s="173"/>
      <c r="Z85" s="173"/>
      <c r="AA85" s="173"/>
      <c r="AB85" s="173"/>
      <c r="AC85" s="173"/>
      <c r="AD85" s="173"/>
      <c r="AE85" s="173"/>
      <c r="AF85" s="173"/>
      <c r="AG85" s="173"/>
      <c r="AH85" s="173"/>
      <c r="AI85" s="173"/>
    </row>
    <row r="86" spans="1:36" s="31" customFormat="1" ht="22.5">
      <c r="A86" s="673"/>
      <c r="B86" s="673">
        <v>1</v>
      </c>
      <c r="C86" s="173"/>
      <c r="D86" s="173"/>
      <c r="E86" s="284"/>
      <c r="F86" s="284"/>
      <c r="G86" s="173"/>
      <c r="H86" s="173"/>
      <c r="I86" s="151"/>
      <c r="J86" s="505"/>
      <c r="K86" s="512">
        <v>1</v>
      </c>
      <c r="L86" s="402" t="str">
        <f>mergeValue(A86) &amp;"."&amp; mergeValue(B86)</f>
        <v>1.1</v>
      </c>
      <c r="M86" s="418" t="s">
        <v>15</v>
      </c>
      <c r="N86" s="437"/>
      <c r="O86" s="772"/>
      <c r="P86" s="773"/>
      <c r="Q86" s="773"/>
      <c r="R86" s="773"/>
      <c r="S86" s="773"/>
      <c r="T86" s="773"/>
      <c r="U86" s="773"/>
      <c r="V86" s="774"/>
      <c r="W86" s="446" t="s">
        <v>459</v>
      </c>
      <c r="X86" s="173"/>
      <c r="Y86" s="173"/>
      <c r="Z86" s="173"/>
      <c r="AA86" s="173"/>
      <c r="AB86" s="173"/>
      <c r="AC86" s="173"/>
      <c r="AD86" s="173"/>
      <c r="AE86" s="173"/>
      <c r="AF86" s="173"/>
      <c r="AG86" s="173"/>
      <c r="AH86" s="173"/>
      <c r="AI86" s="173"/>
    </row>
    <row r="87" spans="1:36" s="31" customFormat="1" ht="22.5">
      <c r="A87" s="673"/>
      <c r="B87" s="673"/>
      <c r="C87" s="673">
        <v>1</v>
      </c>
      <c r="D87" s="173"/>
      <c r="E87" s="284"/>
      <c r="F87" s="284"/>
      <c r="G87" s="173"/>
      <c r="H87" s="173"/>
      <c r="I87" s="508"/>
      <c r="J87" s="505"/>
      <c r="K87" s="512">
        <v>1</v>
      </c>
      <c r="L87" s="402" t="str">
        <f>mergeValue(A87) &amp;"."&amp; mergeValue(B87)&amp;"."&amp; mergeValue(C87)</f>
        <v>1.1.1</v>
      </c>
      <c r="M87" s="419" t="s">
        <v>7</v>
      </c>
      <c r="N87" s="437"/>
      <c r="O87" s="772"/>
      <c r="P87" s="773"/>
      <c r="Q87" s="773"/>
      <c r="R87" s="773"/>
      <c r="S87" s="773"/>
      <c r="T87" s="773"/>
      <c r="U87" s="773"/>
      <c r="V87" s="774"/>
      <c r="W87" s="446" t="s">
        <v>598</v>
      </c>
      <c r="X87" s="173"/>
      <c r="Y87" s="173"/>
      <c r="Z87" s="173"/>
      <c r="AA87" s="173"/>
      <c r="AB87" s="173"/>
      <c r="AC87" s="173"/>
      <c r="AD87" s="173"/>
      <c r="AE87" s="173"/>
      <c r="AF87" s="173"/>
      <c r="AG87" s="173"/>
      <c r="AH87" s="173"/>
      <c r="AI87" s="173"/>
    </row>
    <row r="88" spans="1:36" s="31" customFormat="1" ht="22.5">
      <c r="A88" s="673"/>
      <c r="B88" s="673"/>
      <c r="C88" s="673"/>
      <c r="D88" s="673">
        <v>1</v>
      </c>
      <c r="E88" s="284"/>
      <c r="F88" s="284"/>
      <c r="G88" s="173"/>
      <c r="H88" s="173"/>
      <c r="I88" s="673">
        <v>1</v>
      </c>
      <c r="J88" s="505"/>
      <c r="K88" s="512">
        <v>1</v>
      </c>
      <c r="L88" s="402" t="str">
        <f>mergeValue(A88) &amp;"."&amp; mergeValue(B88)&amp;"."&amp; mergeValue(C88)&amp;"."&amp; mergeValue(D88)</f>
        <v>1.1.1.1</v>
      </c>
      <c r="M88" s="420" t="s">
        <v>21</v>
      </c>
      <c r="N88" s="437"/>
      <c r="O88" s="772"/>
      <c r="P88" s="773"/>
      <c r="Q88" s="773"/>
      <c r="R88" s="773"/>
      <c r="S88" s="773"/>
      <c r="T88" s="773"/>
      <c r="U88" s="773"/>
      <c r="V88" s="774"/>
      <c r="W88" s="446" t="s">
        <v>599</v>
      </c>
      <c r="X88" s="173"/>
      <c r="Y88" s="173"/>
      <c r="Z88" s="173"/>
      <c r="AA88" s="173"/>
      <c r="AB88" s="173"/>
      <c r="AC88" s="173"/>
      <c r="AD88" s="173"/>
      <c r="AE88" s="173"/>
      <c r="AF88" s="173"/>
      <c r="AG88" s="173"/>
      <c r="AH88" s="173"/>
      <c r="AI88" s="173"/>
    </row>
    <row r="89" spans="1:36" s="31" customFormat="1" ht="11.25" hidden="1" customHeight="1">
      <c r="A89" s="673"/>
      <c r="B89" s="673"/>
      <c r="C89" s="673"/>
      <c r="D89" s="673"/>
      <c r="E89" s="673">
        <v>1</v>
      </c>
      <c r="F89" s="284"/>
      <c r="G89" s="173"/>
      <c r="H89" s="173"/>
      <c r="I89" s="673"/>
      <c r="J89" s="284"/>
      <c r="K89" s="512">
        <v>1</v>
      </c>
      <c r="L89" s="402"/>
      <c r="M89" s="422"/>
      <c r="N89" s="169"/>
      <c r="O89" s="775"/>
      <c r="P89" s="776"/>
      <c r="Q89" s="776"/>
      <c r="R89" s="776"/>
      <c r="S89" s="776"/>
      <c r="T89" s="776"/>
      <c r="U89" s="776"/>
      <c r="V89" s="777"/>
      <c r="W89" s="169"/>
      <c r="X89" s="173"/>
      <c r="Y89" s="173"/>
      <c r="Z89" s="173"/>
      <c r="AA89" s="173"/>
      <c r="AB89" s="173"/>
      <c r="AC89" s="173"/>
      <c r="AD89" s="173"/>
      <c r="AE89" s="173"/>
      <c r="AF89" s="173"/>
      <c r="AG89" s="173"/>
      <c r="AH89" s="173"/>
      <c r="AI89" s="173"/>
    </row>
    <row r="90" spans="1:36" s="31" customFormat="1" ht="33.75">
      <c r="A90" s="673"/>
      <c r="B90" s="673"/>
      <c r="C90" s="673"/>
      <c r="D90" s="673"/>
      <c r="E90" s="673"/>
      <c r="F90" s="673">
        <v>1</v>
      </c>
      <c r="G90" s="173"/>
      <c r="H90" s="173"/>
      <c r="I90" s="673"/>
      <c r="J90" s="721"/>
      <c r="K90" s="512">
        <v>1</v>
      </c>
      <c r="L90" s="402" t="str">
        <f>mergeValue(A90) &amp;"."&amp; mergeValue(B90)&amp;"."&amp; mergeValue(C90)&amp;"."&amp; mergeValue(D90)&amp;"."&amp;  mergeValue(F90)</f>
        <v>1.1.1.1.1</v>
      </c>
      <c r="M90" s="422" t="s">
        <v>9</v>
      </c>
      <c r="N90" s="169"/>
      <c r="O90" s="676"/>
      <c r="P90" s="677"/>
      <c r="Q90" s="677"/>
      <c r="R90" s="677"/>
      <c r="S90" s="677"/>
      <c r="T90" s="677"/>
      <c r="U90" s="677"/>
      <c r="V90" s="678"/>
      <c r="W90" s="446" t="s">
        <v>718</v>
      </c>
      <c r="X90" s="173"/>
      <c r="Y90" s="182" t="str">
        <f>strCheckUnique(Z90:Z93)</f>
        <v/>
      </c>
      <c r="Z90" s="173"/>
      <c r="AA90" s="182"/>
      <c r="AB90" s="173"/>
      <c r="AC90" s="173"/>
      <c r="AD90" s="173"/>
      <c r="AE90" s="173"/>
      <c r="AF90" s="173"/>
      <c r="AG90" s="173"/>
      <c r="AH90" s="173"/>
      <c r="AI90" s="173"/>
    </row>
    <row r="91" spans="1:36" s="31" customFormat="1" ht="99" customHeight="1">
      <c r="A91" s="673"/>
      <c r="B91" s="673"/>
      <c r="C91" s="673"/>
      <c r="D91" s="673"/>
      <c r="E91" s="673"/>
      <c r="F91" s="673"/>
      <c r="G91" s="173">
        <v>1</v>
      </c>
      <c r="H91" s="173"/>
      <c r="I91" s="673"/>
      <c r="J91" s="721"/>
      <c r="K91" s="516"/>
      <c r="L91" s="402" t="str">
        <f>mergeValue(A91) &amp;"."&amp; mergeValue(B91)&amp;"."&amp; mergeValue(C91)&amp;"."&amp; mergeValue(D91)&amp;"."&amp;  mergeValue(F91)&amp;"."&amp;  mergeValue(G91)</f>
        <v>1.1.1.1.1.1</v>
      </c>
      <c r="M91" s="528"/>
      <c r="N91" s="439"/>
      <c r="O91" s="428"/>
      <c r="P91" s="428"/>
      <c r="Q91" s="428"/>
      <c r="R91" s="679"/>
      <c r="S91" s="681" t="s">
        <v>83</v>
      </c>
      <c r="T91" s="679"/>
      <c r="U91" s="681" t="s">
        <v>83</v>
      </c>
      <c r="V91" s="90"/>
      <c r="W91" s="691" t="s">
        <v>731</v>
      </c>
      <c r="X91" s="173" t="str">
        <f>strCheckDate(O92:V92)</f>
        <v/>
      </c>
      <c r="Y91" s="182"/>
      <c r="Z91" s="182" t="str">
        <f>IF(M91="","",M91 )</f>
        <v/>
      </c>
      <c r="AA91" s="182"/>
      <c r="AB91" s="182"/>
      <c r="AC91" s="182"/>
      <c r="AD91" s="173"/>
      <c r="AE91" s="173"/>
      <c r="AF91" s="173"/>
      <c r="AG91" s="173"/>
      <c r="AH91" s="173"/>
      <c r="AI91" s="173"/>
    </row>
    <row r="92" spans="1:36" s="31" customFormat="1" ht="11.25" hidden="1" customHeight="1">
      <c r="A92" s="673"/>
      <c r="B92" s="673"/>
      <c r="C92" s="673"/>
      <c r="D92" s="673"/>
      <c r="E92" s="673"/>
      <c r="F92" s="673"/>
      <c r="G92" s="173"/>
      <c r="H92" s="173"/>
      <c r="I92" s="673"/>
      <c r="J92" s="721"/>
      <c r="K92" s="512">
        <v>1</v>
      </c>
      <c r="L92" s="244"/>
      <c r="M92" s="451"/>
      <c r="N92" s="439"/>
      <c r="O92" s="428"/>
      <c r="P92" s="428"/>
      <c r="Q92" s="438" t="str">
        <f>R91 &amp; "-" &amp; T91</f>
        <v>-</v>
      </c>
      <c r="R92" s="679"/>
      <c r="S92" s="681"/>
      <c r="T92" s="679"/>
      <c r="U92" s="681"/>
      <c r="V92" s="90"/>
      <c r="W92" s="692"/>
      <c r="X92" s="173"/>
      <c r="Y92" s="182"/>
      <c r="Z92" s="182"/>
      <c r="AA92" s="182"/>
      <c r="AB92" s="182"/>
      <c r="AC92" s="182"/>
      <c r="AD92" s="173"/>
      <c r="AE92" s="173"/>
      <c r="AF92" s="173"/>
      <c r="AG92" s="173"/>
      <c r="AH92" s="173"/>
      <c r="AI92" s="173"/>
    </row>
    <row r="93" spans="1:36" ht="15" customHeight="1">
      <c r="A93" s="673"/>
      <c r="B93" s="673"/>
      <c r="C93" s="673"/>
      <c r="D93" s="673"/>
      <c r="E93" s="673"/>
      <c r="F93" s="673"/>
      <c r="G93" s="173"/>
      <c r="H93" s="173"/>
      <c r="I93" s="673"/>
      <c r="J93" s="721"/>
      <c r="K93" s="512">
        <v>1</v>
      </c>
      <c r="L93" s="416"/>
      <c r="M93" s="424" t="s">
        <v>24</v>
      </c>
      <c r="N93" s="421"/>
      <c r="O93" s="417"/>
      <c r="P93" s="417"/>
      <c r="Q93" s="417"/>
      <c r="R93" s="432"/>
      <c r="S93" s="141"/>
      <c r="T93" s="429"/>
      <c r="U93" s="421"/>
      <c r="V93" s="426"/>
      <c r="W93" s="693"/>
      <c r="X93" s="175"/>
      <c r="Y93" s="175"/>
      <c r="Z93" s="175"/>
      <c r="AA93" s="175"/>
      <c r="AB93" s="175"/>
      <c r="AC93" s="175"/>
      <c r="AD93" s="175"/>
      <c r="AE93" s="175"/>
      <c r="AF93" s="175"/>
      <c r="AG93" s="175"/>
      <c r="AH93" s="175"/>
      <c r="AI93" s="175"/>
    </row>
    <row r="94" spans="1:36" ht="15" customHeight="1">
      <c r="A94" s="673"/>
      <c r="B94" s="673"/>
      <c r="C94" s="673"/>
      <c r="D94" s="673"/>
      <c r="E94" s="673"/>
      <c r="F94" s="284"/>
      <c r="G94" s="284"/>
      <c r="H94" s="173"/>
      <c r="I94" s="673"/>
      <c r="J94" s="284"/>
      <c r="K94" s="511"/>
      <c r="L94" s="416"/>
      <c r="M94" s="421" t="s">
        <v>10</v>
      </c>
      <c r="N94" s="424"/>
      <c r="O94" s="424"/>
      <c r="P94" s="424"/>
      <c r="Q94" s="424"/>
      <c r="R94" s="424"/>
      <c r="S94" s="424"/>
      <c r="T94" s="424"/>
      <c r="U94" s="424"/>
      <c r="V94" s="424"/>
      <c r="W94" s="426"/>
      <c r="X94" s="175"/>
      <c r="Y94" s="175"/>
      <c r="Z94" s="175"/>
      <c r="AA94" s="175"/>
      <c r="AB94" s="175"/>
      <c r="AC94" s="175"/>
      <c r="AD94" s="175"/>
      <c r="AE94" s="175"/>
      <c r="AF94" s="175"/>
      <c r="AG94" s="175"/>
      <c r="AH94" s="175"/>
      <c r="AI94" s="175"/>
      <c r="AJ94" s="175"/>
    </row>
    <row r="95" spans="1:36" ht="15" hidden="1" customHeight="1">
      <c r="A95" s="673"/>
      <c r="B95" s="673"/>
      <c r="C95" s="673"/>
      <c r="D95" s="673"/>
      <c r="E95" s="284"/>
      <c r="F95" s="284"/>
      <c r="G95" s="284"/>
      <c r="H95" s="173"/>
      <c r="I95" s="673"/>
      <c r="J95" s="284"/>
      <c r="K95" s="511"/>
      <c r="L95" s="416"/>
      <c r="M95" s="421"/>
      <c r="N95" s="424"/>
      <c r="O95" s="424"/>
      <c r="P95" s="424"/>
      <c r="Q95" s="424"/>
      <c r="R95" s="424"/>
      <c r="S95" s="424"/>
      <c r="T95" s="424"/>
      <c r="U95" s="424"/>
      <c r="V95" s="424"/>
      <c r="W95" s="426"/>
      <c r="X95" s="175"/>
      <c r="Y95" s="175"/>
      <c r="Z95" s="175"/>
      <c r="AA95" s="175"/>
      <c r="AB95" s="175"/>
      <c r="AC95" s="175"/>
      <c r="AD95" s="175"/>
      <c r="AE95" s="175"/>
      <c r="AF95" s="175"/>
      <c r="AG95" s="175"/>
      <c r="AH95" s="175"/>
      <c r="AI95" s="175"/>
      <c r="AJ95" s="175"/>
    </row>
    <row r="96" spans="1:36" ht="15" customHeight="1">
      <c r="A96" s="673"/>
      <c r="B96" s="673"/>
      <c r="C96" s="673"/>
      <c r="D96" s="510"/>
      <c r="E96" s="510"/>
      <c r="F96" s="284"/>
      <c r="G96" s="173"/>
      <c r="H96" s="173"/>
      <c r="I96" s="506"/>
      <c r="J96" s="73"/>
      <c r="K96" s="512">
        <v>1</v>
      </c>
      <c r="L96" s="416"/>
      <c r="M96" s="130" t="s">
        <v>16</v>
      </c>
      <c r="N96" s="129"/>
      <c r="O96" s="417"/>
      <c r="P96" s="417"/>
      <c r="Q96" s="417"/>
      <c r="R96" s="432"/>
      <c r="S96" s="141"/>
      <c r="T96" s="429"/>
      <c r="U96" s="129"/>
      <c r="V96" s="141"/>
      <c r="W96" s="426"/>
      <c r="X96" s="175"/>
      <c r="Y96" s="175"/>
      <c r="Z96" s="175"/>
      <c r="AA96" s="175"/>
      <c r="AB96" s="175"/>
      <c r="AC96" s="175"/>
      <c r="AD96" s="175"/>
      <c r="AE96" s="175"/>
      <c r="AF96" s="175"/>
      <c r="AG96" s="175"/>
      <c r="AH96" s="175"/>
      <c r="AI96" s="175"/>
    </row>
    <row r="97" spans="1:40" ht="15" customHeight="1">
      <c r="A97" s="673"/>
      <c r="B97" s="673"/>
      <c r="C97" s="510"/>
      <c r="D97" s="510"/>
      <c r="E97" s="510"/>
      <c r="F97" s="510"/>
      <c r="G97" s="173"/>
      <c r="H97" s="173"/>
      <c r="I97" s="513"/>
      <c r="J97" s="73"/>
      <c r="K97" s="512">
        <v>1</v>
      </c>
      <c r="L97" s="416"/>
      <c r="M97" s="129" t="s">
        <v>17</v>
      </c>
      <c r="N97" s="129"/>
      <c r="O97" s="417"/>
      <c r="P97" s="417"/>
      <c r="Q97" s="417"/>
      <c r="R97" s="432"/>
      <c r="S97" s="141"/>
      <c r="T97" s="429"/>
      <c r="U97" s="129"/>
      <c r="V97" s="141"/>
      <c r="W97" s="426"/>
      <c r="X97" s="175"/>
      <c r="Y97" s="175"/>
      <c r="Z97" s="175"/>
      <c r="AA97" s="175"/>
      <c r="AB97" s="175"/>
      <c r="AC97" s="175"/>
      <c r="AD97" s="175"/>
      <c r="AE97" s="175"/>
      <c r="AF97" s="175"/>
      <c r="AG97" s="175"/>
      <c r="AH97" s="175"/>
      <c r="AI97" s="175"/>
    </row>
    <row r="98" spans="1:40" ht="15" customHeight="1">
      <c r="A98" s="673"/>
      <c r="B98" s="510"/>
      <c r="C98" s="510"/>
      <c r="D98" s="510"/>
      <c r="E98" s="510"/>
      <c r="F98" s="510"/>
      <c r="G98" s="173"/>
      <c r="H98" s="173"/>
      <c r="I98" s="506"/>
      <c r="J98" s="73"/>
      <c r="K98" s="512">
        <v>1</v>
      </c>
      <c r="L98" s="416"/>
      <c r="M98" s="135" t="s">
        <v>18</v>
      </c>
      <c r="N98" s="129"/>
      <c r="O98" s="417"/>
      <c r="P98" s="417"/>
      <c r="Q98" s="417"/>
      <c r="R98" s="432"/>
      <c r="S98" s="141"/>
      <c r="T98" s="429"/>
      <c r="U98" s="129"/>
      <c r="V98" s="141"/>
      <c r="W98" s="426"/>
      <c r="X98" s="175"/>
      <c r="Y98" s="175"/>
      <c r="Z98" s="175"/>
      <c r="AA98" s="175"/>
      <c r="AB98" s="175"/>
      <c r="AC98" s="175"/>
      <c r="AD98" s="175"/>
      <c r="AE98" s="175"/>
      <c r="AF98" s="175"/>
      <c r="AG98" s="175"/>
      <c r="AH98" s="175"/>
      <c r="AI98" s="175"/>
    </row>
    <row r="99" spans="1:40" ht="15" customHeight="1">
      <c r="L99" s="391"/>
      <c r="M99" s="144" t="s">
        <v>308</v>
      </c>
      <c r="N99" s="129"/>
      <c r="O99" s="417"/>
      <c r="P99" s="417"/>
      <c r="Q99" s="417"/>
      <c r="R99" s="432"/>
      <c r="S99" s="141"/>
      <c r="T99" s="429"/>
      <c r="U99" s="129"/>
      <c r="V99" s="141"/>
      <c r="W99" s="426"/>
      <c r="X99" s="175"/>
      <c r="Y99" s="175"/>
      <c r="Z99" s="175"/>
      <c r="AA99" s="175"/>
      <c r="AB99" s="175"/>
      <c r="AC99" s="175"/>
      <c r="AD99" s="175"/>
      <c r="AE99" s="175"/>
      <c r="AF99" s="175"/>
      <c r="AG99" s="175"/>
      <c r="AH99" s="175"/>
      <c r="AI99" s="175"/>
    </row>
    <row r="100" spans="1:40" ht="15" customHeight="1">
      <c r="A100" s="175"/>
      <c r="B100" s="175"/>
      <c r="C100" s="175"/>
      <c r="D100" s="175"/>
      <c r="E100" s="175"/>
      <c r="F100" s="175"/>
      <c r="G100" s="440"/>
      <c r="H100" s="175"/>
      <c r="I100" s="481"/>
      <c r="J100" s="73"/>
      <c r="L100" s="36"/>
      <c r="M100" s="476"/>
      <c r="N100" s="477"/>
      <c r="O100" s="478"/>
      <c r="P100" s="478"/>
      <c r="Q100" s="478"/>
      <c r="R100" s="479"/>
      <c r="S100" s="133"/>
      <c r="T100" s="480"/>
      <c r="U100" s="477"/>
      <c r="V100" s="133"/>
      <c r="W100" s="133"/>
      <c r="X100" s="175"/>
      <c r="Y100" s="175"/>
      <c r="Z100" s="175"/>
      <c r="AA100" s="175"/>
      <c r="AB100" s="175"/>
      <c r="AC100" s="175"/>
      <c r="AD100" s="175"/>
      <c r="AE100" s="175"/>
      <c r="AF100" s="175"/>
      <c r="AG100" s="175"/>
      <c r="AH100" s="175"/>
      <c r="AI100" s="175"/>
    </row>
    <row r="101" spans="1:40" s="30" customFormat="1" ht="17.100000000000001" customHeight="1">
      <c r="G101" s="30" t="s">
        <v>12</v>
      </c>
      <c r="I101" s="30" t="s">
        <v>67</v>
      </c>
      <c r="V101" s="137"/>
    </row>
    <row r="102" spans="1:40" ht="17.100000000000001" customHeight="1">
      <c r="X102" s="36"/>
      <c r="Y102" s="36"/>
      <c r="Z102" s="36"/>
    </row>
    <row r="103" spans="1:40" s="31" customFormat="1" ht="22.5">
      <c r="A103" s="673">
        <v>1</v>
      </c>
      <c r="B103" s="173"/>
      <c r="C103" s="173"/>
      <c r="D103" s="173"/>
      <c r="E103" s="184"/>
      <c r="F103" s="284"/>
      <c r="G103" s="173"/>
      <c r="H103" s="173"/>
      <c r="I103"/>
      <c r="J103" s="74"/>
      <c r="K103" s="74"/>
      <c r="L103" s="402">
        <f>mergeValue(A103)</f>
        <v>1</v>
      </c>
      <c r="M103" s="450" t="s">
        <v>19</v>
      </c>
      <c r="N103" s="437"/>
      <c r="O103" s="772"/>
      <c r="P103" s="773"/>
      <c r="Q103" s="773"/>
      <c r="R103" s="773"/>
      <c r="S103" s="773"/>
      <c r="T103" s="773"/>
      <c r="U103" s="773"/>
      <c r="V103" s="773"/>
      <c r="W103" s="773"/>
      <c r="X103" s="773"/>
      <c r="Y103" s="773"/>
      <c r="Z103" s="773"/>
      <c r="AA103" s="774"/>
      <c r="AB103" s="446" t="s">
        <v>716</v>
      </c>
      <c r="AC103" s="173"/>
      <c r="AD103" s="173"/>
      <c r="AE103" s="173"/>
      <c r="AF103" s="173"/>
      <c r="AG103" s="173"/>
      <c r="AH103" s="173"/>
      <c r="AI103" s="173"/>
      <c r="AJ103" s="173"/>
      <c r="AK103" s="173"/>
      <c r="AL103" s="173"/>
      <c r="AM103" s="173"/>
      <c r="AN103" s="173"/>
    </row>
    <row r="104" spans="1:40" s="31" customFormat="1" ht="22.5">
      <c r="A104" s="673"/>
      <c r="B104" s="673">
        <v>1</v>
      </c>
      <c r="C104" s="173"/>
      <c r="D104" s="173"/>
      <c r="E104" s="284"/>
      <c r="F104" s="284"/>
      <c r="G104" s="173"/>
      <c r="H104" s="173"/>
      <c r="I104" s="518"/>
      <c r="J104" s="39"/>
      <c r="L104" s="402" t="str">
        <f>mergeValue(A104) &amp;"."&amp; mergeValue(B104)</f>
        <v>1.1</v>
      </c>
      <c r="M104" s="418" t="s">
        <v>15</v>
      </c>
      <c r="N104" s="437"/>
      <c r="O104" s="772"/>
      <c r="P104" s="773"/>
      <c r="Q104" s="773"/>
      <c r="R104" s="773"/>
      <c r="S104" s="773"/>
      <c r="T104" s="773"/>
      <c r="U104" s="773"/>
      <c r="V104" s="773"/>
      <c r="W104" s="773"/>
      <c r="X104" s="773"/>
      <c r="Y104" s="773"/>
      <c r="Z104" s="773"/>
      <c r="AA104" s="774"/>
      <c r="AB104" s="446" t="s">
        <v>459</v>
      </c>
      <c r="AC104" s="173"/>
      <c r="AD104" s="173"/>
      <c r="AE104" s="173"/>
      <c r="AF104" s="173"/>
      <c r="AG104" s="173"/>
      <c r="AH104" s="173"/>
      <c r="AI104" s="173"/>
      <c r="AJ104" s="173"/>
      <c r="AK104" s="173"/>
      <c r="AL104" s="173"/>
      <c r="AM104" s="173"/>
      <c r="AN104" s="173"/>
    </row>
    <row r="105" spans="1:40" s="31" customFormat="1" ht="22.5">
      <c r="A105" s="673"/>
      <c r="B105" s="673"/>
      <c r="C105" s="673">
        <v>1</v>
      </c>
      <c r="D105" s="173"/>
      <c r="E105" s="284"/>
      <c r="F105" s="284"/>
      <c r="G105" s="173"/>
      <c r="H105" s="173"/>
      <c r="I105" s="518"/>
      <c r="J105" s="39"/>
      <c r="L105" s="402" t="str">
        <f>mergeValue(A105) &amp;"."&amp; mergeValue(B105)&amp;"."&amp; mergeValue(C105)</f>
        <v>1.1.1</v>
      </c>
      <c r="M105" s="419" t="s">
        <v>7</v>
      </c>
      <c r="N105" s="437"/>
      <c r="O105" s="772"/>
      <c r="P105" s="773"/>
      <c r="Q105" s="773"/>
      <c r="R105" s="773"/>
      <c r="S105" s="773"/>
      <c r="T105" s="773"/>
      <c r="U105" s="773"/>
      <c r="V105" s="773"/>
      <c r="W105" s="773"/>
      <c r="X105" s="773"/>
      <c r="Y105" s="773"/>
      <c r="Z105" s="773"/>
      <c r="AA105" s="774"/>
      <c r="AB105" s="446" t="s">
        <v>598</v>
      </c>
      <c r="AC105" s="173"/>
      <c r="AD105" s="173"/>
      <c r="AE105" s="173"/>
      <c r="AF105" s="173"/>
      <c r="AG105" s="173"/>
      <c r="AH105" s="173"/>
      <c r="AI105" s="173"/>
      <c r="AJ105" s="173"/>
      <c r="AK105" s="173"/>
      <c r="AL105" s="173"/>
      <c r="AM105" s="173"/>
      <c r="AN105" s="173"/>
    </row>
    <row r="106" spans="1:40" s="31" customFormat="1" ht="22.5">
      <c r="A106" s="673"/>
      <c r="B106" s="673"/>
      <c r="C106" s="673"/>
      <c r="D106" s="673">
        <v>1</v>
      </c>
      <c r="E106" s="284"/>
      <c r="F106" s="284"/>
      <c r="G106" s="173"/>
      <c r="H106" s="173"/>
      <c r="I106" s="518"/>
      <c r="J106" s="39"/>
      <c r="L106" s="402" t="str">
        <f>mergeValue(A106) &amp;"."&amp; mergeValue(B106)&amp;"."&amp; mergeValue(C106)&amp;"."&amp; mergeValue(D106)</f>
        <v>1.1.1.1</v>
      </c>
      <c r="M106" s="420" t="s">
        <v>21</v>
      </c>
      <c r="N106" s="437"/>
      <c r="O106" s="772"/>
      <c r="P106" s="773"/>
      <c r="Q106" s="773"/>
      <c r="R106" s="773"/>
      <c r="S106" s="773"/>
      <c r="T106" s="773"/>
      <c r="U106" s="773"/>
      <c r="V106" s="773"/>
      <c r="W106" s="773"/>
      <c r="X106" s="773"/>
      <c r="Y106" s="773"/>
      <c r="Z106" s="773"/>
      <c r="AA106" s="774"/>
      <c r="AB106" s="446" t="s">
        <v>599</v>
      </c>
      <c r="AC106" s="173"/>
      <c r="AD106" s="173"/>
      <c r="AE106" s="173"/>
      <c r="AF106" s="173"/>
      <c r="AG106" s="173"/>
      <c r="AH106" s="173"/>
      <c r="AI106" s="173"/>
      <c r="AJ106" s="173"/>
      <c r="AK106" s="173"/>
      <c r="AL106" s="173"/>
      <c r="AM106" s="173"/>
      <c r="AN106" s="173"/>
    </row>
    <row r="107" spans="1:40" s="31" customFormat="1" ht="14.25" hidden="1">
      <c r="A107" s="673"/>
      <c r="B107" s="673"/>
      <c r="C107" s="673"/>
      <c r="D107" s="673"/>
      <c r="E107" s="673">
        <v>1</v>
      </c>
      <c r="F107" s="284"/>
      <c r="G107" s="173"/>
      <c r="H107" s="173"/>
      <c r="I107" s="108"/>
      <c r="J107" s="39"/>
      <c r="L107" s="402"/>
      <c r="M107" s="422"/>
      <c r="N107" s="169"/>
      <c r="O107" s="775"/>
      <c r="P107" s="776"/>
      <c r="Q107" s="776"/>
      <c r="R107" s="776"/>
      <c r="S107" s="776"/>
      <c r="T107" s="776"/>
      <c r="U107" s="776"/>
      <c r="V107" s="776"/>
      <c r="W107" s="776"/>
      <c r="X107" s="776"/>
      <c r="Y107" s="776"/>
      <c r="Z107" s="776"/>
      <c r="AA107" s="777"/>
      <c r="AB107" s="446"/>
      <c r="AC107" s="173"/>
      <c r="AD107" s="173"/>
      <c r="AE107" s="173"/>
      <c r="AF107" s="173"/>
      <c r="AG107" s="173"/>
      <c r="AH107" s="173"/>
      <c r="AI107" s="173"/>
      <c r="AJ107" s="173"/>
      <c r="AK107" s="173"/>
      <c r="AL107" s="173"/>
      <c r="AM107" s="173"/>
      <c r="AN107" s="173"/>
    </row>
    <row r="108" spans="1:40" s="31" customFormat="1" ht="33.75">
      <c r="A108" s="673"/>
      <c r="B108" s="673"/>
      <c r="C108" s="673"/>
      <c r="D108" s="673"/>
      <c r="E108" s="673"/>
      <c r="F108" s="673">
        <v>1</v>
      </c>
      <c r="G108" s="173"/>
      <c r="H108" s="173"/>
      <c r="I108" s="726"/>
      <c r="J108" s="39"/>
      <c r="L108" s="402" t="str">
        <f>mergeValue(A108) &amp;"."&amp; mergeValue(B108)&amp;"."&amp; mergeValue(C108)&amp;"."&amp; mergeValue(D108)&amp;"."&amp; mergeValue(F108)</f>
        <v>1.1.1.1.1</v>
      </c>
      <c r="M108" s="423" t="s">
        <v>9</v>
      </c>
      <c r="N108" s="169"/>
      <c r="O108" s="676"/>
      <c r="P108" s="677"/>
      <c r="Q108" s="677"/>
      <c r="R108" s="677"/>
      <c r="S108" s="677"/>
      <c r="T108" s="677"/>
      <c r="U108" s="677"/>
      <c r="V108" s="677"/>
      <c r="W108" s="677"/>
      <c r="X108" s="677"/>
      <c r="Y108" s="677"/>
      <c r="Z108" s="677"/>
      <c r="AA108" s="678"/>
      <c r="AB108" s="446" t="s">
        <v>718</v>
      </c>
      <c r="AC108" s="173"/>
      <c r="AD108" s="182" t="str">
        <f>strCheckUnique(AE108:AE113)</f>
        <v/>
      </c>
      <c r="AE108" s="173"/>
      <c r="AF108" s="182"/>
      <c r="AG108" s="173"/>
      <c r="AH108" s="173"/>
      <c r="AI108" s="173"/>
      <c r="AJ108" s="173"/>
      <c r="AK108" s="173"/>
      <c r="AL108" s="173"/>
      <c r="AM108" s="173"/>
      <c r="AN108" s="173"/>
    </row>
    <row r="109" spans="1:40" s="31" customFormat="1" ht="56.25" customHeight="1">
      <c r="A109" s="673"/>
      <c r="B109" s="673"/>
      <c r="C109" s="673"/>
      <c r="D109" s="673"/>
      <c r="E109" s="673"/>
      <c r="F109" s="673"/>
      <c r="G109" s="673">
        <v>1</v>
      </c>
      <c r="H109" s="173"/>
      <c r="I109" s="726"/>
      <c r="J109" s="727"/>
      <c r="K109" s="197"/>
      <c r="L109" s="402" t="str">
        <f>mergeValue(A109) &amp;"."&amp; mergeValue(B109)&amp;"."&amp; mergeValue(C109)&amp;"."&amp; mergeValue(D109)&amp;"."&amp; mergeValue(F109)&amp;"."&amp; mergeValue(G109)</f>
        <v>1.1.1.1.1.1</v>
      </c>
      <c r="M109" s="528"/>
      <c r="N109" s="451"/>
      <c r="O109" s="428"/>
      <c r="P109" s="428"/>
      <c r="Q109" s="428"/>
      <c r="R109" s="392"/>
      <c r="S109" s="540"/>
      <c r="T109" s="392"/>
      <c r="U109" s="540"/>
      <c r="V109" s="438" t="str">
        <f>W109 &amp; "-" &amp; Y109</f>
        <v>-</v>
      </c>
      <c r="W109" s="679"/>
      <c r="X109" s="681" t="s">
        <v>83</v>
      </c>
      <c r="Y109" s="679"/>
      <c r="Z109" s="681" t="s">
        <v>83</v>
      </c>
      <c r="AA109" s="90"/>
      <c r="AB109" s="446" t="s">
        <v>736</v>
      </c>
      <c r="AC109" s="173" t="str">
        <f>strCheckDate(O109:AA109)</f>
        <v/>
      </c>
      <c r="AD109" s="182"/>
      <c r="AE109" s="182" t="str">
        <f>IF(M109="","",M109 )</f>
        <v/>
      </c>
      <c r="AF109" s="182"/>
      <c r="AG109" s="182"/>
      <c r="AH109" s="182"/>
      <c r="AI109" s="173"/>
      <c r="AJ109" s="173"/>
      <c r="AK109" s="173"/>
      <c r="AL109" s="173"/>
      <c r="AM109" s="173"/>
      <c r="AN109" s="173"/>
    </row>
    <row r="110" spans="1:40" s="31" customFormat="1" ht="87.95" customHeight="1">
      <c r="A110" s="673"/>
      <c r="B110" s="673"/>
      <c r="C110" s="673"/>
      <c r="D110" s="673"/>
      <c r="E110" s="673"/>
      <c r="F110" s="673"/>
      <c r="G110" s="673"/>
      <c r="H110" s="173">
        <v>1</v>
      </c>
      <c r="I110" s="726"/>
      <c r="J110" s="727"/>
      <c r="K110" s="197"/>
      <c r="L110" s="402" t="str">
        <f>mergeValue(A110) &amp;"."&amp; mergeValue(B110)&amp;"."&amp; mergeValue(C110)&amp;"."&amp; mergeValue(D110)&amp;"."&amp; mergeValue(F110)&amp;"."&amp; mergeValue(G110)&amp;"."&amp; mergeValue(H110)</f>
        <v>1.1.1.1.1.1.1</v>
      </c>
      <c r="M110" s="529"/>
      <c r="N110" s="393"/>
      <c r="O110" s="428"/>
      <c r="P110" s="428"/>
      <c r="Q110" s="428"/>
      <c r="R110" s="392"/>
      <c r="S110" s="540"/>
      <c r="T110" s="392"/>
      <c r="U110" s="540"/>
      <c r="V110" s="438" t="str">
        <f>W110 &amp; "-" &amp; Y110</f>
        <v>-</v>
      </c>
      <c r="W110" s="679"/>
      <c r="X110" s="681"/>
      <c r="Y110" s="679"/>
      <c r="Z110" s="681"/>
      <c r="AA110" s="471"/>
      <c r="AB110" s="691" t="s">
        <v>737</v>
      </c>
      <c r="AC110" s="173" t="str">
        <f>strCheckDate(O110:AA110)</f>
        <v/>
      </c>
      <c r="AD110" s="173"/>
      <c r="AE110" s="173"/>
      <c r="AF110" s="182"/>
      <c r="AG110" s="173"/>
      <c r="AH110" s="173"/>
      <c r="AI110" s="173"/>
      <c r="AJ110" s="173"/>
      <c r="AK110" s="173"/>
      <c r="AL110" s="173"/>
      <c r="AM110" s="173"/>
      <c r="AN110" s="173"/>
    </row>
    <row r="111" spans="1:40" s="31" customFormat="1" ht="14.25" hidden="1">
      <c r="A111" s="673"/>
      <c r="B111" s="673"/>
      <c r="C111" s="673"/>
      <c r="D111" s="673"/>
      <c r="E111" s="673"/>
      <c r="F111" s="673"/>
      <c r="G111" s="673"/>
      <c r="H111" s="173"/>
      <c r="I111" s="726"/>
      <c r="J111" s="727"/>
      <c r="K111" s="197"/>
      <c r="L111" s="244"/>
      <c r="M111" s="451"/>
      <c r="N111" s="451"/>
      <c r="O111" s="428"/>
      <c r="P111" s="392"/>
      <c r="Q111" s="392"/>
      <c r="R111" s="392"/>
      <c r="S111" s="392"/>
      <c r="T111" s="392"/>
      <c r="U111" s="169"/>
      <c r="V111" s="438"/>
      <c r="W111" s="680"/>
      <c r="X111" s="681"/>
      <c r="Y111" s="680"/>
      <c r="Z111" s="681"/>
      <c r="AA111" s="90"/>
      <c r="AB111" s="692"/>
      <c r="AC111" s="173"/>
      <c r="AD111" s="173"/>
      <c r="AE111" s="173"/>
      <c r="AF111" s="182">
        <f ca="1">OFFSET(AF111,-1,0)</f>
        <v>0</v>
      </c>
      <c r="AG111" s="173"/>
      <c r="AH111" s="173"/>
      <c r="AI111" s="173"/>
      <c r="AJ111" s="173"/>
      <c r="AK111" s="173"/>
      <c r="AL111" s="173"/>
      <c r="AM111" s="173"/>
      <c r="AN111" s="173"/>
    </row>
    <row r="112" spans="1:40" ht="15" customHeight="1">
      <c r="A112" s="673"/>
      <c r="B112" s="673"/>
      <c r="C112" s="673"/>
      <c r="D112" s="673"/>
      <c r="E112" s="673"/>
      <c r="F112" s="673"/>
      <c r="G112" s="673"/>
      <c r="H112" s="173"/>
      <c r="I112" s="726"/>
      <c r="J112" s="727"/>
      <c r="K112" s="2"/>
      <c r="L112" s="416"/>
      <c r="M112" s="425" t="s">
        <v>40</v>
      </c>
      <c r="N112" s="421"/>
      <c r="O112" s="417"/>
      <c r="P112" s="417"/>
      <c r="Q112" s="417"/>
      <c r="R112" s="417"/>
      <c r="S112" s="417"/>
      <c r="T112" s="417"/>
      <c r="U112" s="417"/>
      <c r="V112" s="417"/>
      <c r="W112" s="429"/>
      <c r="X112" s="141"/>
      <c r="Y112" s="429"/>
      <c r="Z112" s="421"/>
      <c r="AA112" s="426"/>
      <c r="AB112" s="693"/>
      <c r="AC112" s="175"/>
      <c r="AD112" s="175"/>
      <c r="AE112" s="175"/>
      <c r="AF112" s="175"/>
      <c r="AG112" s="175"/>
      <c r="AH112" s="175"/>
      <c r="AI112" s="175"/>
      <c r="AJ112" s="175"/>
      <c r="AK112" s="175"/>
      <c r="AL112" s="175"/>
      <c r="AM112" s="175"/>
      <c r="AN112" s="175"/>
    </row>
    <row r="113" spans="1:40" ht="15" customHeight="1">
      <c r="A113" s="673"/>
      <c r="B113" s="673"/>
      <c r="C113" s="673"/>
      <c r="D113" s="673"/>
      <c r="E113" s="673"/>
      <c r="F113" s="673"/>
      <c r="G113" s="173"/>
      <c r="H113" s="173"/>
      <c r="I113" s="726"/>
      <c r="J113" s="520"/>
      <c r="K113" s="2"/>
      <c r="L113" s="416"/>
      <c r="M113" s="424" t="s">
        <v>24</v>
      </c>
      <c r="N113" s="425"/>
      <c r="O113" s="425"/>
      <c r="P113" s="425"/>
      <c r="Q113" s="425"/>
      <c r="R113" s="425"/>
      <c r="S113" s="425"/>
      <c r="T113" s="425"/>
      <c r="U113" s="425"/>
      <c r="V113" s="425"/>
      <c r="W113" s="425"/>
      <c r="X113" s="425"/>
      <c r="Y113" s="425"/>
      <c r="Z113" s="425"/>
      <c r="AA113" s="425"/>
      <c r="AB113" s="426"/>
      <c r="AC113" s="175"/>
      <c r="AD113" s="175"/>
      <c r="AE113" s="175"/>
      <c r="AF113" s="175"/>
      <c r="AG113" s="175"/>
      <c r="AH113" s="175"/>
      <c r="AI113" s="175"/>
      <c r="AJ113" s="175"/>
      <c r="AK113" s="175"/>
      <c r="AL113" s="175"/>
      <c r="AM113" s="175"/>
      <c r="AN113" s="175"/>
    </row>
    <row r="114" spans="1:40" ht="15" customHeight="1">
      <c r="A114" s="673"/>
      <c r="B114" s="673"/>
      <c r="C114" s="673"/>
      <c r="D114" s="673"/>
      <c r="E114" s="673"/>
      <c r="F114" s="510"/>
      <c r="G114" s="173"/>
      <c r="H114" s="173"/>
      <c r="I114" s="108"/>
      <c r="J114" s="73"/>
      <c r="K114" s="2"/>
      <c r="L114" s="416"/>
      <c r="M114" s="421" t="s">
        <v>10</v>
      </c>
      <c r="N114" s="130"/>
      <c r="O114" s="417"/>
      <c r="P114" s="417"/>
      <c r="Q114" s="417"/>
      <c r="R114" s="417"/>
      <c r="S114" s="417"/>
      <c r="T114" s="417"/>
      <c r="U114" s="417"/>
      <c r="V114" s="417"/>
      <c r="W114" s="432"/>
      <c r="X114" s="141"/>
      <c r="Y114" s="429"/>
      <c r="Z114" s="130"/>
      <c r="AA114" s="141"/>
      <c r="AB114" s="426"/>
      <c r="AC114" s="175"/>
      <c r="AD114" s="175"/>
      <c r="AE114" s="175"/>
      <c r="AF114" s="175"/>
      <c r="AG114" s="175"/>
      <c r="AH114" s="175"/>
      <c r="AI114" s="175"/>
      <c r="AJ114" s="175"/>
      <c r="AK114" s="175"/>
      <c r="AL114" s="175"/>
      <c r="AM114" s="175"/>
      <c r="AN114" s="175"/>
    </row>
    <row r="115" spans="1:40" ht="14.25" hidden="1">
      <c r="A115" s="673"/>
      <c r="B115" s="673"/>
      <c r="C115" s="673"/>
      <c r="D115" s="673"/>
      <c r="E115" s="510"/>
      <c r="F115" s="510"/>
      <c r="G115" s="173"/>
      <c r="H115" s="173"/>
      <c r="I115" s="175"/>
      <c r="J115" s="73"/>
      <c r="L115" s="416"/>
      <c r="M115" s="421"/>
      <c r="N115" s="421"/>
      <c r="O115" s="421"/>
      <c r="P115" s="421"/>
      <c r="Q115" s="421"/>
      <c r="R115" s="421"/>
      <c r="S115" s="421"/>
      <c r="T115" s="421"/>
      <c r="U115" s="421"/>
      <c r="V115" s="421"/>
      <c r="W115" s="421"/>
      <c r="X115" s="421"/>
      <c r="Y115" s="421"/>
      <c r="Z115" s="421"/>
      <c r="AA115" s="421"/>
      <c r="AB115" s="426"/>
      <c r="AC115" s="175"/>
      <c r="AD115" s="175"/>
      <c r="AE115" s="175"/>
      <c r="AF115" s="175"/>
      <c r="AG115" s="175"/>
      <c r="AH115" s="175"/>
      <c r="AI115" s="175"/>
      <c r="AJ115" s="175"/>
      <c r="AK115" s="175"/>
      <c r="AL115" s="175"/>
      <c r="AM115" s="175"/>
      <c r="AN115" s="175"/>
    </row>
    <row r="116" spans="1:40" ht="15" customHeight="1">
      <c r="A116" s="673"/>
      <c r="B116" s="673"/>
      <c r="C116" s="673"/>
      <c r="D116" s="510"/>
      <c r="E116" s="510"/>
      <c r="F116" s="510"/>
      <c r="G116" s="515"/>
      <c r="H116" s="510"/>
      <c r="I116" s="2"/>
      <c r="J116" s="73"/>
      <c r="K116" s="2"/>
      <c r="L116" s="416"/>
      <c r="M116" s="130" t="s">
        <v>16</v>
      </c>
      <c r="N116" s="129"/>
      <c r="O116" s="417"/>
      <c r="P116" s="417"/>
      <c r="Q116" s="417"/>
      <c r="R116" s="417"/>
      <c r="S116" s="417"/>
      <c r="T116" s="417"/>
      <c r="U116" s="417"/>
      <c r="V116" s="417"/>
      <c r="W116" s="432"/>
      <c r="X116" s="141"/>
      <c r="Y116" s="429"/>
      <c r="Z116" s="129"/>
      <c r="AA116" s="141"/>
      <c r="AB116" s="426"/>
      <c r="AC116" s="175"/>
      <c r="AD116" s="175"/>
      <c r="AE116" s="175"/>
      <c r="AF116" s="175"/>
      <c r="AG116" s="175"/>
      <c r="AH116" s="175"/>
      <c r="AI116" s="175"/>
      <c r="AJ116" s="175"/>
      <c r="AK116" s="175"/>
      <c r="AL116" s="175"/>
      <c r="AM116" s="175"/>
      <c r="AN116" s="175"/>
    </row>
    <row r="117" spans="1:40" ht="15" customHeight="1">
      <c r="A117" s="673"/>
      <c r="B117" s="673"/>
      <c r="C117" s="510"/>
      <c r="D117" s="510"/>
      <c r="E117" s="510"/>
      <c r="F117" s="510"/>
      <c r="G117" s="515"/>
      <c r="H117" s="510"/>
      <c r="I117" s="2"/>
      <c r="J117" s="73"/>
      <c r="K117" s="2"/>
      <c r="L117" s="416"/>
      <c r="M117" s="129" t="s">
        <v>17</v>
      </c>
      <c r="N117" s="129"/>
      <c r="O117" s="417"/>
      <c r="P117" s="417"/>
      <c r="Q117" s="417"/>
      <c r="R117" s="417"/>
      <c r="S117" s="417"/>
      <c r="T117" s="417"/>
      <c r="U117" s="417"/>
      <c r="V117" s="417"/>
      <c r="W117" s="432"/>
      <c r="X117" s="141"/>
      <c r="Y117" s="429"/>
      <c r="Z117" s="129"/>
      <c r="AA117" s="141"/>
      <c r="AB117" s="426"/>
      <c r="AC117" s="175"/>
      <c r="AD117" s="175"/>
      <c r="AE117" s="175"/>
      <c r="AF117" s="175"/>
      <c r="AG117" s="175"/>
      <c r="AH117" s="175"/>
      <c r="AI117" s="175"/>
      <c r="AJ117" s="175"/>
      <c r="AK117" s="175"/>
      <c r="AL117" s="175"/>
      <c r="AM117" s="175"/>
      <c r="AN117" s="175"/>
    </row>
    <row r="118" spans="1:40" ht="15" customHeight="1">
      <c r="A118" s="673"/>
      <c r="B118" s="510"/>
      <c r="C118" s="510"/>
      <c r="D118" s="510"/>
      <c r="E118" s="510"/>
      <c r="F118" s="510"/>
      <c r="G118" s="515"/>
      <c r="H118" s="510"/>
      <c r="I118" s="2"/>
      <c r="J118" s="73"/>
      <c r="K118" s="2"/>
      <c r="L118" s="416"/>
      <c r="M118" s="135" t="s">
        <v>18</v>
      </c>
      <c r="N118" s="129"/>
      <c r="O118" s="417"/>
      <c r="P118" s="417"/>
      <c r="Q118" s="417"/>
      <c r="R118" s="417"/>
      <c r="S118" s="417"/>
      <c r="T118" s="417"/>
      <c r="U118" s="417"/>
      <c r="V118" s="417"/>
      <c r="W118" s="432"/>
      <c r="X118" s="141"/>
      <c r="Y118" s="429"/>
      <c r="Z118" s="129"/>
      <c r="AA118" s="141"/>
      <c r="AB118" s="426"/>
      <c r="AC118" s="175"/>
      <c r="AD118" s="175"/>
      <c r="AE118" s="175"/>
      <c r="AF118" s="175"/>
      <c r="AG118" s="175"/>
      <c r="AH118" s="175"/>
      <c r="AI118" s="175"/>
      <c r="AJ118" s="175"/>
      <c r="AK118" s="175"/>
      <c r="AL118" s="175"/>
      <c r="AM118" s="175"/>
      <c r="AN118" s="175"/>
    </row>
    <row r="119" spans="1:40" ht="15" customHeight="1">
      <c r="A119" s="175"/>
      <c r="B119" s="175"/>
      <c r="C119" s="175"/>
      <c r="D119" s="175"/>
      <c r="E119" s="175"/>
      <c r="F119" s="175"/>
      <c r="G119" s="440"/>
      <c r="H119" s="175"/>
      <c r="I119" s="481"/>
      <c r="J119" s="73"/>
      <c r="L119" s="416"/>
      <c r="M119" s="144" t="s">
        <v>308</v>
      </c>
      <c r="N119" s="129"/>
      <c r="O119" s="417"/>
      <c r="P119" s="417"/>
      <c r="Q119" s="417"/>
      <c r="R119" s="417"/>
      <c r="S119" s="417"/>
      <c r="T119" s="417"/>
      <c r="U119" s="417"/>
      <c r="V119" s="417"/>
      <c r="W119" s="432"/>
      <c r="X119" s="141"/>
      <c r="Y119" s="429"/>
      <c r="Z119" s="129"/>
      <c r="AA119" s="141"/>
      <c r="AB119" s="426"/>
      <c r="AC119" s="175"/>
      <c r="AD119" s="175"/>
      <c r="AE119" s="175"/>
      <c r="AF119" s="175"/>
      <c r="AG119" s="175"/>
      <c r="AH119" s="175"/>
      <c r="AI119" s="175"/>
      <c r="AJ119" s="175"/>
      <c r="AK119" s="175"/>
      <c r="AL119" s="175"/>
      <c r="AM119" s="175"/>
      <c r="AN119" s="175"/>
    </row>
    <row r="120" spans="1:40" s="31" customFormat="1" ht="102.75" customHeight="1">
      <c r="G120" s="506"/>
      <c r="H120" s="173">
        <v>1</v>
      </c>
      <c r="I120" s="506"/>
      <c r="J120" s="73"/>
      <c r="K120" s="197"/>
      <c r="L120" s="402" t="str">
        <f>mergeValue(A120) &amp;"."&amp; mergeValue(B120)&amp;"."&amp; mergeValue(C120)&amp;"."&amp; mergeValue(D120)&amp;"."&amp; mergeValue(F120)&amp;"."&amp; mergeValue(G120)&amp;"."&amp; mergeValue(H120)</f>
        <v>......1</v>
      </c>
      <c r="M120" s="529"/>
      <c r="N120" s="393"/>
      <c r="O120" s="428"/>
      <c r="P120" s="428"/>
      <c r="Q120" s="428"/>
      <c r="R120" s="392"/>
      <c r="S120" s="540"/>
      <c r="T120" s="392"/>
      <c r="U120" s="540"/>
      <c r="V120" s="438" t="str">
        <f>W120 &amp; "-" &amp; Y120</f>
        <v>-</v>
      </c>
      <c r="W120" s="482"/>
      <c r="X120" s="379" t="s">
        <v>84</v>
      </c>
      <c r="Y120" s="537"/>
      <c r="Z120" s="379" t="s">
        <v>84</v>
      </c>
      <c r="AA120" s="471"/>
      <c r="AB120" s="104"/>
      <c r="AC120" s="173" t="str">
        <f>strCheckDate(O120:AA120)</f>
        <v/>
      </c>
      <c r="AD120" s="173"/>
      <c r="AE120" s="173"/>
      <c r="AF120" s="182"/>
      <c r="AG120" s="173"/>
      <c r="AH120" s="173"/>
      <c r="AI120" s="173"/>
      <c r="AJ120" s="173"/>
      <c r="AK120" s="173"/>
      <c r="AL120" s="173"/>
      <c r="AM120" s="173"/>
      <c r="AN120" s="173"/>
    </row>
    <row r="123" spans="1:40" s="30" customFormat="1" ht="17.100000000000001" customHeight="1">
      <c r="G123" s="30" t="s">
        <v>12</v>
      </c>
      <c r="I123" s="30" t="s">
        <v>68</v>
      </c>
      <c r="U123" s="137"/>
    </row>
    <row r="124" spans="1:40" ht="17.100000000000001" customHeight="1">
      <c r="T124" s="105"/>
      <c r="U124" s="36"/>
    </row>
    <row r="125" spans="1:40" s="31" customFormat="1" ht="22.5">
      <c r="A125" s="673">
        <v>1</v>
      </c>
      <c r="B125" s="173"/>
      <c r="C125" s="173"/>
      <c r="D125" s="173"/>
      <c r="E125" s="184"/>
      <c r="F125" s="284"/>
      <c r="G125" s="284"/>
      <c r="H125" s="284"/>
      <c r="I125" s="194"/>
      <c r="J125" s="506"/>
      <c r="K125" s="509"/>
      <c r="L125" s="402">
        <f>mergeValue(A125)</f>
        <v>1</v>
      </c>
      <c r="M125" s="450" t="s">
        <v>19</v>
      </c>
      <c r="N125" s="437"/>
      <c r="O125" s="719"/>
      <c r="P125" s="719"/>
      <c r="Q125" s="719"/>
      <c r="R125" s="719"/>
      <c r="S125" s="719"/>
      <c r="T125" s="719"/>
      <c r="U125" s="719"/>
      <c r="V125" s="719"/>
      <c r="W125" s="446" t="s">
        <v>716</v>
      </c>
      <c r="X125" s="173"/>
      <c r="Y125" s="173"/>
      <c r="Z125" s="173"/>
      <c r="AA125" s="173"/>
      <c r="AB125" s="173"/>
      <c r="AC125" s="173"/>
      <c r="AD125" s="173"/>
      <c r="AE125" s="173"/>
      <c r="AF125" s="173"/>
      <c r="AG125" s="173"/>
      <c r="AH125" s="173"/>
    </row>
    <row r="126" spans="1:40" s="31" customFormat="1" ht="22.5">
      <c r="A126" s="673"/>
      <c r="B126" s="673">
        <v>1</v>
      </c>
      <c r="C126" s="173"/>
      <c r="D126" s="173"/>
      <c r="E126" s="284"/>
      <c r="F126" s="284"/>
      <c r="G126" s="284"/>
      <c r="H126" s="284"/>
      <c r="I126" s="151"/>
      <c r="J126" s="505"/>
      <c r="K126" s="507"/>
      <c r="L126" s="402" t="str">
        <f>mergeValue(A126) &amp;"."&amp; mergeValue(B126)</f>
        <v>1.1</v>
      </c>
      <c r="M126" s="418" t="s">
        <v>15</v>
      </c>
      <c r="N126" s="437"/>
      <c r="O126" s="719"/>
      <c r="P126" s="719"/>
      <c r="Q126" s="719"/>
      <c r="R126" s="719"/>
      <c r="S126" s="719"/>
      <c r="T126" s="719"/>
      <c r="U126" s="719"/>
      <c r="V126" s="719"/>
      <c r="W126" s="446" t="s">
        <v>459</v>
      </c>
      <c r="X126" s="173"/>
      <c r="Y126" s="173"/>
      <c r="Z126" s="173"/>
      <c r="AA126" s="173"/>
      <c r="AB126" s="173"/>
      <c r="AC126" s="173"/>
      <c r="AD126" s="173"/>
      <c r="AE126" s="173"/>
      <c r="AF126" s="173"/>
      <c r="AG126" s="173"/>
      <c r="AH126" s="173"/>
    </row>
    <row r="127" spans="1:40" s="31" customFormat="1" ht="22.5">
      <c r="A127" s="673"/>
      <c r="B127" s="673"/>
      <c r="C127" s="673">
        <v>1</v>
      </c>
      <c r="D127" s="173"/>
      <c r="E127" s="284"/>
      <c r="F127" s="284"/>
      <c r="G127" s="284"/>
      <c r="H127" s="284"/>
      <c r="I127" s="508"/>
      <c r="J127" s="505"/>
      <c r="K127" s="507"/>
      <c r="L127" s="402" t="str">
        <f>mergeValue(A127) &amp;"."&amp; mergeValue(B127)&amp;"."&amp; mergeValue(C127)</f>
        <v>1.1.1</v>
      </c>
      <c r="M127" s="419" t="s">
        <v>7</v>
      </c>
      <c r="N127" s="437"/>
      <c r="O127" s="719"/>
      <c r="P127" s="719"/>
      <c r="Q127" s="719"/>
      <c r="R127" s="719"/>
      <c r="S127" s="719"/>
      <c r="T127" s="719"/>
      <c r="U127" s="719"/>
      <c r="V127" s="719"/>
      <c r="W127" s="446" t="s">
        <v>598</v>
      </c>
      <c r="X127" s="173"/>
      <c r="Y127" s="173"/>
      <c r="Z127" s="173"/>
      <c r="AA127" s="173"/>
      <c r="AB127" s="173"/>
      <c r="AC127" s="173"/>
      <c r="AD127" s="173"/>
      <c r="AE127" s="173"/>
      <c r="AF127" s="173"/>
      <c r="AG127" s="173"/>
      <c r="AH127" s="173"/>
    </row>
    <row r="128" spans="1:40" s="31" customFormat="1" ht="22.5">
      <c r="A128" s="673"/>
      <c r="B128" s="673"/>
      <c r="C128" s="673"/>
      <c r="D128" s="673">
        <v>1</v>
      </c>
      <c r="E128" s="284"/>
      <c r="F128" s="284"/>
      <c r="G128" s="284"/>
      <c r="H128" s="284"/>
      <c r="I128" s="508"/>
      <c r="J128" s="505"/>
      <c r="K128" s="507"/>
      <c r="L128" s="402" t="str">
        <f>mergeValue(A128) &amp;"."&amp; mergeValue(B128)&amp;"."&amp; mergeValue(C128)&amp;"."&amp; mergeValue(D128)</f>
        <v>1.1.1.1</v>
      </c>
      <c r="M128" s="420" t="s">
        <v>21</v>
      </c>
      <c r="N128" s="437"/>
      <c r="O128" s="719"/>
      <c r="P128" s="719"/>
      <c r="Q128" s="719"/>
      <c r="R128" s="719"/>
      <c r="S128" s="719"/>
      <c r="T128" s="719"/>
      <c r="U128" s="719"/>
      <c r="V128" s="719"/>
      <c r="W128" s="446" t="s">
        <v>599</v>
      </c>
      <c r="X128" s="173"/>
      <c r="Y128" s="173"/>
      <c r="Z128" s="173"/>
      <c r="AA128" s="173"/>
      <c r="AB128" s="173"/>
      <c r="AC128" s="173"/>
      <c r="AD128" s="173"/>
      <c r="AE128" s="173"/>
      <c r="AF128" s="173"/>
      <c r="AG128" s="173"/>
      <c r="AH128" s="173"/>
    </row>
    <row r="129" spans="1:34" s="31" customFormat="1" ht="11.25" hidden="1" customHeight="1">
      <c r="A129" s="673"/>
      <c r="B129" s="673"/>
      <c r="C129" s="673"/>
      <c r="D129" s="673"/>
      <c r="E129" s="673">
        <v>1</v>
      </c>
      <c r="F129" s="284"/>
      <c r="G129" s="284"/>
      <c r="H129" s="173">
        <v>1</v>
      </c>
      <c r="I129" s="673">
        <v>1</v>
      </c>
      <c r="J129" s="284"/>
      <c r="K129" s="511"/>
      <c r="L129" s="402"/>
      <c r="M129" s="422"/>
      <c r="N129" s="169"/>
      <c r="O129" s="401"/>
      <c r="P129" s="401"/>
      <c r="Q129" s="401"/>
      <c r="R129" s="401"/>
      <c r="S129" s="401"/>
      <c r="T129" s="401"/>
      <c r="U129" s="401"/>
      <c r="V129" s="402"/>
      <c r="W129" s="169"/>
      <c r="X129" s="173"/>
      <c r="Y129" s="173"/>
      <c r="Z129" s="173"/>
      <c r="AA129" s="173"/>
      <c r="AB129" s="173"/>
      <c r="AC129" s="173"/>
      <c r="AD129" s="173"/>
      <c r="AE129" s="173"/>
      <c r="AF129" s="173"/>
      <c r="AG129" s="173"/>
      <c r="AH129" s="173"/>
    </row>
    <row r="130" spans="1:34" s="31" customFormat="1" ht="33.75">
      <c r="A130" s="673"/>
      <c r="B130" s="673"/>
      <c r="C130" s="673"/>
      <c r="D130" s="673"/>
      <c r="E130" s="673"/>
      <c r="F130" s="673">
        <v>1</v>
      </c>
      <c r="G130" s="173"/>
      <c r="H130" s="173"/>
      <c r="I130" s="673"/>
      <c r="J130" s="673">
        <v>1</v>
      </c>
      <c r="K130" s="512"/>
      <c r="L130" s="402" t="str">
        <f>mergeValue(A130) &amp;"."&amp; mergeValue(B130)&amp;"."&amp; mergeValue(C130)&amp;"."&amp; mergeValue(D130)&amp;"."&amp;  mergeValue(F130)</f>
        <v>1.1.1.1.1</v>
      </c>
      <c r="M130" s="423" t="s">
        <v>9</v>
      </c>
      <c r="N130" s="169"/>
      <c r="O130" s="675"/>
      <c r="P130" s="675"/>
      <c r="Q130" s="675"/>
      <c r="R130" s="675"/>
      <c r="S130" s="675"/>
      <c r="T130" s="675"/>
      <c r="U130" s="675"/>
      <c r="V130" s="675"/>
      <c r="W130" s="446" t="s">
        <v>718</v>
      </c>
      <c r="X130" s="173"/>
      <c r="Y130" s="182" t="str">
        <f>strCheckUnique(Z130:Z133)</f>
        <v/>
      </c>
      <c r="Z130" s="173"/>
      <c r="AA130" s="182"/>
      <c r="AB130" s="173"/>
      <c r="AC130" s="173"/>
      <c r="AD130" s="173"/>
      <c r="AE130" s="173"/>
      <c r="AF130" s="173"/>
      <c r="AG130" s="173"/>
      <c r="AH130" s="173"/>
    </row>
    <row r="131" spans="1:34" s="31" customFormat="1" ht="99" customHeight="1">
      <c r="A131" s="673"/>
      <c r="B131" s="673"/>
      <c r="C131" s="673"/>
      <c r="D131" s="673"/>
      <c r="E131" s="673"/>
      <c r="F131" s="673"/>
      <c r="G131" s="173">
        <v>1</v>
      </c>
      <c r="H131" s="173"/>
      <c r="I131" s="673"/>
      <c r="J131" s="673"/>
      <c r="K131" s="512">
        <v>1</v>
      </c>
      <c r="L131" s="402" t="str">
        <f>mergeValue(A131) &amp;"."&amp; mergeValue(B131)&amp;"."&amp; mergeValue(C131)&amp;"."&amp; mergeValue(D131)&amp;"."&amp; mergeValue(F131)&amp;"."&amp; mergeValue(G131)</f>
        <v>1.1.1.1.1.1</v>
      </c>
      <c r="M131" s="528"/>
      <c r="N131" s="439"/>
      <c r="O131" s="428"/>
      <c r="P131" s="428"/>
      <c r="Q131" s="539"/>
      <c r="R131" s="679"/>
      <c r="S131" s="681" t="s">
        <v>83</v>
      </c>
      <c r="T131" s="679"/>
      <c r="U131" s="681" t="s">
        <v>84</v>
      </c>
      <c r="V131" s="436"/>
      <c r="W131" s="691" t="s">
        <v>731</v>
      </c>
      <c r="X131" s="173" t="str">
        <f>strCheckDate(O132:V132)</f>
        <v/>
      </c>
      <c r="Y131" s="182"/>
      <c r="Z131" s="182" t="str">
        <f>IF(M131="","",M131 )</f>
        <v/>
      </c>
      <c r="AA131" s="182"/>
      <c r="AB131" s="182"/>
      <c r="AC131" s="182"/>
      <c r="AD131" s="173"/>
      <c r="AE131" s="173"/>
      <c r="AF131" s="173"/>
      <c r="AG131" s="173"/>
      <c r="AH131" s="173"/>
    </row>
    <row r="132" spans="1:34" s="31" customFormat="1" ht="0.2" customHeight="1">
      <c r="A132" s="673"/>
      <c r="B132" s="673"/>
      <c r="C132" s="673"/>
      <c r="D132" s="673"/>
      <c r="E132" s="673"/>
      <c r="F132" s="673"/>
      <c r="G132" s="173"/>
      <c r="H132" s="173"/>
      <c r="I132" s="673"/>
      <c r="J132" s="673"/>
      <c r="K132" s="512"/>
      <c r="L132" s="244"/>
      <c r="M132" s="451"/>
      <c r="N132" s="439"/>
      <c r="O132" s="428"/>
      <c r="P132" s="428"/>
      <c r="Q132" s="438" t="str">
        <f>R131 &amp; "-" &amp; T131</f>
        <v>-</v>
      </c>
      <c r="R132" s="680"/>
      <c r="S132" s="681"/>
      <c r="T132" s="680"/>
      <c r="U132" s="681"/>
      <c r="V132" s="436"/>
      <c r="W132" s="692"/>
      <c r="X132" s="173"/>
      <c r="Y132" s="173"/>
      <c r="Z132" s="173"/>
      <c r="AA132" s="173"/>
      <c r="AB132" s="173"/>
      <c r="AC132" s="173"/>
      <c r="AD132" s="173"/>
      <c r="AE132" s="173"/>
      <c r="AF132" s="173"/>
      <c r="AG132" s="173"/>
      <c r="AH132" s="173"/>
    </row>
    <row r="133" spans="1:34" ht="15" customHeight="1">
      <c r="A133" s="673"/>
      <c r="B133" s="673"/>
      <c r="C133" s="673"/>
      <c r="D133" s="673"/>
      <c r="E133" s="673"/>
      <c r="F133" s="673"/>
      <c r="G133" s="284"/>
      <c r="H133" s="173"/>
      <c r="I133" s="673"/>
      <c r="J133" s="673"/>
      <c r="K133" s="511"/>
      <c r="L133" s="416"/>
      <c r="M133" s="424" t="s">
        <v>24</v>
      </c>
      <c r="N133" s="421"/>
      <c r="O133" s="417"/>
      <c r="P133" s="417"/>
      <c r="Q133" s="417"/>
      <c r="R133" s="432"/>
      <c r="S133" s="141"/>
      <c r="T133" s="429"/>
      <c r="U133" s="421"/>
      <c r="V133" s="426"/>
      <c r="W133" s="693"/>
      <c r="X133" s="175"/>
      <c r="Y133" s="175"/>
      <c r="Z133" s="175"/>
      <c r="AA133" s="175"/>
      <c r="AB133" s="175"/>
      <c r="AC133" s="175"/>
      <c r="AD133" s="175"/>
      <c r="AE133" s="175"/>
      <c r="AF133" s="175"/>
      <c r="AG133" s="175"/>
      <c r="AH133" s="175"/>
    </row>
    <row r="134" spans="1:34" ht="15" customHeight="1">
      <c r="A134" s="673"/>
      <c r="B134" s="673"/>
      <c r="C134" s="673"/>
      <c r="D134" s="673"/>
      <c r="E134" s="673"/>
      <c r="F134" s="284"/>
      <c r="G134" s="284"/>
      <c r="H134" s="173"/>
      <c r="I134" s="673"/>
      <c r="J134" s="284"/>
      <c r="K134" s="511"/>
      <c r="L134" s="416"/>
      <c r="M134" s="421" t="s">
        <v>10</v>
      </c>
      <c r="N134" s="130"/>
      <c r="O134" s="417"/>
      <c r="P134" s="417"/>
      <c r="Q134" s="417"/>
      <c r="R134" s="432"/>
      <c r="S134" s="141"/>
      <c r="T134" s="429"/>
      <c r="U134" s="130"/>
      <c r="V134" s="141"/>
      <c r="W134" s="426"/>
      <c r="X134" s="175"/>
      <c r="Y134" s="175"/>
      <c r="Z134" s="175"/>
      <c r="AA134" s="175"/>
      <c r="AB134" s="175"/>
      <c r="AC134" s="175"/>
      <c r="AD134" s="175"/>
      <c r="AE134" s="175"/>
      <c r="AF134" s="175"/>
      <c r="AG134" s="175"/>
      <c r="AH134" s="175"/>
    </row>
    <row r="135" spans="1:34" ht="0.2" customHeight="1">
      <c r="A135" s="673"/>
      <c r="B135" s="673"/>
      <c r="C135" s="673"/>
      <c r="D135" s="673"/>
      <c r="E135" s="510"/>
      <c r="F135" s="284"/>
      <c r="G135" s="284"/>
      <c r="H135" s="284"/>
      <c r="I135" s="506"/>
      <c r="J135" s="73"/>
      <c r="K135" s="509"/>
      <c r="L135" s="416"/>
      <c r="M135" s="421"/>
      <c r="N135" s="129"/>
      <c r="O135" s="417"/>
      <c r="P135" s="417"/>
      <c r="Q135" s="417"/>
      <c r="R135" s="432"/>
      <c r="S135" s="141"/>
      <c r="T135" s="429"/>
      <c r="U135" s="129"/>
      <c r="V135" s="141"/>
      <c r="W135" s="426"/>
      <c r="X135" s="175"/>
      <c r="Y135" s="175"/>
      <c r="Z135" s="175"/>
      <c r="AA135" s="175"/>
      <c r="AB135" s="175"/>
      <c r="AC135" s="175"/>
      <c r="AD135" s="175"/>
      <c r="AE135" s="175"/>
      <c r="AF135" s="175"/>
      <c r="AG135" s="175"/>
      <c r="AH135" s="175"/>
    </row>
    <row r="136" spans="1:34" ht="15" customHeight="1">
      <c r="A136" s="673"/>
      <c r="B136" s="673"/>
      <c r="C136" s="673"/>
      <c r="D136" s="510"/>
      <c r="E136" s="510"/>
      <c r="F136" s="284"/>
      <c r="G136" s="284"/>
      <c r="H136" s="284"/>
      <c r="I136" s="506"/>
      <c r="J136" s="73"/>
      <c r="K136" s="509"/>
      <c r="L136" s="416"/>
      <c r="M136" s="130" t="s">
        <v>16</v>
      </c>
      <c r="N136" s="129"/>
      <c r="O136" s="417"/>
      <c r="P136" s="417"/>
      <c r="Q136" s="417"/>
      <c r="R136" s="432"/>
      <c r="S136" s="141"/>
      <c r="T136" s="429"/>
      <c r="U136" s="129"/>
      <c r="V136" s="141"/>
      <c r="W136" s="426"/>
      <c r="X136" s="175"/>
      <c r="Y136" s="175"/>
      <c r="Z136" s="175"/>
      <c r="AA136" s="175"/>
      <c r="AB136" s="175"/>
      <c r="AC136" s="175"/>
      <c r="AD136" s="175"/>
      <c r="AE136" s="175"/>
      <c r="AF136" s="175"/>
      <c r="AG136" s="175"/>
      <c r="AH136" s="175"/>
    </row>
    <row r="137" spans="1:34" ht="15" customHeight="1">
      <c r="A137" s="673"/>
      <c r="B137" s="673"/>
      <c r="C137" s="510"/>
      <c r="D137" s="510"/>
      <c r="E137" s="510"/>
      <c r="F137" s="510"/>
      <c r="G137" s="515"/>
      <c r="H137" s="506"/>
      <c r="I137" s="513"/>
      <c r="J137" s="73"/>
      <c r="K137" s="514"/>
      <c r="L137" s="416"/>
      <c r="M137" s="129" t="s">
        <v>17</v>
      </c>
      <c r="N137" s="129"/>
      <c r="O137" s="417"/>
      <c r="P137" s="417"/>
      <c r="Q137" s="417"/>
      <c r="R137" s="432"/>
      <c r="S137" s="141"/>
      <c r="T137" s="429"/>
      <c r="U137" s="129"/>
      <c r="V137" s="141"/>
      <c r="W137" s="426"/>
      <c r="X137" s="175"/>
      <c r="Y137" s="175"/>
      <c r="Z137" s="175"/>
      <c r="AA137" s="175"/>
      <c r="AB137" s="175"/>
      <c r="AC137" s="175"/>
      <c r="AD137" s="175"/>
      <c r="AE137" s="175"/>
      <c r="AF137" s="175"/>
      <c r="AG137" s="175"/>
      <c r="AH137" s="175"/>
    </row>
    <row r="138" spans="1:34" ht="15" customHeight="1">
      <c r="A138" s="673"/>
      <c r="B138" s="510"/>
      <c r="C138" s="510"/>
      <c r="D138" s="510"/>
      <c r="E138" s="510"/>
      <c r="F138" s="510"/>
      <c r="G138" s="515"/>
      <c r="H138" s="506"/>
      <c r="I138" s="506"/>
      <c r="J138" s="73"/>
      <c r="K138" s="509"/>
      <c r="L138" s="416"/>
      <c r="M138" s="135" t="s">
        <v>18</v>
      </c>
      <c r="N138" s="129"/>
      <c r="O138" s="417"/>
      <c r="P138" s="417"/>
      <c r="Q138" s="417"/>
      <c r="R138" s="432"/>
      <c r="S138" s="141"/>
      <c r="T138" s="429"/>
      <c r="U138" s="129"/>
      <c r="V138" s="141"/>
      <c r="W138" s="426"/>
      <c r="X138" s="175"/>
      <c r="Y138" s="175"/>
      <c r="Z138" s="175"/>
      <c r="AA138" s="175"/>
      <c r="AB138" s="175"/>
      <c r="AC138" s="175"/>
      <c r="AD138" s="175"/>
      <c r="AE138" s="175"/>
      <c r="AF138" s="175"/>
      <c r="AG138" s="175"/>
      <c r="AH138" s="175"/>
    </row>
    <row r="139" spans="1:34" ht="15" customHeight="1">
      <c r="L139" s="391"/>
      <c r="M139" s="144" t="s">
        <v>308</v>
      </c>
      <c r="N139" s="129"/>
      <c r="O139" s="417"/>
      <c r="P139" s="417"/>
      <c r="Q139" s="417"/>
      <c r="R139" s="432"/>
      <c r="S139" s="141"/>
      <c r="T139" s="429"/>
      <c r="U139" s="129"/>
      <c r="V139" s="141"/>
      <c r="W139" s="426"/>
      <c r="X139" s="175"/>
      <c r="Y139" s="175"/>
      <c r="Z139" s="175"/>
      <c r="AA139" s="175"/>
      <c r="AB139" s="175"/>
      <c r="AC139" s="175"/>
      <c r="AD139" s="175"/>
      <c r="AE139" s="175"/>
      <c r="AF139" s="175"/>
      <c r="AG139" s="175"/>
      <c r="AH139" s="175"/>
    </row>
    <row r="140" spans="1:34" ht="17.100000000000001" customHeight="1">
      <c r="X140" s="175"/>
      <c r="Y140" s="175"/>
      <c r="Z140" s="175"/>
      <c r="AA140" s="175"/>
      <c r="AB140" s="175"/>
      <c r="AC140" s="175"/>
      <c r="AD140" s="175"/>
      <c r="AE140" s="175"/>
      <c r="AF140" s="175"/>
      <c r="AG140" s="175"/>
      <c r="AH140" s="175"/>
    </row>
    <row r="141" spans="1:34" s="30" customFormat="1" ht="17.100000000000001" customHeight="1">
      <c r="G141" s="30" t="s">
        <v>12</v>
      </c>
      <c r="I141" s="30" t="s">
        <v>182</v>
      </c>
      <c r="V141" s="137"/>
      <c r="X141" s="185"/>
      <c r="Y141" s="185"/>
      <c r="Z141" s="185"/>
      <c r="AA141" s="185"/>
      <c r="AB141" s="185"/>
      <c r="AC141" s="185"/>
      <c r="AD141" s="185"/>
      <c r="AE141" s="185"/>
      <c r="AF141" s="185"/>
      <c r="AG141" s="185"/>
      <c r="AH141" s="185"/>
    </row>
    <row r="142" spans="1:34" ht="17.100000000000001" customHeight="1">
      <c r="T142" s="105"/>
      <c r="U142" s="36"/>
      <c r="X142" s="175"/>
      <c r="Y142" s="175"/>
      <c r="Z142" s="175"/>
      <c r="AA142" s="175"/>
      <c r="AB142" s="175"/>
      <c r="AC142" s="175"/>
      <c r="AD142" s="175"/>
      <c r="AE142" s="175"/>
      <c r="AF142" s="175"/>
      <c r="AG142" s="175"/>
      <c r="AH142" s="175"/>
    </row>
    <row r="143" spans="1:34" s="31" customFormat="1" ht="22.5">
      <c r="A143" s="673">
        <v>1</v>
      </c>
      <c r="B143" s="173"/>
      <c r="C143" s="173"/>
      <c r="D143" s="173"/>
      <c r="E143" s="184"/>
      <c r="F143" s="284"/>
      <c r="G143" s="284"/>
      <c r="H143" s="284"/>
      <c r="I143" s="194"/>
      <c r="J143" s="506"/>
      <c r="K143" s="509"/>
      <c r="L143" s="402">
        <f>mergeValue(A143)</f>
        <v>1</v>
      </c>
      <c r="M143" s="450" t="s">
        <v>19</v>
      </c>
      <c r="N143" s="437"/>
      <c r="O143" s="719"/>
      <c r="P143" s="719"/>
      <c r="Q143" s="719"/>
      <c r="R143" s="719"/>
      <c r="S143" s="719"/>
      <c r="T143" s="719"/>
      <c r="U143" s="719"/>
      <c r="V143" s="719"/>
      <c r="W143" s="446" t="s">
        <v>716</v>
      </c>
      <c r="X143" s="173"/>
      <c r="Y143" s="173"/>
      <c r="Z143" s="173"/>
      <c r="AA143" s="173"/>
      <c r="AB143" s="173"/>
      <c r="AC143" s="173"/>
      <c r="AD143" s="173"/>
      <c r="AE143" s="173"/>
      <c r="AF143" s="173"/>
      <c r="AG143" s="173"/>
      <c r="AH143" s="173"/>
    </row>
    <row r="144" spans="1:34" s="31" customFormat="1" ht="22.5">
      <c r="A144" s="673"/>
      <c r="B144" s="673">
        <v>1</v>
      </c>
      <c r="C144" s="173"/>
      <c r="D144" s="173"/>
      <c r="E144" s="284"/>
      <c r="F144" s="284"/>
      <c r="G144" s="284"/>
      <c r="H144" s="284"/>
      <c r="I144" s="151"/>
      <c r="J144" s="505"/>
      <c r="K144" s="507"/>
      <c r="L144" s="402" t="str">
        <f>mergeValue(A144) &amp;"."&amp; mergeValue(B144)</f>
        <v>1.1</v>
      </c>
      <c r="M144" s="418" t="s">
        <v>15</v>
      </c>
      <c r="N144" s="437"/>
      <c r="O144" s="719"/>
      <c r="P144" s="719"/>
      <c r="Q144" s="719"/>
      <c r="R144" s="719"/>
      <c r="S144" s="719"/>
      <c r="T144" s="719"/>
      <c r="U144" s="719"/>
      <c r="V144" s="719"/>
      <c r="W144" s="446" t="s">
        <v>459</v>
      </c>
      <c r="X144" s="173"/>
      <c r="Y144" s="173"/>
      <c r="Z144" s="173"/>
      <c r="AA144" s="173"/>
      <c r="AB144" s="173"/>
      <c r="AC144" s="173"/>
      <c r="AD144" s="173"/>
      <c r="AE144" s="173"/>
      <c r="AF144" s="173"/>
      <c r="AG144" s="173"/>
      <c r="AH144" s="173"/>
    </row>
    <row r="145" spans="1:35" s="31" customFormat="1" ht="22.5">
      <c r="A145" s="673"/>
      <c r="B145" s="673"/>
      <c r="C145" s="673">
        <v>1</v>
      </c>
      <c r="D145" s="173"/>
      <c r="E145" s="284"/>
      <c r="F145" s="284"/>
      <c r="G145" s="284"/>
      <c r="H145" s="284"/>
      <c r="I145" s="508"/>
      <c r="J145" s="505"/>
      <c r="K145" s="507"/>
      <c r="L145" s="402" t="str">
        <f>mergeValue(A145) &amp;"."&amp; mergeValue(B145)&amp;"."&amp; mergeValue(C145)</f>
        <v>1.1.1</v>
      </c>
      <c r="M145" s="419" t="s">
        <v>7</v>
      </c>
      <c r="N145" s="437"/>
      <c r="O145" s="719"/>
      <c r="P145" s="719"/>
      <c r="Q145" s="719"/>
      <c r="R145" s="719"/>
      <c r="S145" s="719"/>
      <c r="T145" s="719"/>
      <c r="U145" s="719"/>
      <c r="V145" s="719"/>
      <c r="W145" s="446" t="s">
        <v>598</v>
      </c>
      <c r="X145" s="173"/>
      <c r="Y145" s="173"/>
      <c r="Z145" s="173"/>
      <c r="AA145" s="173"/>
      <c r="AB145" s="173"/>
      <c r="AC145" s="173"/>
      <c r="AD145" s="173"/>
      <c r="AE145" s="173"/>
      <c r="AF145" s="173"/>
      <c r="AG145" s="173"/>
      <c r="AH145" s="173"/>
    </row>
    <row r="146" spans="1:35" s="31" customFormat="1" ht="22.5">
      <c r="A146" s="673"/>
      <c r="B146" s="673"/>
      <c r="C146" s="673"/>
      <c r="D146" s="673">
        <v>1</v>
      </c>
      <c r="E146" s="284"/>
      <c r="F146" s="284"/>
      <c r="G146" s="284"/>
      <c r="H146" s="284"/>
      <c r="I146" s="508"/>
      <c r="J146" s="505"/>
      <c r="K146" s="507"/>
      <c r="L146" s="402" t="str">
        <f>mergeValue(A146) &amp;"."&amp; mergeValue(B146)&amp;"."&amp; mergeValue(C146)&amp;"."&amp; mergeValue(D146)</f>
        <v>1.1.1.1</v>
      </c>
      <c r="M146" s="420" t="s">
        <v>21</v>
      </c>
      <c r="N146" s="437"/>
      <c r="O146" s="719"/>
      <c r="P146" s="719"/>
      <c r="Q146" s="719"/>
      <c r="R146" s="719"/>
      <c r="S146" s="719"/>
      <c r="T146" s="719"/>
      <c r="U146" s="719"/>
      <c r="V146" s="719"/>
      <c r="W146" s="446" t="s">
        <v>599</v>
      </c>
      <c r="X146" s="173"/>
      <c r="Y146" s="173"/>
      <c r="Z146" s="173"/>
      <c r="AA146" s="173"/>
      <c r="AB146" s="173"/>
      <c r="AC146" s="173"/>
      <c r="AD146" s="173"/>
      <c r="AE146" s="173"/>
      <c r="AF146" s="173"/>
      <c r="AG146" s="173"/>
      <c r="AH146" s="173"/>
    </row>
    <row r="147" spans="1:35" s="31" customFormat="1" ht="11.25" hidden="1" customHeight="1">
      <c r="A147" s="673"/>
      <c r="B147" s="673"/>
      <c r="C147" s="673"/>
      <c r="D147" s="673"/>
      <c r="E147" s="673">
        <v>1</v>
      </c>
      <c r="F147" s="284"/>
      <c r="G147" s="284"/>
      <c r="H147" s="173">
        <v>1</v>
      </c>
      <c r="I147" s="673">
        <v>1</v>
      </c>
      <c r="J147" s="284"/>
      <c r="K147" s="511"/>
      <c r="L147" s="402"/>
      <c r="M147" s="422"/>
      <c r="N147" s="169"/>
      <c r="O147" s="401"/>
      <c r="P147" s="401"/>
      <c r="Q147" s="401"/>
      <c r="R147" s="401"/>
      <c r="S147" s="401"/>
      <c r="T147" s="401"/>
      <c r="U147" s="401"/>
      <c r="V147" s="402"/>
      <c r="W147" s="169"/>
      <c r="X147" s="173"/>
      <c r="Y147" s="173"/>
      <c r="Z147" s="173"/>
      <c r="AA147" s="173"/>
      <c r="AB147" s="173"/>
      <c r="AC147" s="173"/>
      <c r="AD147" s="173"/>
      <c r="AE147" s="173"/>
      <c r="AF147" s="173"/>
      <c r="AG147" s="173"/>
      <c r="AH147" s="173"/>
    </row>
    <row r="148" spans="1:35" s="31" customFormat="1" ht="33.75">
      <c r="A148" s="673"/>
      <c r="B148" s="673"/>
      <c r="C148" s="673"/>
      <c r="D148" s="673"/>
      <c r="E148" s="673"/>
      <c r="F148" s="673">
        <v>1</v>
      </c>
      <c r="G148" s="173"/>
      <c r="H148" s="173"/>
      <c r="I148" s="673"/>
      <c r="J148" s="673">
        <v>1</v>
      </c>
      <c r="K148" s="512"/>
      <c r="L148" s="402" t="str">
        <f>mergeValue(A148) &amp;"."&amp; mergeValue(B148)&amp;"."&amp; mergeValue(C148)&amp;"."&amp; mergeValue(D148)&amp;"."&amp;  mergeValue(F148)</f>
        <v>1.1.1.1.1</v>
      </c>
      <c r="M148" s="423" t="s">
        <v>9</v>
      </c>
      <c r="N148" s="169"/>
      <c r="O148" s="675"/>
      <c r="P148" s="675"/>
      <c r="Q148" s="675"/>
      <c r="R148" s="675"/>
      <c r="S148" s="675"/>
      <c r="T148" s="675"/>
      <c r="U148" s="675"/>
      <c r="V148" s="675"/>
      <c r="W148" s="446" t="s">
        <v>718</v>
      </c>
      <c r="X148" s="173"/>
      <c r="Y148" s="182" t="str">
        <f>strCheckUnique(Z148:Z151)</f>
        <v/>
      </c>
      <c r="Z148" s="173"/>
      <c r="AA148" s="182"/>
      <c r="AB148" s="173"/>
      <c r="AC148" s="173"/>
      <c r="AD148" s="173"/>
      <c r="AE148" s="173"/>
      <c r="AF148" s="173"/>
      <c r="AG148" s="173"/>
      <c r="AH148" s="173"/>
    </row>
    <row r="149" spans="1:35" s="31" customFormat="1" ht="99" customHeight="1">
      <c r="A149" s="673"/>
      <c r="B149" s="673"/>
      <c r="C149" s="673"/>
      <c r="D149" s="673"/>
      <c r="E149" s="673"/>
      <c r="F149" s="673"/>
      <c r="G149" s="173">
        <v>1</v>
      </c>
      <c r="H149" s="173"/>
      <c r="I149" s="673"/>
      <c r="J149" s="673"/>
      <c r="K149" s="512">
        <v>1</v>
      </c>
      <c r="L149" s="402" t="str">
        <f>mergeValue(A149) &amp;"."&amp; mergeValue(B149)&amp;"."&amp; mergeValue(C149)&amp;"."&amp; mergeValue(D149)&amp;"."&amp; mergeValue(F149)&amp;"."&amp; mergeValue(G149)</f>
        <v>1.1.1.1.1.1</v>
      </c>
      <c r="M149" s="528"/>
      <c r="N149" s="439"/>
      <c r="O149" s="428"/>
      <c r="P149" s="428"/>
      <c r="Q149" s="539"/>
      <c r="R149" s="679"/>
      <c r="S149" s="681" t="s">
        <v>83</v>
      </c>
      <c r="T149" s="679"/>
      <c r="U149" s="681" t="s">
        <v>84</v>
      </c>
      <c r="V149" s="436"/>
      <c r="W149" s="691" t="s">
        <v>731</v>
      </c>
      <c r="X149" s="173" t="str">
        <f>strCheckDate(O150:V150)</f>
        <v/>
      </c>
      <c r="Y149" s="182"/>
      <c r="Z149" s="182" t="str">
        <f>IF(M149="","",M149 )</f>
        <v/>
      </c>
      <c r="AA149" s="182"/>
      <c r="AB149" s="182"/>
      <c r="AC149" s="182"/>
      <c r="AD149" s="173"/>
      <c r="AE149" s="173"/>
      <c r="AF149" s="173"/>
      <c r="AG149" s="173"/>
      <c r="AH149" s="173"/>
    </row>
    <row r="150" spans="1:35" s="31" customFormat="1" ht="0.2" customHeight="1">
      <c r="A150" s="673"/>
      <c r="B150" s="673"/>
      <c r="C150" s="673"/>
      <c r="D150" s="673"/>
      <c r="E150" s="673"/>
      <c r="F150" s="673"/>
      <c r="G150" s="173"/>
      <c r="H150" s="173"/>
      <c r="I150" s="673"/>
      <c r="J150" s="673"/>
      <c r="K150" s="512"/>
      <c r="L150" s="244"/>
      <c r="M150" s="451"/>
      <c r="N150" s="439"/>
      <c r="O150" s="428"/>
      <c r="P150" s="428"/>
      <c r="Q150" s="438" t="str">
        <f>R149 &amp; "-" &amp; T149</f>
        <v>-</v>
      </c>
      <c r="R150" s="680"/>
      <c r="S150" s="681"/>
      <c r="T150" s="680"/>
      <c r="U150" s="681"/>
      <c r="V150" s="436"/>
      <c r="W150" s="692"/>
      <c r="X150" s="173"/>
      <c r="Y150" s="173"/>
      <c r="Z150" s="173"/>
      <c r="AA150" s="173"/>
      <c r="AB150" s="173"/>
      <c r="AC150" s="173"/>
      <c r="AD150" s="173"/>
      <c r="AE150" s="173"/>
      <c r="AF150" s="173"/>
      <c r="AG150" s="173"/>
      <c r="AH150" s="173"/>
    </row>
    <row r="151" spans="1:35" ht="15" customHeight="1">
      <c r="A151" s="673"/>
      <c r="B151" s="673"/>
      <c r="C151" s="673"/>
      <c r="D151" s="673"/>
      <c r="E151" s="673"/>
      <c r="F151" s="673"/>
      <c r="G151" s="284"/>
      <c r="H151" s="173"/>
      <c r="I151" s="673"/>
      <c r="J151" s="673"/>
      <c r="K151" s="511"/>
      <c r="L151" s="416"/>
      <c r="M151" s="424" t="s">
        <v>24</v>
      </c>
      <c r="N151" s="421"/>
      <c r="O151" s="417"/>
      <c r="P151" s="417"/>
      <c r="Q151" s="417"/>
      <c r="R151" s="432"/>
      <c r="S151" s="141"/>
      <c r="T151" s="429"/>
      <c r="U151" s="421"/>
      <c r="V151" s="426"/>
      <c r="W151" s="693"/>
      <c r="X151" s="175"/>
      <c r="Y151" s="175"/>
      <c r="Z151" s="175"/>
      <c r="AA151" s="175"/>
      <c r="AB151" s="175"/>
      <c r="AC151" s="175"/>
      <c r="AD151" s="175"/>
      <c r="AE151" s="175"/>
      <c r="AF151" s="175"/>
      <c r="AG151" s="175"/>
      <c r="AH151" s="175"/>
    </row>
    <row r="152" spans="1:35" ht="15" customHeight="1">
      <c r="A152" s="673"/>
      <c r="B152" s="673"/>
      <c r="C152" s="673"/>
      <c r="D152" s="673"/>
      <c r="E152" s="673"/>
      <c r="F152" s="284"/>
      <c r="G152" s="284"/>
      <c r="H152" s="173"/>
      <c r="I152" s="673"/>
      <c r="J152" s="284"/>
      <c r="K152" s="511"/>
      <c r="L152" s="416"/>
      <c r="M152" s="421" t="s">
        <v>10</v>
      </c>
      <c r="N152" s="130"/>
      <c r="O152" s="417"/>
      <c r="P152" s="417"/>
      <c r="Q152" s="417"/>
      <c r="R152" s="432"/>
      <c r="S152" s="141"/>
      <c r="T152" s="429"/>
      <c r="U152" s="130"/>
      <c r="V152" s="141"/>
      <c r="W152" s="426"/>
      <c r="X152" s="175"/>
      <c r="Y152" s="175"/>
      <c r="Z152" s="175"/>
      <c r="AA152" s="175"/>
      <c r="AB152" s="175"/>
      <c r="AC152" s="175"/>
      <c r="AD152" s="175"/>
      <c r="AE152" s="175"/>
      <c r="AF152" s="175"/>
      <c r="AG152" s="175"/>
      <c r="AH152" s="175"/>
    </row>
    <row r="153" spans="1:35" ht="15" hidden="1" customHeight="1">
      <c r="A153" s="673"/>
      <c r="B153" s="673"/>
      <c r="C153" s="673"/>
      <c r="D153" s="673"/>
      <c r="E153" s="510"/>
      <c r="F153" s="284"/>
      <c r="G153" s="284"/>
      <c r="H153" s="284"/>
      <c r="I153" s="506"/>
      <c r="J153" s="73"/>
      <c r="K153" s="509"/>
      <c r="L153" s="416"/>
      <c r="M153" s="421"/>
      <c r="N153" s="421"/>
      <c r="O153" s="421"/>
      <c r="P153" s="421"/>
      <c r="Q153" s="421"/>
      <c r="R153" s="421"/>
      <c r="S153" s="421"/>
      <c r="T153" s="421"/>
      <c r="U153" s="421"/>
      <c r="V153" s="141"/>
      <c r="W153" s="426"/>
      <c r="X153" s="175"/>
      <c r="Y153" s="175"/>
      <c r="Z153" s="175"/>
      <c r="AA153" s="175"/>
      <c r="AB153" s="175"/>
      <c r="AC153" s="175"/>
      <c r="AD153" s="175"/>
      <c r="AE153" s="175"/>
      <c r="AF153" s="175"/>
      <c r="AG153" s="175"/>
      <c r="AH153" s="175"/>
      <c r="AI153" s="175"/>
    </row>
    <row r="154" spans="1:35" ht="15" customHeight="1">
      <c r="A154" s="673"/>
      <c r="B154" s="673"/>
      <c r="C154" s="673"/>
      <c r="D154" s="510"/>
      <c r="E154" s="510"/>
      <c r="F154" s="284"/>
      <c r="G154" s="284"/>
      <c r="H154" s="284"/>
      <c r="I154" s="506"/>
      <c r="J154" s="73"/>
      <c r="K154" s="509"/>
      <c r="L154" s="416"/>
      <c r="M154" s="130" t="s">
        <v>16</v>
      </c>
      <c r="N154" s="129"/>
      <c r="O154" s="417"/>
      <c r="P154" s="417"/>
      <c r="Q154" s="417"/>
      <c r="R154" s="432"/>
      <c r="S154" s="141"/>
      <c r="T154" s="429"/>
      <c r="U154" s="129"/>
      <c r="V154" s="141"/>
      <c r="W154" s="426"/>
      <c r="X154" s="175"/>
      <c r="Y154" s="175"/>
      <c r="Z154" s="175"/>
      <c r="AA154" s="175"/>
      <c r="AB154" s="175"/>
      <c r="AC154" s="175"/>
      <c r="AD154" s="175"/>
      <c r="AE154" s="175"/>
      <c r="AF154" s="175"/>
      <c r="AG154" s="175"/>
      <c r="AH154" s="175"/>
    </row>
    <row r="155" spans="1:35" ht="15" customHeight="1">
      <c r="A155" s="673"/>
      <c r="B155" s="673"/>
      <c r="C155" s="510"/>
      <c r="D155" s="510"/>
      <c r="E155" s="510"/>
      <c r="F155" s="510"/>
      <c r="G155" s="515"/>
      <c r="H155" s="506"/>
      <c r="I155" s="513"/>
      <c r="J155" s="73"/>
      <c r="K155" s="514"/>
      <c r="L155" s="416"/>
      <c r="M155" s="129" t="s">
        <v>17</v>
      </c>
      <c r="N155" s="129"/>
      <c r="O155" s="417"/>
      <c r="P155" s="417"/>
      <c r="Q155" s="417"/>
      <c r="R155" s="432"/>
      <c r="S155" s="141"/>
      <c r="T155" s="429"/>
      <c r="U155" s="129"/>
      <c r="V155" s="141"/>
      <c r="W155" s="426"/>
      <c r="X155" s="175"/>
      <c r="Y155" s="175"/>
      <c r="Z155" s="175"/>
      <c r="AA155" s="175"/>
      <c r="AB155" s="175"/>
      <c r="AC155" s="175"/>
      <c r="AD155" s="175"/>
      <c r="AE155" s="175"/>
      <c r="AF155" s="175"/>
      <c r="AG155" s="175"/>
      <c r="AH155" s="175"/>
    </row>
    <row r="156" spans="1:35" ht="15" customHeight="1">
      <c r="A156" s="673"/>
      <c r="B156" s="510"/>
      <c r="C156" s="510"/>
      <c r="D156" s="510"/>
      <c r="E156" s="510"/>
      <c r="F156" s="510"/>
      <c r="G156" s="515"/>
      <c r="H156" s="506"/>
      <c r="I156" s="506"/>
      <c r="J156" s="73"/>
      <c r="K156" s="509"/>
      <c r="L156" s="416"/>
      <c r="M156" s="135" t="s">
        <v>18</v>
      </c>
      <c r="N156" s="129"/>
      <c r="O156" s="417"/>
      <c r="P156" s="417"/>
      <c r="Q156" s="417"/>
      <c r="R156" s="432"/>
      <c r="S156" s="141"/>
      <c r="T156" s="429"/>
      <c r="U156" s="129"/>
      <c r="V156" s="141"/>
      <c r="W156" s="426"/>
      <c r="X156" s="175"/>
      <c r="Y156" s="175"/>
      <c r="Z156" s="175"/>
      <c r="AA156" s="175"/>
      <c r="AB156" s="175"/>
      <c r="AC156" s="175"/>
      <c r="AD156" s="175"/>
      <c r="AE156" s="175"/>
      <c r="AF156" s="175"/>
      <c r="AG156" s="175"/>
      <c r="AH156" s="175"/>
    </row>
    <row r="157" spans="1:35" ht="15" customHeight="1">
      <c r="L157" s="416"/>
      <c r="M157" s="144" t="s">
        <v>308</v>
      </c>
      <c r="N157" s="129"/>
      <c r="O157" s="417"/>
      <c r="P157" s="417"/>
      <c r="Q157" s="417"/>
      <c r="R157" s="432"/>
      <c r="S157" s="141"/>
      <c r="T157" s="429"/>
      <c r="U157" s="129"/>
      <c r="V157" s="141"/>
      <c r="W157" s="426"/>
      <c r="X157" s="175"/>
      <c r="Y157" s="175"/>
      <c r="Z157" s="175"/>
      <c r="AA157" s="175"/>
      <c r="AB157" s="175"/>
      <c r="AC157" s="175"/>
      <c r="AD157" s="175"/>
      <c r="AE157" s="175"/>
      <c r="AF157" s="175"/>
      <c r="AG157" s="175"/>
      <c r="AH157" s="175"/>
    </row>
    <row r="158" spans="1:35" ht="17.100000000000001" customHeight="1">
      <c r="X158" s="175"/>
      <c r="Y158" s="175"/>
      <c r="Z158" s="175"/>
      <c r="AA158" s="175"/>
      <c r="AB158" s="175"/>
      <c r="AC158" s="175"/>
      <c r="AD158" s="175"/>
      <c r="AE158" s="175"/>
      <c r="AF158" s="175"/>
      <c r="AG158" s="175"/>
      <c r="AH158" s="175"/>
    </row>
    <row r="159" spans="1:35" s="30" customFormat="1" ht="17.100000000000001" customHeight="1">
      <c r="G159" s="30" t="s">
        <v>12</v>
      </c>
      <c r="I159" s="30" t="s">
        <v>183</v>
      </c>
      <c r="V159" s="137"/>
      <c r="X159" s="185"/>
      <c r="Y159" s="185"/>
      <c r="Z159" s="185"/>
      <c r="AA159" s="185"/>
      <c r="AB159" s="185"/>
      <c r="AC159" s="185"/>
      <c r="AD159" s="185"/>
      <c r="AE159" s="185"/>
      <c r="AF159" s="185"/>
      <c r="AG159" s="185"/>
      <c r="AH159" s="185"/>
    </row>
    <row r="160" spans="1:35" ht="17.100000000000001" customHeight="1">
      <c r="T160" s="105"/>
      <c r="U160" s="36"/>
      <c r="X160" s="175"/>
      <c r="Y160" s="175"/>
      <c r="Z160" s="175"/>
      <c r="AA160" s="175"/>
      <c r="AB160" s="175"/>
      <c r="AC160" s="175"/>
      <c r="AD160" s="175"/>
      <c r="AE160" s="175"/>
      <c r="AF160" s="175"/>
      <c r="AG160" s="175"/>
      <c r="AH160" s="175"/>
    </row>
    <row r="161" spans="1:33" s="31" customFormat="1" ht="22.5">
      <c r="A161" s="673">
        <v>1</v>
      </c>
      <c r="B161" s="173"/>
      <c r="C161" s="173"/>
      <c r="D161" s="173"/>
      <c r="E161" s="184"/>
      <c r="F161" s="284"/>
      <c r="G161" s="284"/>
      <c r="H161" s="284"/>
      <c r="I161" s="194"/>
      <c r="J161" s="506"/>
      <c r="K161" s="509"/>
      <c r="L161" s="402">
        <f>mergeValue(A161)</f>
        <v>1</v>
      </c>
      <c r="M161" s="450" t="s">
        <v>19</v>
      </c>
      <c r="N161" s="437"/>
      <c r="O161" s="772"/>
      <c r="P161" s="773"/>
      <c r="Q161" s="773"/>
      <c r="R161" s="773"/>
      <c r="S161" s="773"/>
      <c r="T161" s="773"/>
      <c r="U161" s="773"/>
      <c r="V161" s="774"/>
      <c r="W161" s="446" t="s">
        <v>716</v>
      </c>
      <c r="X161" s="173"/>
      <c r="Y161" s="173"/>
      <c r="Z161" s="173"/>
      <c r="AA161" s="173"/>
      <c r="AB161" s="173"/>
      <c r="AC161" s="173"/>
      <c r="AD161" s="173"/>
      <c r="AE161" s="173"/>
      <c r="AF161" s="173"/>
      <c r="AG161" s="173"/>
    </row>
    <row r="162" spans="1:33" s="31" customFormat="1" ht="22.5">
      <c r="A162" s="673"/>
      <c r="B162" s="673">
        <v>1</v>
      </c>
      <c r="C162" s="173"/>
      <c r="D162" s="173"/>
      <c r="E162" s="284"/>
      <c r="F162" s="284"/>
      <c r="G162" s="284"/>
      <c r="H162" s="284"/>
      <c r="I162" s="151"/>
      <c r="J162" s="505"/>
      <c r="K162" s="507"/>
      <c r="L162" s="402" t="str">
        <f>mergeValue(A162) &amp;"."&amp; mergeValue(B162)</f>
        <v>1.1</v>
      </c>
      <c r="M162" s="418" t="s">
        <v>15</v>
      </c>
      <c r="N162" s="437"/>
      <c r="O162" s="772"/>
      <c r="P162" s="773"/>
      <c r="Q162" s="773"/>
      <c r="R162" s="773"/>
      <c r="S162" s="773"/>
      <c r="T162" s="773"/>
      <c r="U162" s="773"/>
      <c r="V162" s="774"/>
      <c r="W162" s="446" t="s">
        <v>459</v>
      </c>
      <c r="X162" s="173"/>
      <c r="Y162" s="173"/>
      <c r="Z162" s="173"/>
      <c r="AA162" s="173"/>
      <c r="AB162" s="173"/>
      <c r="AC162" s="173"/>
      <c r="AD162" s="173"/>
      <c r="AE162" s="173"/>
      <c r="AF162" s="173"/>
      <c r="AG162" s="173"/>
    </row>
    <row r="163" spans="1:33" s="31" customFormat="1" ht="22.5">
      <c r="A163" s="673"/>
      <c r="B163" s="673"/>
      <c r="C163" s="673">
        <v>1</v>
      </c>
      <c r="D163" s="173"/>
      <c r="E163" s="284"/>
      <c r="F163" s="284"/>
      <c r="G163" s="284"/>
      <c r="H163" s="284"/>
      <c r="I163" s="508"/>
      <c r="J163" s="505"/>
      <c r="K163" s="507"/>
      <c r="L163" s="402" t="str">
        <f>mergeValue(A163) &amp;"."&amp; mergeValue(B163)&amp;"."&amp; mergeValue(C163)</f>
        <v>1.1.1</v>
      </c>
      <c r="M163" s="419" t="s">
        <v>7</v>
      </c>
      <c r="N163" s="437"/>
      <c r="O163" s="772"/>
      <c r="P163" s="773"/>
      <c r="Q163" s="773"/>
      <c r="R163" s="773"/>
      <c r="S163" s="773"/>
      <c r="T163" s="773"/>
      <c r="U163" s="773"/>
      <c r="V163" s="774"/>
      <c r="W163" s="446" t="s">
        <v>598</v>
      </c>
      <c r="X163" s="173"/>
      <c r="Y163" s="173"/>
      <c r="Z163" s="173"/>
      <c r="AA163" s="173"/>
      <c r="AB163" s="173"/>
      <c r="AC163" s="173"/>
      <c r="AD163" s="173"/>
      <c r="AE163" s="173"/>
      <c r="AF163" s="173"/>
      <c r="AG163" s="173"/>
    </row>
    <row r="164" spans="1:33" s="31" customFormat="1" ht="22.5">
      <c r="A164" s="673"/>
      <c r="B164" s="673"/>
      <c r="C164" s="673"/>
      <c r="D164" s="673">
        <v>1</v>
      </c>
      <c r="E164" s="284"/>
      <c r="F164" s="284"/>
      <c r="G164" s="284"/>
      <c r="H164" s="284"/>
      <c r="I164" s="508"/>
      <c r="J164" s="505"/>
      <c r="K164" s="507"/>
      <c r="L164" s="402" t="str">
        <f>mergeValue(A164) &amp;"."&amp; mergeValue(B164)&amp;"."&amp; mergeValue(C164)&amp;"."&amp; mergeValue(D164)</f>
        <v>1.1.1.1</v>
      </c>
      <c r="M164" s="420" t="s">
        <v>21</v>
      </c>
      <c r="N164" s="437"/>
      <c r="O164" s="772"/>
      <c r="P164" s="773"/>
      <c r="Q164" s="773"/>
      <c r="R164" s="773"/>
      <c r="S164" s="773"/>
      <c r="T164" s="773"/>
      <c r="U164" s="773"/>
      <c r="V164" s="774"/>
      <c r="W164" s="446" t="s">
        <v>599</v>
      </c>
      <c r="X164" s="173"/>
      <c r="Y164" s="173"/>
      <c r="Z164" s="173"/>
      <c r="AA164" s="173"/>
      <c r="AB164" s="173"/>
      <c r="AC164" s="173"/>
      <c r="AD164" s="173"/>
      <c r="AE164" s="173"/>
      <c r="AF164" s="173"/>
      <c r="AG164" s="173"/>
    </row>
    <row r="165" spans="1:33" s="31" customFormat="1" ht="78.75">
      <c r="A165" s="673"/>
      <c r="B165" s="673"/>
      <c r="C165" s="673"/>
      <c r="D165" s="673"/>
      <c r="E165" s="673">
        <v>1</v>
      </c>
      <c r="F165" s="284"/>
      <c r="G165" s="284"/>
      <c r="H165" s="173">
        <v>1</v>
      </c>
      <c r="I165" s="673">
        <v>1</v>
      </c>
      <c r="J165" s="284"/>
      <c r="K165" s="511"/>
      <c r="L165" s="402" t="str">
        <f>mergeValue(A165) &amp;"."&amp; mergeValue(B165)&amp;"."&amp; mergeValue(C165)&amp;"."&amp; mergeValue(D165)&amp;"."&amp; mergeValue(E165)</f>
        <v>1.1.1.1.1</v>
      </c>
      <c r="M165" s="422" t="s">
        <v>8</v>
      </c>
      <c r="N165" s="169"/>
      <c r="O165" s="676"/>
      <c r="P165" s="677"/>
      <c r="Q165" s="677"/>
      <c r="R165" s="677"/>
      <c r="S165" s="677"/>
      <c r="T165" s="677"/>
      <c r="U165" s="677"/>
      <c r="V165" s="678"/>
      <c r="W165" s="446" t="s">
        <v>717</v>
      </c>
      <c r="X165" s="173"/>
      <c r="Y165" s="173"/>
      <c r="Z165" s="173"/>
      <c r="AA165" s="173"/>
      <c r="AB165" s="173"/>
      <c r="AC165" s="173"/>
      <c r="AD165" s="173"/>
      <c r="AE165" s="173"/>
      <c r="AF165" s="173"/>
      <c r="AG165" s="173"/>
    </row>
    <row r="166" spans="1:33" s="31" customFormat="1" ht="33.75">
      <c r="A166" s="673"/>
      <c r="B166" s="673"/>
      <c r="C166" s="673"/>
      <c r="D166" s="673"/>
      <c r="E166" s="673"/>
      <c r="F166" s="673">
        <v>1</v>
      </c>
      <c r="G166" s="173"/>
      <c r="H166" s="173"/>
      <c r="I166" s="673"/>
      <c r="J166" s="673">
        <v>1</v>
      </c>
      <c r="K166" s="512"/>
      <c r="L166" s="402" t="str">
        <f>mergeValue(A166) &amp;"."&amp; mergeValue(B166)&amp;"."&amp; mergeValue(C166)&amp;"."&amp; mergeValue(D166)&amp;"."&amp; mergeValue(E166)&amp;"."&amp; mergeValue(F166)</f>
        <v>1.1.1.1.1.1</v>
      </c>
      <c r="M166" s="423" t="s">
        <v>9</v>
      </c>
      <c r="N166" s="169"/>
      <c r="O166" s="676"/>
      <c r="P166" s="677"/>
      <c r="Q166" s="677"/>
      <c r="R166" s="677"/>
      <c r="S166" s="677"/>
      <c r="T166" s="677"/>
      <c r="U166" s="677"/>
      <c r="V166" s="678"/>
      <c r="W166" s="446" t="s">
        <v>718</v>
      </c>
      <c r="X166" s="173"/>
      <c r="Y166" s="182" t="str">
        <f>strCheckUnique(Z166:Z169)</f>
        <v/>
      </c>
      <c r="Z166" s="173"/>
      <c r="AA166" s="182" t="str">
        <f>IF(O166="","",O166 &amp; ":_")</f>
        <v/>
      </c>
      <c r="AB166" s="173"/>
      <c r="AC166" s="173"/>
      <c r="AD166" s="173"/>
      <c r="AE166" s="173"/>
      <c r="AF166" s="173"/>
      <c r="AG166" s="173"/>
    </row>
    <row r="167" spans="1:33" s="31" customFormat="1" ht="122.1" customHeight="1">
      <c r="A167" s="673"/>
      <c r="B167" s="673"/>
      <c r="C167" s="673"/>
      <c r="D167" s="673"/>
      <c r="E167" s="673"/>
      <c r="F167" s="673"/>
      <c r="G167" s="173">
        <v>1</v>
      </c>
      <c r="H167" s="173"/>
      <c r="I167" s="673"/>
      <c r="J167" s="673"/>
      <c r="K167" s="512">
        <v>1</v>
      </c>
      <c r="L167" s="402" t="str">
        <f>mergeValue(A167) &amp;"."&amp; mergeValue(B167)&amp;"."&amp; mergeValue(C167)&amp;"."&amp; mergeValue(D167)&amp;"."&amp; mergeValue(E167)&amp;"."&amp; mergeValue(F167)&amp;"."&amp; mergeValue(G167)</f>
        <v>1.1.1.1.1.1.1</v>
      </c>
      <c r="M167" s="528"/>
      <c r="N167" s="439"/>
      <c r="O167" s="534"/>
      <c r="P167" s="428"/>
      <c r="Q167" s="428"/>
      <c r="R167" s="679"/>
      <c r="S167" s="681" t="s">
        <v>83</v>
      </c>
      <c r="T167" s="679"/>
      <c r="U167" s="681" t="s">
        <v>83</v>
      </c>
      <c r="V167" s="436"/>
      <c r="W167" s="691" t="s">
        <v>719</v>
      </c>
      <c r="X167" s="173" t="str">
        <f>strCheckDate(O168:V168)</f>
        <v/>
      </c>
      <c r="Y167" s="182"/>
      <c r="Z167" s="182" t="str">
        <f>IF(M167="","",M167 )</f>
        <v/>
      </c>
      <c r="AA167" s="182"/>
      <c r="AB167" s="182"/>
      <c r="AC167" s="182"/>
      <c r="AD167" s="173"/>
      <c r="AE167" s="173"/>
      <c r="AF167" s="173"/>
      <c r="AG167" s="173"/>
    </row>
    <row r="168" spans="1:33" s="31" customFormat="1" ht="11.25" hidden="1" customHeight="1">
      <c r="A168" s="673"/>
      <c r="B168" s="673"/>
      <c r="C168" s="673"/>
      <c r="D168" s="673"/>
      <c r="E168" s="673"/>
      <c r="F168" s="673"/>
      <c r="G168" s="173"/>
      <c r="H168" s="173"/>
      <c r="I168" s="673"/>
      <c r="J168" s="673"/>
      <c r="K168" s="512"/>
      <c r="L168" s="244"/>
      <c r="M168" s="451"/>
      <c r="N168" s="439"/>
      <c r="O168" s="438"/>
      <c r="P168" s="428"/>
      <c r="Q168" s="438" t="str">
        <f>R167 &amp; "-" &amp; T167</f>
        <v>-</v>
      </c>
      <c r="R168" s="680"/>
      <c r="S168" s="681"/>
      <c r="T168" s="680"/>
      <c r="U168" s="681"/>
      <c r="V168" s="436"/>
      <c r="W168" s="692"/>
      <c r="X168" s="173"/>
      <c r="Y168" s="173"/>
      <c r="Z168" s="173"/>
      <c r="AA168" s="173"/>
      <c r="AB168" s="173"/>
      <c r="AC168" s="173"/>
      <c r="AD168" s="173"/>
      <c r="AE168" s="173"/>
      <c r="AF168" s="173"/>
      <c r="AG168" s="173"/>
    </row>
    <row r="169" spans="1:33" ht="15" customHeight="1">
      <c r="A169" s="673"/>
      <c r="B169" s="673"/>
      <c r="C169" s="673"/>
      <c r="D169" s="673"/>
      <c r="E169" s="673"/>
      <c r="F169" s="673"/>
      <c r="G169" s="284"/>
      <c r="H169" s="173"/>
      <c r="I169" s="673"/>
      <c r="J169" s="673"/>
      <c r="K169" s="511"/>
      <c r="L169" s="416"/>
      <c r="M169" s="425" t="s">
        <v>24</v>
      </c>
      <c r="N169" s="421"/>
      <c r="O169" s="417"/>
      <c r="P169" s="417"/>
      <c r="Q169" s="417"/>
      <c r="R169" s="432"/>
      <c r="S169" s="141"/>
      <c r="T169" s="429"/>
      <c r="U169" s="421"/>
      <c r="V169" s="426"/>
      <c r="W169" s="693"/>
      <c r="X169" s="175"/>
      <c r="Y169" s="175"/>
      <c r="Z169" s="175"/>
      <c r="AA169" s="175"/>
      <c r="AB169" s="175"/>
      <c r="AC169" s="175"/>
      <c r="AD169" s="175"/>
      <c r="AE169" s="175"/>
      <c r="AF169" s="175"/>
      <c r="AG169" s="175"/>
    </row>
    <row r="170" spans="1:33" ht="15" customHeight="1">
      <c r="A170" s="673"/>
      <c r="B170" s="673"/>
      <c r="C170" s="673"/>
      <c r="D170" s="673"/>
      <c r="E170" s="673"/>
      <c r="F170" s="284"/>
      <c r="G170" s="284"/>
      <c r="H170" s="173"/>
      <c r="I170" s="673"/>
      <c r="J170" s="284"/>
      <c r="K170" s="511"/>
      <c r="L170" s="416"/>
      <c r="M170" s="424" t="s">
        <v>10</v>
      </c>
      <c r="N170" s="130"/>
      <c r="O170" s="417"/>
      <c r="P170" s="417"/>
      <c r="Q170" s="417"/>
      <c r="R170" s="432"/>
      <c r="S170" s="141"/>
      <c r="T170" s="429"/>
      <c r="U170" s="130"/>
      <c r="V170" s="141"/>
      <c r="W170" s="426"/>
      <c r="X170" s="175"/>
      <c r="Y170" s="175"/>
      <c r="Z170" s="175"/>
      <c r="AA170" s="175"/>
      <c r="AB170" s="175"/>
      <c r="AC170" s="175"/>
      <c r="AD170" s="175"/>
      <c r="AE170" s="175"/>
      <c r="AF170" s="175"/>
      <c r="AG170" s="175"/>
    </row>
    <row r="171" spans="1:33" ht="15" customHeight="1">
      <c r="A171" s="673"/>
      <c r="B171" s="673"/>
      <c r="C171" s="673"/>
      <c r="D171" s="673"/>
      <c r="E171" s="510"/>
      <c r="F171" s="284"/>
      <c r="G171" s="284"/>
      <c r="H171" s="284"/>
      <c r="I171" s="506"/>
      <c r="J171" s="73"/>
      <c r="K171" s="509"/>
      <c r="L171" s="416"/>
      <c r="M171" s="421" t="s">
        <v>11</v>
      </c>
      <c r="N171" s="129"/>
      <c r="O171" s="417"/>
      <c r="P171" s="417"/>
      <c r="Q171" s="417"/>
      <c r="R171" s="432"/>
      <c r="S171" s="141"/>
      <c r="T171" s="429"/>
      <c r="U171" s="129"/>
      <c r="V171" s="141"/>
      <c r="W171" s="426"/>
      <c r="X171" s="175"/>
      <c r="Y171" s="175"/>
      <c r="Z171" s="175"/>
      <c r="AA171" s="175"/>
      <c r="AB171" s="175"/>
      <c r="AC171" s="175"/>
      <c r="AD171" s="175"/>
      <c r="AE171" s="175"/>
      <c r="AF171" s="175"/>
      <c r="AG171" s="175"/>
    </row>
    <row r="172" spans="1:33" ht="15" customHeight="1">
      <c r="A172" s="673"/>
      <c r="B172" s="673"/>
      <c r="C172" s="673"/>
      <c r="D172" s="510"/>
      <c r="E172" s="510"/>
      <c r="F172" s="284"/>
      <c r="G172" s="284"/>
      <c r="H172" s="284"/>
      <c r="I172" s="506"/>
      <c r="J172" s="73"/>
      <c r="K172" s="509"/>
      <c r="L172" s="416"/>
      <c r="M172" s="130" t="s">
        <v>16</v>
      </c>
      <c r="N172" s="129"/>
      <c r="O172" s="417"/>
      <c r="P172" s="417"/>
      <c r="Q172" s="417"/>
      <c r="R172" s="432"/>
      <c r="S172" s="141"/>
      <c r="T172" s="429"/>
      <c r="U172" s="129"/>
      <c r="V172" s="141"/>
      <c r="W172" s="426"/>
      <c r="X172" s="175"/>
      <c r="Y172" s="175"/>
      <c r="Z172" s="175"/>
      <c r="AA172" s="175"/>
      <c r="AB172" s="175"/>
      <c r="AC172" s="175"/>
      <c r="AD172" s="175"/>
      <c r="AE172" s="175"/>
      <c r="AF172" s="175"/>
      <c r="AG172" s="175"/>
    </row>
    <row r="173" spans="1:33" ht="15" customHeight="1">
      <c r="A173" s="673"/>
      <c r="B173" s="673"/>
      <c r="C173" s="510"/>
      <c r="D173" s="510"/>
      <c r="E173" s="510"/>
      <c r="F173" s="510"/>
      <c r="G173" s="515"/>
      <c r="H173" s="506"/>
      <c r="I173" s="513"/>
      <c r="J173" s="73"/>
      <c r="K173" s="514"/>
      <c r="L173" s="416"/>
      <c r="M173" s="129" t="s">
        <v>17</v>
      </c>
      <c r="N173" s="129"/>
      <c r="O173" s="417"/>
      <c r="P173" s="417"/>
      <c r="Q173" s="417"/>
      <c r="R173" s="432"/>
      <c r="S173" s="141"/>
      <c r="T173" s="429"/>
      <c r="U173" s="129"/>
      <c r="V173" s="141"/>
      <c r="W173" s="426"/>
      <c r="X173" s="175"/>
      <c r="Y173" s="175"/>
      <c r="Z173" s="175"/>
      <c r="AA173" s="175"/>
      <c r="AB173" s="175"/>
      <c r="AC173" s="175"/>
      <c r="AD173" s="175"/>
      <c r="AE173" s="175"/>
      <c r="AF173" s="175"/>
      <c r="AG173" s="175"/>
    </row>
    <row r="174" spans="1:33" ht="15" customHeight="1">
      <c r="A174" s="673"/>
      <c r="B174" s="510"/>
      <c r="C174" s="510"/>
      <c r="D174" s="510"/>
      <c r="E174" s="510"/>
      <c r="F174" s="510"/>
      <c r="G174" s="515"/>
      <c r="H174" s="506"/>
      <c r="I174" s="506"/>
      <c r="J174" s="73"/>
      <c r="K174" s="509"/>
      <c r="L174" s="416"/>
      <c r="M174" s="135" t="s">
        <v>18</v>
      </c>
      <c r="N174" s="129"/>
      <c r="O174" s="417"/>
      <c r="P174" s="417"/>
      <c r="Q174" s="417"/>
      <c r="R174" s="432"/>
      <c r="S174" s="141"/>
      <c r="T174" s="429"/>
      <c r="U174" s="129"/>
      <c r="V174" s="141"/>
      <c r="W174" s="426"/>
      <c r="X174" s="175"/>
      <c r="Y174" s="175"/>
      <c r="Z174" s="175"/>
      <c r="AA174" s="175"/>
      <c r="AB174" s="175"/>
      <c r="AC174" s="175"/>
      <c r="AD174" s="175"/>
      <c r="AE174" s="175"/>
      <c r="AF174" s="175"/>
      <c r="AG174" s="175"/>
    </row>
    <row r="175" spans="1:33" ht="15" customHeight="1">
      <c r="L175" s="416"/>
      <c r="M175" s="144" t="s">
        <v>308</v>
      </c>
      <c r="N175" s="129"/>
      <c r="O175" s="417"/>
      <c r="P175" s="417"/>
      <c r="Q175" s="417"/>
      <c r="R175" s="432"/>
      <c r="S175" s="141"/>
      <c r="T175" s="429"/>
      <c r="U175" s="129"/>
      <c r="V175" s="417"/>
      <c r="W175" s="417"/>
      <c r="X175" s="417"/>
      <c r="Y175" s="432"/>
      <c r="Z175" s="141"/>
      <c r="AA175" s="429"/>
      <c r="AB175" s="129"/>
      <c r="AC175" s="141"/>
      <c r="AD175" s="426"/>
      <c r="AE175" s="175"/>
      <c r="AF175" s="175"/>
      <c r="AG175" s="175"/>
    </row>
    <row r="177" spans="1:47" s="30" customFormat="1" ht="17.100000000000001" customHeight="1">
      <c r="G177" s="30" t="s">
        <v>12</v>
      </c>
      <c r="I177" s="30" t="s">
        <v>207</v>
      </c>
      <c r="AD177" s="137"/>
    </row>
    <row r="178" spans="1:47" ht="17.100000000000001" customHeight="1">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row>
    <row r="179" spans="1:47" s="31" customFormat="1" ht="22.5">
      <c r="A179" s="673">
        <v>1</v>
      </c>
      <c r="B179" s="173"/>
      <c r="C179" s="173"/>
      <c r="D179" s="173"/>
      <c r="E179" s="173"/>
      <c r="F179" s="173"/>
      <c r="G179" s="184"/>
      <c r="H179" s="184"/>
      <c r="I179" s="194"/>
      <c r="J179" s="74"/>
      <c r="K179" s="74"/>
      <c r="L179" s="402">
        <f>mergeValue(A179)</f>
        <v>1</v>
      </c>
      <c r="M179" s="450" t="s">
        <v>19</v>
      </c>
      <c r="N179" s="437"/>
      <c r="O179" s="772"/>
      <c r="P179" s="773"/>
      <c r="Q179" s="773"/>
      <c r="R179" s="773"/>
      <c r="S179" s="773"/>
      <c r="T179" s="773"/>
      <c r="U179" s="773"/>
      <c r="V179" s="773"/>
      <c r="W179" s="774"/>
      <c r="X179" s="169" t="s">
        <v>716</v>
      </c>
      <c r="Y179" s="173"/>
      <c r="Z179" s="173"/>
      <c r="AA179" s="173"/>
      <c r="AB179" s="173"/>
      <c r="AC179" s="173"/>
      <c r="AD179" s="173"/>
      <c r="AE179" s="173"/>
      <c r="AF179" s="173"/>
      <c r="AG179" s="173"/>
    </row>
    <row r="180" spans="1:47" s="31" customFormat="1" ht="22.5">
      <c r="A180" s="673"/>
      <c r="B180" s="673">
        <v>1</v>
      </c>
      <c r="C180" s="173"/>
      <c r="D180" s="173"/>
      <c r="E180" s="173"/>
      <c r="F180" s="173"/>
      <c r="G180" s="515"/>
      <c r="H180" s="284"/>
      <c r="I180" s="518"/>
      <c r="J180" s="39"/>
      <c r="L180" s="402" t="str">
        <f>mergeValue(A180) &amp;"."&amp; mergeValue(B180)</f>
        <v>1.1</v>
      </c>
      <c r="M180" s="418" t="s">
        <v>15</v>
      </c>
      <c r="N180" s="437"/>
      <c r="O180" s="772"/>
      <c r="P180" s="773"/>
      <c r="Q180" s="773"/>
      <c r="R180" s="773"/>
      <c r="S180" s="773"/>
      <c r="T180" s="773"/>
      <c r="U180" s="773"/>
      <c r="V180" s="773"/>
      <c r="W180" s="774"/>
      <c r="X180" s="169" t="s">
        <v>459</v>
      </c>
      <c r="Y180" s="173"/>
      <c r="Z180" s="173"/>
      <c r="AA180" s="173"/>
      <c r="AB180" s="173"/>
      <c r="AC180" s="173"/>
      <c r="AD180" s="173"/>
      <c r="AE180" s="173"/>
      <c r="AF180" s="173"/>
      <c r="AG180" s="173"/>
    </row>
    <row r="181" spans="1:47" s="31" customFormat="1" ht="22.5">
      <c r="A181" s="673"/>
      <c r="B181" s="673"/>
      <c r="C181" s="673">
        <v>1</v>
      </c>
      <c r="D181" s="173"/>
      <c r="E181" s="173"/>
      <c r="F181" s="173"/>
      <c r="G181" s="515"/>
      <c r="H181" s="284"/>
      <c r="I181" s="108"/>
      <c r="J181" s="39"/>
      <c r="L181" s="402" t="str">
        <f>mergeValue(A181) &amp;"."&amp; mergeValue(B181)&amp;"."&amp; mergeValue(C181)</f>
        <v>1.1.1</v>
      </c>
      <c r="M181" s="419" t="s">
        <v>7</v>
      </c>
      <c r="N181" s="437"/>
      <c r="O181" s="772"/>
      <c r="P181" s="773"/>
      <c r="Q181" s="773"/>
      <c r="R181" s="773"/>
      <c r="S181" s="773"/>
      <c r="T181" s="773"/>
      <c r="U181" s="773"/>
      <c r="V181" s="773"/>
      <c r="W181" s="774"/>
      <c r="X181" s="169" t="s">
        <v>598</v>
      </c>
      <c r="Y181" s="173"/>
      <c r="Z181" s="173"/>
      <c r="AA181" s="173"/>
      <c r="AB181" s="173"/>
      <c r="AC181" s="173"/>
      <c r="AD181" s="173"/>
      <c r="AE181" s="173"/>
      <c r="AF181" s="173"/>
      <c r="AG181" s="173"/>
    </row>
    <row r="182" spans="1:47" s="31" customFormat="1" ht="22.5">
      <c r="A182" s="673"/>
      <c r="B182" s="673"/>
      <c r="C182" s="673"/>
      <c r="D182" s="673">
        <v>1</v>
      </c>
      <c r="E182" s="173"/>
      <c r="F182" s="173"/>
      <c r="G182" s="515"/>
      <c r="H182" s="284"/>
      <c r="I182" s="108"/>
      <c r="J182" s="517"/>
      <c r="L182" s="402" t="str">
        <f>mergeValue(A182) &amp;"."&amp; mergeValue(B182)&amp;"."&amp; mergeValue(C182)&amp;"."&amp; mergeValue(D182)</f>
        <v>1.1.1.1</v>
      </c>
      <c r="M182" s="420" t="s">
        <v>21</v>
      </c>
      <c r="N182" s="437"/>
      <c r="O182" s="772"/>
      <c r="P182" s="773"/>
      <c r="Q182" s="773"/>
      <c r="R182" s="773"/>
      <c r="S182" s="773"/>
      <c r="T182" s="773"/>
      <c r="U182" s="773"/>
      <c r="V182" s="773"/>
      <c r="W182" s="774"/>
      <c r="X182" s="464" t="s">
        <v>621</v>
      </c>
      <c r="Y182" s="173"/>
      <c r="Z182" s="173"/>
      <c r="AA182" s="173"/>
      <c r="AB182" s="173"/>
      <c r="AC182" s="173"/>
      <c r="AD182" s="173"/>
      <c r="AE182" s="173"/>
      <c r="AF182" s="173"/>
      <c r="AG182" s="173"/>
    </row>
    <row r="183" spans="1:47" s="31" customFormat="1" ht="56.25" customHeight="1">
      <c r="A183" s="673"/>
      <c r="B183" s="673"/>
      <c r="C183" s="673"/>
      <c r="D183" s="673"/>
      <c r="E183" s="173">
        <v>1</v>
      </c>
      <c r="F183" s="173"/>
      <c r="G183" s="515"/>
      <c r="H183" s="284"/>
      <c r="I183" s="108"/>
      <c r="J183" s="517"/>
      <c r="K183" s="197"/>
      <c r="L183" s="402" t="str">
        <f>mergeValue(A183) &amp;"."&amp; mergeValue(B183)&amp;"."&amp; mergeValue(C183)&amp;"."&amp; mergeValue(D183)&amp;"."&amp; mergeValue(E183)</f>
        <v>1.1.1.1.1</v>
      </c>
      <c r="M183" s="530"/>
      <c r="N183" s="104"/>
      <c r="O183" s="532"/>
      <c r="P183" s="533"/>
      <c r="Q183" s="472"/>
      <c r="R183" s="472"/>
      <c r="S183" s="537"/>
      <c r="T183" s="379" t="s">
        <v>83</v>
      </c>
      <c r="U183" s="537"/>
      <c r="V183" s="379" t="s">
        <v>83</v>
      </c>
      <c r="W183" s="483"/>
      <c r="X183" s="691" t="s">
        <v>746</v>
      </c>
      <c r="Y183" s="173" t="str">
        <f>strCheckDateTwo(N183:W183)</f>
        <v/>
      </c>
      <c r="Z183" s="173"/>
      <c r="AA183" s="173"/>
      <c r="AB183" s="173"/>
      <c r="AC183" s="173"/>
      <c r="AD183" s="173"/>
      <c r="AE183" s="173"/>
      <c r="AF183" s="173"/>
      <c r="AG183" s="173"/>
    </row>
    <row r="184" spans="1:47" s="31" customFormat="1" ht="14.25" hidden="1" customHeight="1">
      <c r="A184" s="673"/>
      <c r="B184" s="673"/>
      <c r="C184" s="673"/>
      <c r="D184" s="673"/>
      <c r="E184" s="173"/>
      <c r="F184" s="173"/>
      <c r="G184" s="515"/>
      <c r="H184" s="284"/>
      <c r="I184" s="108"/>
      <c r="J184" s="517"/>
      <c r="K184" s="197"/>
      <c r="L184" s="401"/>
      <c r="M184" s="427"/>
      <c r="N184" s="451"/>
      <c r="O184" s="451"/>
      <c r="P184" s="451"/>
      <c r="Q184" s="451"/>
      <c r="R184" s="438" t="str">
        <f>S183 &amp; "-" &amp; U183</f>
        <v>-</v>
      </c>
      <c r="S184" s="406"/>
      <c r="T184" s="439"/>
      <c r="U184" s="406"/>
      <c r="V184" s="451"/>
      <c r="W184" s="451"/>
      <c r="X184" s="692"/>
      <c r="Y184" s="173"/>
      <c r="Z184" s="173"/>
      <c r="AA184" s="173"/>
      <c r="AB184" s="173"/>
      <c r="AC184" s="173"/>
      <c r="AD184" s="173"/>
      <c r="AE184" s="173"/>
      <c r="AF184" s="173"/>
      <c r="AG184" s="173"/>
    </row>
    <row r="185" spans="1:47" s="31" customFormat="1" ht="15" customHeight="1">
      <c r="A185" s="673"/>
      <c r="B185" s="673"/>
      <c r="C185" s="673"/>
      <c r="D185" s="673"/>
      <c r="E185" s="173"/>
      <c r="F185" s="173"/>
      <c r="G185" s="515"/>
      <c r="H185" s="284"/>
      <c r="I185" s="108"/>
      <c r="J185" s="517"/>
      <c r="K185" s="197"/>
      <c r="L185" s="416"/>
      <c r="M185" s="421" t="s">
        <v>5</v>
      </c>
      <c r="N185" s="129"/>
      <c r="O185" s="417"/>
      <c r="P185" s="417"/>
      <c r="Q185" s="417"/>
      <c r="R185" s="417"/>
      <c r="S185" s="432"/>
      <c r="T185" s="141"/>
      <c r="U185" s="429"/>
      <c r="V185" s="129"/>
      <c r="W185" s="129"/>
      <c r="X185" s="693"/>
      <c r="Y185" s="173"/>
      <c r="Z185" s="173"/>
      <c r="AA185" s="173"/>
      <c r="AB185" s="173"/>
      <c r="AC185" s="173"/>
      <c r="AD185" s="173"/>
      <c r="AE185" s="173"/>
      <c r="AF185" s="173"/>
      <c r="AG185" s="173"/>
    </row>
    <row r="186" spans="1:47" ht="15" customHeight="1">
      <c r="A186" s="673"/>
      <c r="B186" s="673"/>
      <c r="C186" s="673"/>
      <c r="D186" s="510"/>
      <c r="E186" s="510"/>
      <c r="F186" s="510"/>
      <c r="G186" s="515"/>
      <c r="H186" s="510"/>
      <c r="I186" s="108"/>
      <c r="J186" s="73"/>
      <c r="K186" s="2"/>
      <c r="L186" s="416"/>
      <c r="M186" s="130" t="s">
        <v>16</v>
      </c>
      <c r="N186" s="129"/>
      <c r="O186" s="417"/>
      <c r="P186" s="417"/>
      <c r="Q186" s="417"/>
      <c r="R186" s="417"/>
      <c r="S186" s="432"/>
      <c r="T186" s="141"/>
      <c r="U186" s="429"/>
      <c r="V186" s="129"/>
      <c r="W186" s="141"/>
      <c r="X186" s="426"/>
      <c r="Y186" s="175"/>
      <c r="Z186" s="175"/>
      <c r="AA186" s="175"/>
      <c r="AB186" s="175"/>
      <c r="AC186" s="175"/>
      <c r="AD186" s="175"/>
      <c r="AE186" s="175"/>
      <c r="AF186" s="175"/>
      <c r="AG186" s="175"/>
    </row>
    <row r="187" spans="1:47" ht="15" customHeight="1">
      <c r="A187" s="673"/>
      <c r="B187" s="673"/>
      <c r="C187" s="510"/>
      <c r="D187" s="510"/>
      <c r="E187" s="510"/>
      <c r="F187" s="510"/>
      <c r="G187" s="515"/>
      <c r="H187" s="510"/>
      <c r="I187" s="506"/>
      <c r="J187" s="73"/>
      <c r="K187" s="2"/>
      <c r="L187" s="416"/>
      <c r="M187" s="129" t="s">
        <v>17</v>
      </c>
      <c r="N187" s="129"/>
      <c r="O187" s="417"/>
      <c r="P187" s="417"/>
      <c r="Q187" s="417"/>
      <c r="R187" s="417"/>
      <c r="S187" s="432"/>
      <c r="T187" s="141"/>
      <c r="U187" s="429"/>
      <c r="V187" s="129"/>
      <c r="W187" s="141"/>
      <c r="X187" s="426"/>
      <c r="Y187" s="175"/>
      <c r="Z187" s="175"/>
      <c r="AA187" s="175"/>
      <c r="AB187" s="175"/>
      <c r="AC187" s="175"/>
      <c r="AD187" s="175"/>
      <c r="AE187" s="175"/>
      <c r="AF187" s="175"/>
      <c r="AG187" s="175"/>
    </row>
    <row r="188" spans="1:47" ht="15" customHeight="1">
      <c r="A188" s="673"/>
      <c r="B188" s="510"/>
      <c r="C188" s="510"/>
      <c r="D188" s="510"/>
      <c r="E188" s="510"/>
      <c r="F188" s="510"/>
      <c r="G188" s="515"/>
      <c r="H188" s="510"/>
      <c r="I188" s="506"/>
      <c r="J188" s="73"/>
      <c r="K188" s="2"/>
      <c r="L188" s="416"/>
      <c r="M188" s="135" t="s">
        <v>18</v>
      </c>
      <c r="N188" s="129"/>
      <c r="O188" s="417"/>
      <c r="P188" s="417"/>
      <c r="Q188" s="417"/>
      <c r="R188" s="417"/>
      <c r="S188" s="432"/>
      <c r="T188" s="141"/>
      <c r="U188" s="429"/>
      <c r="V188" s="129"/>
      <c r="W188" s="141"/>
      <c r="X188" s="426"/>
      <c r="Y188" s="175"/>
      <c r="Z188" s="175"/>
      <c r="AA188" s="175"/>
      <c r="AB188" s="175"/>
      <c r="AC188" s="175"/>
      <c r="AD188" s="175"/>
      <c r="AE188" s="175"/>
      <c r="AF188" s="175"/>
      <c r="AG188" s="175"/>
    </row>
    <row r="189" spans="1:47" ht="15" customHeight="1">
      <c r="G189" s="136"/>
      <c r="H189" s="2"/>
      <c r="I189" s="481"/>
      <c r="J189" s="73"/>
      <c r="L189" s="416"/>
      <c r="M189" s="144" t="s">
        <v>308</v>
      </c>
      <c r="N189" s="129"/>
      <c r="O189" s="417"/>
      <c r="P189" s="417"/>
      <c r="Q189" s="417"/>
      <c r="R189" s="417"/>
      <c r="S189" s="432"/>
      <c r="T189" s="141"/>
      <c r="U189" s="429"/>
      <c r="V189" s="129"/>
      <c r="W189" s="141"/>
      <c r="X189" s="426"/>
      <c r="Y189" s="175"/>
      <c r="Z189" s="175"/>
      <c r="AA189" s="175"/>
      <c r="AB189" s="175"/>
      <c r="AC189" s="175"/>
      <c r="AD189" s="175"/>
      <c r="AE189" s="175"/>
      <c r="AF189" s="175"/>
      <c r="AG189" s="175"/>
    </row>
    <row r="190" spans="1:47" ht="15" customHeight="1">
      <c r="G190" s="136"/>
      <c r="H190" s="2"/>
      <c r="I190" s="2"/>
      <c r="J190" s="73"/>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175"/>
      <c r="AM190" s="175"/>
      <c r="AN190" s="175"/>
      <c r="AO190" s="175"/>
      <c r="AP190" s="175"/>
      <c r="AQ190" s="175"/>
      <c r="AR190" s="175"/>
      <c r="AS190" s="175"/>
      <c r="AT190" s="175"/>
      <c r="AU190" s="175"/>
    </row>
    <row r="191" spans="1:47" s="30" customFormat="1" ht="17.100000000000001" customHeight="1">
      <c r="G191" s="30" t="s">
        <v>12</v>
      </c>
      <c r="I191" s="30" t="s">
        <v>208</v>
      </c>
      <c r="T191" s="137"/>
    </row>
    <row r="192" spans="1:47" ht="17.100000000000001" customHeight="1">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row>
    <row r="193" spans="1:46" s="31" customFormat="1" ht="22.5">
      <c r="A193" s="673">
        <v>1</v>
      </c>
      <c r="B193" s="173"/>
      <c r="C193" s="173"/>
      <c r="D193" s="173"/>
      <c r="E193" s="173"/>
      <c r="F193" s="173"/>
      <c r="G193" s="184"/>
      <c r="H193" s="184"/>
      <c r="I193" s="194"/>
      <c r="J193" s="74"/>
      <c r="K193" s="74"/>
      <c r="L193" s="402">
        <f>mergeValue(A193)</f>
        <v>1</v>
      </c>
      <c r="M193" s="450" t="s">
        <v>19</v>
      </c>
      <c r="N193" s="780"/>
      <c r="O193" s="781"/>
      <c r="P193" s="781"/>
      <c r="Q193" s="781"/>
      <c r="R193" s="781"/>
      <c r="S193" s="781"/>
      <c r="T193" s="781"/>
      <c r="U193" s="781"/>
      <c r="V193" s="781"/>
      <c r="W193" s="781"/>
      <c r="X193" s="781"/>
      <c r="Y193" s="781"/>
      <c r="Z193" s="781"/>
      <c r="AA193" s="781"/>
      <c r="AB193" s="781"/>
      <c r="AC193" s="781"/>
      <c r="AD193" s="781"/>
      <c r="AE193" s="781"/>
      <c r="AF193" s="782"/>
      <c r="AG193" s="169" t="s">
        <v>716</v>
      </c>
      <c r="AH193" s="173"/>
      <c r="AI193" s="173"/>
      <c r="AJ193" s="173"/>
      <c r="AK193" s="173"/>
      <c r="AL193" s="173"/>
      <c r="AM193" s="173"/>
      <c r="AN193" s="173"/>
      <c r="AO193" s="173"/>
      <c r="AP193" s="173"/>
      <c r="AQ193" s="173"/>
      <c r="AR193" s="173"/>
    </row>
    <row r="194" spans="1:46" s="31" customFormat="1" ht="22.5">
      <c r="A194" s="673"/>
      <c r="B194" s="673">
        <v>1</v>
      </c>
      <c r="C194" s="173"/>
      <c r="D194" s="173"/>
      <c r="E194" s="173"/>
      <c r="F194" s="173"/>
      <c r="G194" s="440"/>
      <c r="H194" s="284"/>
      <c r="I194" s="518"/>
      <c r="J194" s="39"/>
      <c r="L194" s="402" t="str">
        <f>mergeValue(A194) &amp;"."&amp; mergeValue(B194)</f>
        <v>1.1</v>
      </c>
      <c r="M194" s="418" t="s">
        <v>15</v>
      </c>
      <c r="N194" s="783"/>
      <c r="O194" s="784"/>
      <c r="P194" s="784"/>
      <c r="Q194" s="784"/>
      <c r="R194" s="784"/>
      <c r="S194" s="784"/>
      <c r="T194" s="784"/>
      <c r="U194" s="784"/>
      <c r="V194" s="784"/>
      <c r="W194" s="784"/>
      <c r="X194" s="784"/>
      <c r="Y194" s="784"/>
      <c r="Z194" s="784"/>
      <c r="AA194" s="784"/>
      <c r="AB194" s="784"/>
      <c r="AC194" s="784"/>
      <c r="AD194" s="784"/>
      <c r="AE194" s="784"/>
      <c r="AF194" s="785"/>
      <c r="AG194" s="169" t="s">
        <v>459</v>
      </c>
      <c r="AH194" s="173"/>
      <c r="AI194" s="173"/>
      <c r="AJ194" s="173"/>
      <c r="AK194" s="173"/>
      <c r="AL194" s="173"/>
      <c r="AM194" s="173"/>
      <c r="AN194" s="173"/>
      <c r="AO194" s="173"/>
      <c r="AP194" s="173"/>
      <c r="AQ194" s="173"/>
      <c r="AR194" s="173"/>
    </row>
    <row r="195" spans="1:46" s="31" customFormat="1" ht="22.5">
      <c r="A195" s="673"/>
      <c r="B195" s="673"/>
      <c r="C195" s="673">
        <v>1</v>
      </c>
      <c r="D195" s="173"/>
      <c r="E195" s="173"/>
      <c r="F195" s="173"/>
      <c r="G195" s="440"/>
      <c r="H195" s="284"/>
      <c r="I195" s="518"/>
      <c r="J195" s="39"/>
      <c r="L195" s="402" t="str">
        <f>mergeValue(A195) &amp;"."&amp; mergeValue(B195)&amp;"."&amp; mergeValue(C195)</f>
        <v>1.1.1</v>
      </c>
      <c r="M195" s="419" t="s">
        <v>7</v>
      </c>
      <c r="N195" s="783"/>
      <c r="O195" s="784"/>
      <c r="P195" s="784"/>
      <c r="Q195" s="784"/>
      <c r="R195" s="784"/>
      <c r="S195" s="784"/>
      <c r="T195" s="784"/>
      <c r="U195" s="784"/>
      <c r="V195" s="784"/>
      <c r="W195" s="784"/>
      <c r="X195" s="784"/>
      <c r="Y195" s="784"/>
      <c r="Z195" s="784"/>
      <c r="AA195" s="784"/>
      <c r="AB195" s="784"/>
      <c r="AC195" s="784"/>
      <c r="AD195" s="784"/>
      <c r="AE195" s="784"/>
      <c r="AF195" s="785"/>
      <c r="AG195" s="169" t="s">
        <v>598</v>
      </c>
      <c r="AH195" s="173"/>
      <c r="AI195" s="173"/>
      <c r="AJ195" s="173"/>
      <c r="AK195" s="173"/>
      <c r="AL195" s="173"/>
      <c r="AM195" s="173"/>
      <c r="AN195" s="173"/>
      <c r="AO195" s="173"/>
      <c r="AP195" s="173"/>
      <c r="AQ195" s="173"/>
      <c r="AR195" s="173"/>
    </row>
    <row r="196" spans="1:46" s="31" customFormat="1" ht="15" customHeight="1">
      <c r="A196" s="673"/>
      <c r="B196" s="673"/>
      <c r="C196" s="673"/>
      <c r="D196" s="673">
        <v>1</v>
      </c>
      <c r="E196" s="173"/>
      <c r="F196" s="173"/>
      <c r="G196" s="440"/>
      <c r="H196" s="284"/>
      <c r="I196" s="518"/>
      <c r="J196" s="39"/>
      <c r="L196" s="402" t="str">
        <f>mergeValue(A196) &amp;"."&amp; mergeValue(B196)&amp;"."&amp; mergeValue(C196)&amp;"."&amp; mergeValue(D196)</f>
        <v>1.1.1.1</v>
      </c>
      <c r="M196" s="420" t="s">
        <v>21</v>
      </c>
      <c r="N196" s="783"/>
      <c r="O196" s="784"/>
      <c r="P196" s="784"/>
      <c r="Q196" s="784"/>
      <c r="R196" s="784"/>
      <c r="S196" s="784"/>
      <c r="T196" s="784"/>
      <c r="U196" s="784"/>
      <c r="V196" s="784"/>
      <c r="W196" s="784"/>
      <c r="X196" s="784"/>
      <c r="Y196" s="784"/>
      <c r="Z196" s="784"/>
      <c r="AA196" s="784"/>
      <c r="AB196" s="784"/>
      <c r="AC196" s="784"/>
      <c r="AD196" s="784"/>
      <c r="AE196" s="784"/>
      <c r="AF196" s="785"/>
      <c r="AG196" s="169" t="s">
        <v>621</v>
      </c>
      <c r="AH196" s="173"/>
      <c r="AI196" s="173"/>
      <c r="AJ196" s="173"/>
      <c r="AK196" s="173"/>
      <c r="AL196" s="173"/>
      <c r="AM196" s="173"/>
      <c r="AN196" s="173"/>
      <c r="AO196" s="173"/>
      <c r="AP196" s="173"/>
      <c r="AQ196" s="173"/>
      <c r="AR196" s="173"/>
    </row>
    <row r="197" spans="1:46" s="31" customFormat="1" ht="17.100000000000001" customHeight="1">
      <c r="A197" s="673"/>
      <c r="B197" s="673"/>
      <c r="C197" s="673"/>
      <c r="D197" s="673"/>
      <c r="E197" s="673">
        <v>1</v>
      </c>
      <c r="F197" s="173"/>
      <c r="G197" s="440"/>
      <c r="H197" s="284"/>
      <c r="I197" s="410"/>
      <c r="J197" s="520"/>
      <c r="K197" s="629"/>
      <c r="L197" s="736" t="str">
        <f>mergeValue(A197) &amp;"."&amp; mergeValue(B197)&amp;"."&amp; mergeValue(C197)&amp;"."&amp; mergeValue(D197)&amp;"."&amp; mergeValue(E197)</f>
        <v>1.1.1.1.1</v>
      </c>
      <c r="M197" s="737"/>
      <c r="N197" s="681" t="s">
        <v>83</v>
      </c>
      <c r="O197" s="743"/>
      <c r="P197" s="741">
        <v>1</v>
      </c>
      <c r="Q197" s="804"/>
      <c r="R197" s="681" t="s">
        <v>83</v>
      </c>
      <c r="S197" s="743"/>
      <c r="T197" s="741">
        <v>1</v>
      </c>
      <c r="U197" s="804"/>
      <c r="V197" s="681" t="s">
        <v>83</v>
      </c>
      <c r="W197" s="427"/>
      <c r="X197" s="94">
        <v>1</v>
      </c>
      <c r="Y197" s="541"/>
      <c r="Z197" s="472"/>
      <c r="AA197" s="472"/>
      <c r="AB197" s="679"/>
      <c r="AC197" s="681" t="s">
        <v>83</v>
      </c>
      <c r="AD197" s="679"/>
      <c r="AE197" s="681" t="s">
        <v>83</v>
      </c>
      <c r="AF197" s="436"/>
      <c r="AG197" s="738" t="s">
        <v>620</v>
      </c>
      <c r="AH197" s="173" t="str">
        <f>strCheckDate(Z198:AF198)</f>
        <v/>
      </c>
      <c r="AI197" s="182" t="str">
        <f>IF(AND(COUNTIF(AJ192:AJ192,AJ197)&gt;1,AJ197&lt;&gt;""),"ErrUnique:HasDoubleConn","")</f>
        <v/>
      </c>
      <c r="AJ197" s="182"/>
      <c r="AK197" s="182"/>
      <c r="AL197" s="182"/>
      <c r="AM197" s="182"/>
      <c r="AN197" s="182"/>
      <c r="AO197" s="173"/>
      <c r="AP197" s="173"/>
      <c r="AQ197" s="173"/>
      <c r="AR197" s="173"/>
    </row>
    <row r="198" spans="1:46" s="31" customFormat="1" ht="17.100000000000001" customHeight="1">
      <c r="A198" s="673"/>
      <c r="B198" s="673"/>
      <c r="C198" s="673"/>
      <c r="D198" s="673"/>
      <c r="E198" s="673"/>
      <c r="F198" s="173"/>
      <c r="G198" s="440"/>
      <c r="H198" s="284"/>
      <c r="I198" s="410"/>
      <c r="J198" s="520"/>
      <c r="K198" s="629"/>
      <c r="L198" s="736"/>
      <c r="M198" s="737"/>
      <c r="N198" s="681"/>
      <c r="O198" s="743"/>
      <c r="P198" s="741"/>
      <c r="Q198" s="804"/>
      <c r="R198" s="681"/>
      <c r="S198" s="743"/>
      <c r="T198" s="741"/>
      <c r="U198" s="804"/>
      <c r="V198" s="681"/>
      <c r="W198" s="442"/>
      <c r="X198" s="144"/>
      <c r="Y198" s="144"/>
      <c r="Z198" s="431"/>
      <c r="AA198" s="444" t="str">
        <f>AB197 &amp; "-" &amp; AD197</f>
        <v>-</v>
      </c>
      <c r="AB198" s="680"/>
      <c r="AC198" s="681"/>
      <c r="AD198" s="680"/>
      <c r="AE198" s="681"/>
      <c r="AF198" s="473"/>
      <c r="AG198" s="739"/>
      <c r="AH198" s="173"/>
      <c r="AI198" s="182"/>
      <c r="AJ198" s="182"/>
      <c r="AK198" s="182"/>
      <c r="AL198" s="182"/>
      <c r="AM198" s="182"/>
      <c r="AN198" s="182"/>
      <c r="AO198" s="173"/>
      <c r="AP198" s="173"/>
      <c r="AQ198" s="173"/>
      <c r="AR198" s="173"/>
    </row>
    <row r="199" spans="1:46" s="31" customFormat="1" ht="17.100000000000001" customHeight="1">
      <c r="A199" s="673"/>
      <c r="B199" s="673"/>
      <c r="C199" s="673"/>
      <c r="D199" s="673"/>
      <c r="E199" s="673"/>
      <c r="F199" s="173"/>
      <c r="G199" s="440"/>
      <c r="H199" s="284"/>
      <c r="I199" s="410"/>
      <c r="J199" s="520"/>
      <c r="K199" s="629"/>
      <c r="L199" s="736"/>
      <c r="M199" s="737"/>
      <c r="N199" s="681"/>
      <c r="O199" s="743"/>
      <c r="P199" s="741"/>
      <c r="Q199" s="804"/>
      <c r="R199" s="681"/>
      <c r="S199" s="443"/>
      <c r="T199" s="135"/>
      <c r="U199" s="144"/>
      <c r="V199" s="430"/>
      <c r="W199" s="430"/>
      <c r="X199" s="430"/>
      <c r="Y199" s="430"/>
      <c r="Z199" s="431"/>
      <c r="AA199" s="431"/>
      <c r="AB199" s="432"/>
      <c r="AC199" s="141"/>
      <c r="AD199" s="141"/>
      <c r="AE199" s="432"/>
      <c r="AF199" s="141"/>
      <c r="AG199" s="739"/>
      <c r="AH199" s="173"/>
      <c r="AI199" s="182"/>
      <c r="AJ199" s="182"/>
      <c r="AK199" s="182"/>
      <c r="AL199" s="182"/>
      <c r="AM199" s="182"/>
      <c r="AN199" s="182"/>
      <c r="AO199" s="173"/>
      <c r="AP199" s="173"/>
      <c r="AQ199" s="173"/>
      <c r="AR199" s="173"/>
    </row>
    <row r="200" spans="1:46" s="31" customFormat="1" ht="17.100000000000001" customHeight="1">
      <c r="A200" s="673"/>
      <c r="B200" s="673"/>
      <c r="C200" s="673"/>
      <c r="D200" s="673"/>
      <c r="E200" s="673"/>
      <c r="F200" s="173"/>
      <c r="G200" s="440"/>
      <c r="H200" s="284"/>
      <c r="I200" s="410"/>
      <c r="J200" s="520"/>
      <c r="K200" s="629"/>
      <c r="L200" s="736"/>
      <c r="M200" s="737"/>
      <c r="N200" s="681"/>
      <c r="O200" s="433"/>
      <c r="P200" s="435"/>
      <c r="Q200" s="434"/>
      <c r="R200" s="430"/>
      <c r="S200" s="430"/>
      <c r="T200" s="430"/>
      <c r="U200" s="430"/>
      <c r="V200" s="430"/>
      <c r="W200" s="430"/>
      <c r="X200" s="430"/>
      <c r="Y200" s="430"/>
      <c r="Z200" s="431"/>
      <c r="AA200" s="431"/>
      <c r="AB200" s="432"/>
      <c r="AC200" s="141"/>
      <c r="AD200" s="141"/>
      <c r="AE200" s="432"/>
      <c r="AF200" s="141"/>
      <c r="AG200" s="739"/>
      <c r="AH200" s="173"/>
      <c r="AI200" s="182"/>
      <c r="AJ200" s="182"/>
      <c r="AK200" s="182"/>
      <c r="AL200" s="182"/>
      <c r="AM200" s="182"/>
      <c r="AN200" s="182"/>
      <c r="AO200" s="173"/>
      <c r="AP200" s="173"/>
      <c r="AQ200" s="173"/>
      <c r="AR200" s="173"/>
    </row>
    <row r="201" spans="1:46" ht="15" customHeight="1">
      <c r="A201" s="673"/>
      <c r="B201" s="673"/>
      <c r="C201" s="673"/>
      <c r="D201" s="673"/>
      <c r="E201" s="510"/>
      <c r="F201" s="175"/>
      <c r="G201" s="175"/>
      <c r="H201" s="175"/>
      <c r="I201" s="410"/>
      <c r="J201" s="520"/>
      <c r="K201" s="2"/>
      <c r="L201" s="416"/>
      <c r="M201" s="421" t="s">
        <v>5</v>
      </c>
      <c r="N201" s="421"/>
      <c r="O201" s="421"/>
      <c r="P201" s="421"/>
      <c r="Q201" s="421"/>
      <c r="R201" s="421"/>
      <c r="S201" s="421"/>
      <c r="T201" s="421"/>
      <c r="U201" s="421"/>
      <c r="V201" s="421"/>
      <c r="W201" s="421"/>
      <c r="X201" s="421"/>
      <c r="Y201" s="421"/>
      <c r="Z201" s="421"/>
      <c r="AA201" s="421"/>
      <c r="AB201" s="421"/>
      <c r="AC201" s="421"/>
      <c r="AD201" s="421"/>
      <c r="AE201" s="421"/>
      <c r="AF201" s="421"/>
      <c r="AG201" s="740"/>
      <c r="AH201" s="175"/>
      <c r="AI201" s="175"/>
      <c r="AJ201" s="175"/>
      <c r="AK201" s="175"/>
      <c r="AL201" s="175"/>
      <c r="AM201" s="175"/>
      <c r="AN201" s="175"/>
      <c r="AO201" s="175"/>
      <c r="AP201" s="175"/>
      <c r="AQ201" s="175"/>
      <c r="AR201" s="175"/>
    </row>
    <row r="202" spans="1:46" ht="15" customHeight="1">
      <c r="A202" s="673"/>
      <c r="B202" s="673"/>
      <c r="C202" s="673"/>
      <c r="D202" s="510"/>
      <c r="E202" s="510"/>
      <c r="F202" s="175"/>
      <c r="G202" s="440"/>
      <c r="H202" s="175"/>
      <c r="I202" s="2"/>
      <c r="J202" s="73"/>
      <c r="K202" s="2"/>
      <c r="L202" s="416"/>
      <c r="M202" s="130" t="s">
        <v>16</v>
      </c>
      <c r="N202" s="130"/>
      <c r="O202" s="130"/>
      <c r="P202" s="130"/>
      <c r="Q202" s="130"/>
      <c r="R202" s="130"/>
      <c r="S202" s="130"/>
      <c r="T202" s="130"/>
      <c r="U202" s="130"/>
      <c r="V202" s="130"/>
      <c r="W202" s="130"/>
      <c r="X202" s="130"/>
      <c r="Y202" s="130"/>
      <c r="Z202" s="130"/>
      <c r="AA202" s="130"/>
      <c r="AB202" s="130"/>
      <c r="AC202" s="130"/>
      <c r="AD202" s="130"/>
      <c r="AE202" s="130"/>
      <c r="AF202" s="141"/>
      <c r="AG202" s="426"/>
      <c r="AH202" s="175"/>
      <c r="AI202" s="175"/>
      <c r="AJ202" s="175"/>
      <c r="AK202" s="175"/>
      <c r="AL202" s="175"/>
      <c r="AM202" s="175"/>
      <c r="AN202" s="175"/>
      <c r="AO202" s="175"/>
      <c r="AP202" s="175"/>
      <c r="AQ202" s="175"/>
      <c r="AR202" s="175"/>
    </row>
    <row r="203" spans="1:46" ht="15" customHeight="1">
      <c r="A203" s="673"/>
      <c r="B203" s="673"/>
      <c r="C203" s="510"/>
      <c r="D203" s="510"/>
      <c r="E203" s="510"/>
      <c r="F203" s="175"/>
      <c r="G203" s="440"/>
      <c r="H203" s="175"/>
      <c r="I203" s="2"/>
      <c r="J203" s="73"/>
      <c r="K203" s="2"/>
      <c r="L203" s="416"/>
      <c r="M203" s="129" t="s">
        <v>17</v>
      </c>
      <c r="N203" s="129"/>
      <c r="O203" s="129"/>
      <c r="P203" s="129"/>
      <c r="Q203" s="129"/>
      <c r="R203" s="129"/>
      <c r="S203" s="129"/>
      <c r="T203" s="129"/>
      <c r="U203" s="129"/>
      <c r="V203" s="129"/>
      <c r="W203" s="129"/>
      <c r="X203" s="129"/>
      <c r="Y203" s="129"/>
      <c r="Z203" s="417"/>
      <c r="AA203" s="417"/>
      <c r="AB203" s="432"/>
      <c r="AC203" s="141"/>
      <c r="AD203" s="429"/>
      <c r="AE203" s="129"/>
      <c r="AF203" s="141"/>
      <c r="AG203" s="426"/>
      <c r="AH203" s="175"/>
      <c r="AI203" s="175"/>
      <c r="AJ203" s="175"/>
      <c r="AK203" s="175"/>
      <c r="AL203" s="175"/>
      <c r="AM203" s="175"/>
      <c r="AN203" s="175"/>
      <c r="AO203" s="175"/>
      <c r="AP203" s="175"/>
      <c r="AQ203" s="175"/>
      <c r="AR203" s="175"/>
    </row>
    <row r="204" spans="1:46" ht="15" customHeight="1">
      <c r="A204" s="673"/>
      <c r="B204" s="510"/>
      <c r="C204" s="510"/>
      <c r="D204" s="510"/>
      <c r="E204" s="510"/>
      <c r="F204" s="175"/>
      <c r="G204" s="440"/>
      <c r="H204" s="175"/>
      <c r="I204" s="2"/>
      <c r="J204" s="73"/>
      <c r="K204" s="2"/>
      <c r="L204" s="416"/>
      <c r="M204" s="135" t="s">
        <v>18</v>
      </c>
      <c r="N204" s="135"/>
      <c r="O204" s="135"/>
      <c r="P204" s="135"/>
      <c r="Q204" s="135"/>
      <c r="R204" s="135"/>
      <c r="S204" s="135"/>
      <c r="T204" s="135"/>
      <c r="U204" s="135"/>
      <c r="V204" s="135"/>
      <c r="W204" s="135"/>
      <c r="X204" s="135"/>
      <c r="Y204" s="135"/>
      <c r="Z204" s="417"/>
      <c r="AA204" s="417"/>
      <c r="AB204" s="432"/>
      <c r="AC204" s="141"/>
      <c r="AD204" s="429"/>
      <c r="AE204" s="129"/>
      <c r="AF204" s="141"/>
      <c r="AG204" s="426"/>
      <c r="AH204" s="175"/>
      <c r="AI204" s="175"/>
      <c r="AJ204" s="175"/>
      <c r="AK204" s="175"/>
      <c r="AL204" s="175"/>
      <c r="AM204" s="175"/>
      <c r="AN204" s="175"/>
      <c r="AO204" s="175"/>
      <c r="AP204" s="175"/>
      <c r="AQ204" s="175"/>
      <c r="AR204" s="175"/>
    </row>
    <row r="205" spans="1:46" ht="15" customHeight="1">
      <c r="G205" s="136"/>
      <c r="H205" s="2"/>
      <c r="I205" s="481"/>
      <c r="J205" s="73"/>
      <c r="L205" s="416"/>
      <c r="M205" s="144" t="s">
        <v>308</v>
      </c>
      <c r="N205" s="144"/>
      <c r="O205" s="144"/>
      <c r="P205" s="144"/>
      <c r="Q205" s="144"/>
      <c r="R205" s="144"/>
      <c r="S205" s="144"/>
      <c r="T205" s="144"/>
      <c r="U205" s="144"/>
      <c r="V205" s="144"/>
      <c r="W205" s="144"/>
      <c r="X205" s="144"/>
      <c r="Y205" s="144"/>
      <c r="Z205" s="417"/>
      <c r="AA205" s="417"/>
      <c r="AB205" s="432"/>
      <c r="AC205" s="141"/>
      <c r="AD205" s="429"/>
      <c r="AE205" s="129"/>
      <c r="AF205" s="141"/>
      <c r="AG205" s="426"/>
      <c r="AH205" s="175"/>
      <c r="AI205" s="175"/>
      <c r="AJ205" s="175"/>
      <c r="AK205" s="175"/>
      <c r="AL205" s="175"/>
      <c r="AM205" s="175"/>
      <c r="AN205" s="175"/>
      <c r="AO205" s="175"/>
      <c r="AP205" s="175"/>
      <c r="AQ205" s="175"/>
      <c r="AR205" s="175"/>
    </row>
    <row r="206" spans="1:46" ht="15" customHeight="1">
      <c r="G206" s="136"/>
      <c r="H206" s="2"/>
      <c r="I206" s="2"/>
      <c r="J206" s="73"/>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175"/>
      <c r="AL206" s="175"/>
      <c r="AM206" s="175"/>
      <c r="AN206" s="175"/>
      <c r="AO206" s="175"/>
      <c r="AP206" s="175"/>
      <c r="AQ206" s="175"/>
      <c r="AR206" s="175"/>
      <c r="AS206" s="175"/>
      <c r="AT206" s="175"/>
    </row>
    <row r="207" spans="1:46" ht="15" customHeight="1">
      <c r="G207" s="136"/>
      <c r="H207" s="2"/>
      <c r="I207" s="2"/>
      <c r="J207" s="73"/>
      <c r="K207" s="2"/>
      <c r="L207" s="2"/>
      <c r="M207" s="2"/>
      <c r="N207" s="2"/>
      <c r="O207" s="2"/>
      <c r="P207" s="2"/>
      <c r="Q207" s="675"/>
      <c r="R207" s="2"/>
      <c r="S207" s="2"/>
      <c r="T207" s="2"/>
      <c r="U207" s="675"/>
      <c r="V207" s="2"/>
      <c r="W207" s="2"/>
      <c r="X207" s="2"/>
      <c r="Y207" s="538"/>
      <c r="Z207" s="2"/>
      <c r="AA207" s="2"/>
      <c r="AB207" s="2"/>
      <c r="AC207" s="2"/>
      <c r="AD207" s="2"/>
      <c r="AE207" s="2"/>
      <c r="AF207" s="2"/>
      <c r="AG207" s="2"/>
      <c r="AH207" s="2"/>
      <c r="AI207" s="2"/>
      <c r="AJ207" s="2"/>
      <c r="AK207" s="175"/>
      <c r="AL207" s="175"/>
      <c r="AM207" s="175"/>
      <c r="AN207" s="175"/>
      <c r="AO207" s="175"/>
      <c r="AP207" s="175"/>
      <c r="AQ207" s="175"/>
      <c r="AR207" s="175"/>
      <c r="AS207" s="175"/>
      <c r="AT207" s="175"/>
    </row>
    <row r="208" spans="1:46" ht="15" customHeight="1">
      <c r="G208" s="136"/>
      <c r="H208" s="2"/>
      <c r="I208" s="2"/>
      <c r="J208" s="73"/>
      <c r="K208" s="2"/>
      <c r="L208" s="2"/>
      <c r="M208" s="2"/>
      <c r="N208" s="2"/>
      <c r="O208" s="2"/>
      <c r="P208" s="2"/>
      <c r="Q208" s="675"/>
      <c r="R208" s="2"/>
      <c r="S208" s="2"/>
      <c r="T208" s="2"/>
      <c r="U208" s="675"/>
      <c r="V208" s="2"/>
      <c r="W208" s="2"/>
      <c r="X208" s="2"/>
      <c r="Y208" s="2"/>
      <c r="Z208" s="2"/>
      <c r="AA208" s="2"/>
      <c r="AB208" s="2"/>
      <c r="AC208" s="2"/>
    </row>
    <row r="209" spans="1:36" ht="15" customHeight="1">
      <c r="G209" s="136"/>
      <c r="H209" s="2"/>
      <c r="I209" s="2"/>
      <c r="J209" s="73"/>
      <c r="K209" s="2"/>
      <c r="L209" s="2"/>
      <c r="M209" s="2"/>
      <c r="N209" s="2"/>
      <c r="O209" s="2"/>
      <c r="Q209" s="675"/>
      <c r="V209" s="2"/>
      <c r="W209" s="2"/>
      <c r="X209" s="2"/>
      <c r="Z209" s="2"/>
      <c r="AA209" s="2"/>
      <c r="AB209" s="2"/>
      <c r="AC209" s="2"/>
      <c r="AD209" s="2"/>
    </row>
    <row r="210" spans="1:36" ht="15" customHeight="1">
      <c r="G210" s="136"/>
      <c r="H210" s="2"/>
      <c r="I210" s="2"/>
      <c r="J210" s="73"/>
      <c r="K210" s="2"/>
      <c r="L210" s="2"/>
      <c r="M210" s="2"/>
      <c r="N210" s="2"/>
      <c r="O210" s="2"/>
      <c r="Q210" s="193"/>
      <c r="Y210" s="2"/>
      <c r="Z210" s="2"/>
      <c r="AA210" s="2"/>
      <c r="AB210" s="2"/>
      <c r="AC210" s="2"/>
      <c r="AD210" s="2"/>
      <c r="AE210" s="2"/>
    </row>
    <row r="211" spans="1:36" ht="15" customHeight="1">
      <c r="G211" s="136"/>
      <c r="H211" s="2"/>
      <c r="I211" s="2"/>
      <c r="J211" s="73"/>
      <c r="K211" s="2"/>
      <c r="L211" s="2"/>
      <c r="M211" s="2"/>
      <c r="N211" s="805" t="s">
        <v>84</v>
      </c>
      <c r="O211" s="743"/>
      <c r="P211" s="741">
        <v>1</v>
      </c>
      <c r="Q211" s="775"/>
      <c r="R211" s="681" t="s">
        <v>83</v>
      </c>
      <c r="S211" s="778"/>
      <c r="T211" s="806">
        <v>1</v>
      </c>
      <c r="U211" s="676"/>
      <c r="V211" s="681" t="s">
        <v>83</v>
      </c>
      <c r="W211" s="501"/>
      <c r="X211" s="484">
        <v>1</v>
      </c>
      <c r="Y211" s="538"/>
      <c r="Z211" s="2"/>
      <c r="AA211" s="2"/>
      <c r="AB211" s="2"/>
      <c r="AC211" s="2"/>
      <c r="AD211" s="2"/>
    </row>
    <row r="212" spans="1:36" ht="15" customHeight="1">
      <c r="G212" s="136"/>
      <c r="H212" s="2"/>
      <c r="I212" s="2"/>
      <c r="J212" s="73"/>
      <c r="K212" s="2"/>
      <c r="L212" s="2"/>
      <c r="M212" s="2"/>
      <c r="N212" s="805"/>
      <c r="O212" s="743"/>
      <c r="P212" s="741"/>
      <c r="Q212" s="775"/>
      <c r="R212" s="681"/>
      <c r="S212" s="779"/>
      <c r="T212" s="807"/>
      <c r="U212" s="676"/>
      <c r="V212" s="681"/>
      <c r="W212" s="144"/>
      <c r="X212" s="144"/>
      <c r="Y212" s="144" t="s">
        <v>625</v>
      </c>
      <c r="Z212" s="2"/>
      <c r="AA212" s="2"/>
      <c r="AB212" s="2"/>
      <c r="AC212" s="2"/>
      <c r="AD212" s="2"/>
      <c r="AE212" s="2"/>
    </row>
    <row r="213" spans="1:36" ht="15" customHeight="1">
      <c r="G213" s="136"/>
      <c r="H213" s="2"/>
      <c r="I213" s="2"/>
      <c r="J213" s="73"/>
      <c r="K213" s="2"/>
      <c r="L213" s="2"/>
      <c r="M213" s="2"/>
      <c r="N213" s="805"/>
      <c r="O213" s="743"/>
      <c r="P213" s="741"/>
      <c r="Q213" s="775"/>
      <c r="R213" s="681"/>
      <c r="S213" s="135"/>
      <c r="T213" s="135"/>
      <c r="U213" s="144" t="s">
        <v>626</v>
      </c>
      <c r="V213" s="500"/>
      <c r="W213" s="430"/>
      <c r="X213" s="430"/>
      <c r="Y213" s="430"/>
      <c r="Z213" s="2"/>
      <c r="AA213" s="2"/>
      <c r="AB213" s="2"/>
      <c r="AC213" s="2"/>
      <c r="AD213" s="2"/>
      <c r="AE213" s="2"/>
    </row>
    <row r="214" spans="1:36" ht="15" customHeight="1">
      <c r="G214" s="136"/>
      <c r="H214" s="2"/>
      <c r="I214" s="2"/>
      <c r="J214" s="73"/>
      <c r="K214" s="2"/>
      <c r="L214" s="2"/>
      <c r="M214" s="2"/>
      <c r="N214" s="681"/>
      <c r="O214" s="498"/>
      <c r="P214" s="498"/>
      <c r="Q214" s="499"/>
      <c r="R214" s="500"/>
      <c r="S214" s="430"/>
      <c r="T214" s="430"/>
      <c r="U214" s="430"/>
      <c r="V214" s="430"/>
      <c r="W214" s="430"/>
      <c r="X214" s="430"/>
      <c r="Y214" s="430"/>
      <c r="Z214" s="2"/>
      <c r="AA214" s="2"/>
      <c r="AB214" s="2"/>
      <c r="AC214" s="2"/>
      <c r="AD214" s="2"/>
      <c r="AE214" s="2"/>
    </row>
    <row r="216" spans="1:36" s="31" customFormat="1" ht="17.100000000000001" customHeight="1">
      <c r="A216" s="83"/>
      <c r="B216" s="83"/>
      <c r="C216" s="74"/>
      <c r="D216" s="131"/>
      <c r="E216" s="149"/>
      <c r="F216" s="151"/>
      <c r="G216" s="151"/>
      <c r="H216" s="150"/>
      <c r="I216" s="150"/>
      <c r="J216" s="150"/>
      <c r="K216" s="150"/>
      <c r="L216" s="150"/>
      <c r="M216" s="150"/>
      <c r="N216" s="150"/>
      <c r="O216" s="150"/>
      <c r="P216" s="150"/>
      <c r="Q216" s="150"/>
      <c r="R216" s="150"/>
      <c r="S216" s="150"/>
      <c r="T216" s="133"/>
      <c r="U216" s="133"/>
      <c r="V216" s="133"/>
      <c r="W216" s="152"/>
      <c r="X216" s="152"/>
    </row>
    <row r="217" spans="1:36" ht="18.75" customHeight="1">
      <c r="X217" s="175"/>
      <c r="Y217" s="175"/>
      <c r="Z217" s="175"/>
      <c r="AA217" s="175"/>
      <c r="AB217" s="175"/>
      <c r="AC217" s="175"/>
      <c r="AD217" s="175"/>
      <c r="AE217" s="175"/>
      <c r="AF217" s="175"/>
      <c r="AG217" s="175"/>
      <c r="AH217" s="175"/>
      <c r="AI217" s="175"/>
      <c r="AJ217" s="175"/>
    </row>
    <row r="218" spans="1:36" s="30" customFormat="1" ht="17.100000000000001" customHeight="1">
      <c r="G218" s="30" t="s">
        <v>12</v>
      </c>
      <c r="I218" s="30" t="s">
        <v>650</v>
      </c>
      <c r="V218" s="137"/>
      <c r="X218" s="185"/>
      <c r="Y218" s="185"/>
      <c r="Z218" s="185"/>
      <c r="AA218" s="185"/>
      <c r="AB218" s="185"/>
      <c r="AC218" s="185"/>
      <c r="AD218" s="185"/>
      <c r="AE218" s="185"/>
      <c r="AF218" s="185"/>
      <c r="AG218" s="185"/>
      <c r="AH218" s="185"/>
      <c r="AI218" s="185"/>
      <c r="AJ218" s="185"/>
    </row>
    <row r="219" spans="1:36" ht="17.100000000000001" customHeight="1">
      <c r="L219" s="105"/>
      <c r="M219" s="105"/>
      <c r="N219" s="105"/>
      <c r="O219" s="105"/>
      <c r="P219" s="105"/>
      <c r="Q219" s="105"/>
      <c r="R219" s="105"/>
      <c r="S219" s="105"/>
      <c r="T219" s="105"/>
      <c r="U219" s="105"/>
      <c r="V219" s="105"/>
      <c r="W219" s="105"/>
      <c r="X219" s="175"/>
      <c r="Y219" s="175"/>
      <c r="Z219" s="175"/>
      <c r="AA219" s="175"/>
      <c r="AB219" s="175"/>
      <c r="AC219" s="175"/>
      <c r="AD219" s="175"/>
      <c r="AE219" s="175"/>
      <c r="AF219" s="175"/>
      <c r="AG219" s="175"/>
      <c r="AH219" s="175"/>
      <c r="AI219" s="175"/>
      <c r="AJ219" s="175"/>
    </row>
    <row r="220" spans="1:36" s="31" customFormat="1" ht="22.5">
      <c r="A220" s="673">
        <v>1</v>
      </c>
      <c r="B220" s="173"/>
      <c r="C220" s="173"/>
      <c r="D220" s="173"/>
      <c r="E220" s="184"/>
      <c r="F220" s="284"/>
      <c r="G220" s="284"/>
      <c r="H220" s="284"/>
      <c r="I220" s="194"/>
      <c r="J220" s="506"/>
      <c r="K220" s="509"/>
      <c r="L220" s="402">
        <f>mergeValue(A220)</f>
        <v>1</v>
      </c>
      <c r="M220" s="450" t="s">
        <v>19</v>
      </c>
      <c r="N220" s="451"/>
      <c r="O220" s="710"/>
      <c r="P220" s="711"/>
      <c r="Q220" s="711"/>
      <c r="R220" s="711"/>
      <c r="S220" s="711"/>
      <c r="T220" s="711"/>
      <c r="U220" s="711"/>
      <c r="V220" s="712"/>
      <c r="W220" s="446" t="s">
        <v>716</v>
      </c>
      <c r="X220" s="173"/>
      <c r="Y220" s="182"/>
      <c r="Z220" s="182" t="str">
        <f t="shared" ref="Z220:Z233" si="3">IF(M220="","",M220 )</f>
        <v>Наименование тарифа</v>
      </c>
      <c r="AA220" s="182"/>
      <c r="AB220" s="182"/>
      <c r="AC220" s="182"/>
      <c r="AD220" s="173"/>
      <c r="AE220" s="173"/>
      <c r="AF220" s="173"/>
      <c r="AG220" s="173"/>
      <c r="AH220" s="173"/>
      <c r="AI220" s="173"/>
      <c r="AJ220" s="173"/>
    </row>
    <row r="221" spans="1:36" s="31" customFormat="1" ht="22.5">
      <c r="A221" s="673"/>
      <c r="B221" s="673">
        <v>1</v>
      </c>
      <c r="C221" s="173"/>
      <c r="D221" s="173"/>
      <c r="E221" s="284"/>
      <c r="F221" s="284"/>
      <c r="G221" s="284"/>
      <c r="H221" s="284"/>
      <c r="I221" s="151"/>
      <c r="J221" s="505"/>
      <c r="K221" s="507"/>
      <c r="L221" s="402" t="str">
        <f>mergeValue(A221) &amp;"."&amp; mergeValue(B221)</f>
        <v>1.1</v>
      </c>
      <c r="M221" s="418" t="s">
        <v>15</v>
      </c>
      <c r="N221" s="451"/>
      <c r="O221" s="710"/>
      <c r="P221" s="711"/>
      <c r="Q221" s="711"/>
      <c r="R221" s="711"/>
      <c r="S221" s="711"/>
      <c r="T221" s="711"/>
      <c r="U221" s="711"/>
      <c r="V221" s="712"/>
      <c r="W221" s="446" t="s">
        <v>459</v>
      </c>
      <c r="X221" s="173"/>
      <c r="Y221" s="182"/>
      <c r="Z221" s="182" t="str">
        <f t="shared" si="3"/>
        <v>Территория действия тарифа</v>
      </c>
      <c r="AA221" s="182"/>
      <c r="AB221" s="182"/>
      <c r="AC221" s="182"/>
      <c r="AD221" s="173"/>
      <c r="AE221" s="173"/>
      <c r="AF221" s="173"/>
      <c r="AG221" s="173"/>
      <c r="AH221" s="173"/>
      <c r="AI221" s="173"/>
      <c r="AJ221" s="173"/>
    </row>
    <row r="222" spans="1:36" s="31" customFormat="1" ht="22.5">
      <c r="A222" s="673"/>
      <c r="B222" s="673"/>
      <c r="C222" s="673">
        <v>1</v>
      </c>
      <c r="D222" s="173"/>
      <c r="E222" s="284"/>
      <c r="F222" s="284"/>
      <c r="G222" s="284"/>
      <c r="H222" s="284"/>
      <c r="I222" s="508"/>
      <c r="J222" s="505"/>
      <c r="K222" s="507"/>
      <c r="L222" s="402" t="str">
        <f>mergeValue(A222) &amp;"."&amp; mergeValue(B222)&amp;"."&amp; mergeValue(C222)</f>
        <v>1.1.1</v>
      </c>
      <c r="M222" s="419" t="s">
        <v>7</v>
      </c>
      <c r="N222" s="451"/>
      <c r="O222" s="710"/>
      <c r="P222" s="711"/>
      <c r="Q222" s="711"/>
      <c r="R222" s="711"/>
      <c r="S222" s="711"/>
      <c r="T222" s="711"/>
      <c r="U222" s="711"/>
      <c r="V222" s="712"/>
      <c r="W222" s="446" t="s">
        <v>598</v>
      </c>
      <c r="X222" s="173"/>
      <c r="Y222" s="182"/>
      <c r="Z222" s="182" t="str">
        <f t="shared" si="3"/>
        <v xml:space="preserve">Наименование системы теплоснабжения </v>
      </c>
      <c r="AA222" s="182"/>
      <c r="AB222" s="182"/>
      <c r="AC222" s="182"/>
      <c r="AD222" s="173"/>
      <c r="AE222" s="173"/>
      <c r="AF222" s="173"/>
      <c r="AG222" s="173"/>
      <c r="AH222" s="173"/>
      <c r="AI222" s="173"/>
      <c r="AJ222" s="173"/>
    </row>
    <row r="223" spans="1:36" s="31" customFormat="1" ht="22.5">
      <c r="A223" s="673"/>
      <c r="B223" s="673"/>
      <c r="C223" s="673"/>
      <c r="D223" s="673">
        <v>1</v>
      </c>
      <c r="E223" s="284"/>
      <c r="F223" s="284"/>
      <c r="G223" s="284"/>
      <c r="H223" s="284"/>
      <c r="I223" s="508"/>
      <c r="J223" s="505"/>
      <c r="K223" s="507"/>
      <c r="L223" s="402" t="str">
        <f>mergeValue(A223) &amp;"."&amp; mergeValue(B223)&amp;"."&amp; mergeValue(C223)&amp;"."&amp; mergeValue(D223)</f>
        <v>1.1.1.1</v>
      </c>
      <c r="M223" s="420" t="s">
        <v>21</v>
      </c>
      <c r="N223" s="451"/>
      <c r="O223" s="710"/>
      <c r="P223" s="711"/>
      <c r="Q223" s="711"/>
      <c r="R223" s="711"/>
      <c r="S223" s="711"/>
      <c r="T223" s="711"/>
      <c r="U223" s="711"/>
      <c r="V223" s="712"/>
      <c r="W223" s="446" t="s">
        <v>599</v>
      </c>
      <c r="X223" s="173"/>
      <c r="Y223" s="182"/>
      <c r="Z223" s="182" t="str">
        <f t="shared" si="3"/>
        <v xml:space="preserve">Источник тепловой энергии  </v>
      </c>
      <c r="AA223" s="182"/>
      <c r="AB223" s="182"/>
      <c r="AC223" s="182"/>
      <c r="AD223" s="173"/>
      <c r="AE223" s="173"/>
      <c r="AF223" s="173"/>
      <c r="AG223" s="173"/>
      <c r="AH223" s="173"/>
      <c r="AI223" s="173"/>
      <c r="AJ223" s="173"/>
    </row>
    <row r="224" spans="1:36" s="31" customFormat="1" ht="78.75">
      <c r="A224" s="673"/>
      <c r="B224" s="673"/>
      <c r="C224" s="673"/>
      <c r="D224" s="673"/>
      <c r="E224" s="673">
        <v>1</v>
      </c>
      <c r="F224" s="284"/>
      <c r="G224" s="284"/>
      <c r="H224" s="173">
        <v>1</v>
      </c>
      <c r="I224" s="673">
        <v>1</v>
      </c>
      <c r="J224" s="284"/>
      <c r="K224" s="511"/>
      <c r="L224" s="402" t="str">
        <f>mergeValue(A224) &amp;"."&amp; mergeValue(B224)&amp;"."&amp; mergeValue(C224)&amp;"."&amp; mergeValue(D224)&amp;"."&amp; mergeValue(E224)</f>
        <v>1.1.1.1.1</v>
      </c>
      <c r="M224" s="422" t="s">
        <v>8</v>
      </c>
      <c r="N224" s="451"/>
      <c r="O224" s="676"/>
      <c r="P224" s="677"/>
      <c r="Q224" s="677"/>
      <c r="R224" s="677"/>
      <c r="S224" s="677"/>
      <c r="T224" s="677"/>
      <c r="U224" s="677"/>
      <c r="V224" s="678"/>
      <c r="W224" s="446" t="s">
        <v>717</v>
      </c>
      <c r="X224" s="173"/>
      <c r="Y224" s="182"/>
      <c r="Z224" s="182" t="str">
        <f t="shared" si="3"/>
        <v>Схема подключения теплопотребляющей установки к коллектору источника тепловой энергии</v>
      </c>
      <c r="AA224" s="182"/>
      <c r="AB224" s="182"/>
      <c r="AC224" s="182"/>
      <c r="AD224" s="173"/>
      <c r="AE224" s="173"/>
      <c r="AF224" s="173"/>
      <c r="AG224" s="173"/>
      <c r="AH224" s="173"/>
      <c r="AI224" s="173"/>
      <c r="AJ224" s="173"/>
    </row>
    <row r="225" spans="1:99" s="31" customFormat="1" ht="33.75">
      <c r="A225" s="673"/>
      <c r="B225" s="673"/>
      <c r="C225" s="673"/>
      <c r="D225" s="673"/>
      <c r="E225" s="673"/>
      <c r="F225" s="673">
        <v>1</v>
      </c>
      <c r="G225" s="173"/>
      <c r="H225" s="173"/>
      <c r="I225" s="673"/>
      <c r="J225" s="673">
        <v>1</v>
      </c>
      <c r="K225" s="512"/>
      <c r="L225" s="402" t="str">
        <f>mergeValue(A225) &amp;"."&amp; mergeValue(B225)&amp;"."&amp; mergeValue(C225)&amp;"."&amp; mergeValue(D225)&amp;"."&amp; mergeValue(E225)&amp;"."&amp; mergeValue(F225)</f>
        <v>1.1.1.1.1.1</v>
      </c>
      <c r="M225" s="423" t="s">
        <v>9</v>
      </c>
      <c r="N225" s="451"/>
      <c r="O225" s="676"/>
      <c r="P225" s="677"/>
      <c r="Q225" s="677"/>
      <c r="R225" s="677"/>
      <c r="S225" s="677"/>
      <c r="T225" s="677"/>
      <c r="U225" s="677"/>
      <c r="V225" s="678"/>
      <c r="W225" s="446" t="s">
        <v>718</v>
      </c>
      <c r="X225" s="173"/>
      <c r="Y225" s="182"/>
      <c r="Z225" s="182" t="str">
        <f t="shared" si="3"/>
        <v>Группа потребителей</v>
      </c>
      <c r="AA225" s="182"/>
      <c r="AB225" s="182"/>
      <c r="AC225" s="182"/>
      <c r="AD225" s="173"/>
      <c r="AE225" s="173"/>
      <c r="AF225" s="173"/>
      <c r="AG225" s="173"/>
      <c r="AH225" s="173"/>
      <c r="AI225" s="173"/>
      <c r="AJ225" s="173"/>
    </row>
    <row r="226" spans="1:99" s="31" customFormat="1" ht="122.1" customHeight="1">
      <c r="A226" s="673"/>
      <c r="B226" s="673"/>
      <c r="C226" s="673"/>
      <c r="D226" s="673"/>
      <c r="E226" s="673"/>
      <c r="F226" s="673"/>
      <c r="G226" s="173">
        <v>1</v>
      </c>
      <c r="H226" s="173"/>
      <c r="I226" s="673"/>
      <c r="J226" s="673"/>
      <c r="K226" s="512">
        <v>1</v>
      </c>
      <c r="L226" s="402" t="str">
        <f>mergeValue(A226) &amp;"."&amp; mergeValue(B226)&amp;"."&amp; mergeValue(C226)&amp;"."&amp; mergeValue(D226)&amp;"."&amp; mergeValue(E226)&amp;"."&amp; mergeValue(F226)&amp;"."&amp; mergeValue(G226)</f>
        <v>1.1.1.1.1.1.1</v>
      </c>
      <c r="M226" s="528"/>
      <c r="N226" s="451"/>
      <c r="O226" s="428"/>
      <c r="P226" s="428"/>
      <c r="Q226" s="428"/>
      <c r="R226" s="680"/>
      <c r="S226" s="681" t="s">
        <v>83</v>
      </c>
      <c r="T226" s="680"/>
      <c r="U226" s="681" t="s">
        <v>83</v>
      </c>
      <c r="V226" s="428"/>
      <c r="W226" s="691" t="s">
        <v>719</v>
      </c>
      <c r="X226" s="173" t="str">
        <f>strCheckDate(O227:V227)</f>
        <v/>
      </c>
      <c r="Y226" s="182"/>
      <c r="Z226" s="182" t="str">
        <f t="shared" si="3"/>
        <v/>
      </c>
      <c r="AA226" s="182"/>
      <c r="AB226" s="182"/>
      <c r="AC226" s="182"/>
      <c r="AD226" s="173"/>
      <c r="AE226" s="173"/>
      <c r="AF226" s="173"/>
      <c r="AG226" s="173"/>
      <c r="AH226" s="173"/>
      <c r="AI226" s="173"/>
      <c r="AJ226" s="173"/>
    </row>
    <row r="227" spans="1:99" s="31" customFormat="1" ht="14.25" hidden="1" customHeight="1">
      <c r="A227" s="673"/>
      <c r="B227" s="673"/>
      <c r="C227" s="673"/>
      <c r="D227" s="673"/>
      <c r="E227" s="673"/>
      <c r="F227" s="673"/>
      <c r="G227" s="173"/>
      <c r="H227" s="173"/>
      <c r="I227" s="673"/>
      <c r="J227" s="673"/>
      <c r="K227" s="512"/>
      <c r="L227" s="244"/>
      <c r="M227" s="451"/>
      <c r="N227" s="451"/>
      <c r="O227" s="428"/>
      <c r="P227" s="428"/>
      <c r="Q227" s="438" t="str">
        <f>R226 &amp; "-" &amp; T226</f>
        <v>-</v>
      </c>
      <c r="R227" s="680"/>
      <c r="S227" s="681"/>
      <c r="T227" s="680"/>
      <c r="U227" s="681"/>
      <c r="V227" s="428"/>
      <c r="W227" s="692"/>
      <c r="X227" s="173"/>
      <c r="Y227" s="182"/>
      <c r="Z227" s="182" t="str">
        <f t="shared" si="3"/>
        <v/>
      </c>
      <c r="AA227" s="182"/>
      <c r="AB227" s="182"/>
      <c r="AC227" s="182"/>
      <c r="AD227" s="173"/>
      <c r="AE227" s="173"/>
      <c r="AF227" s="173"/>
      <c r="AG227" s="173"/>
      <c r="AH227" s="173"/>
      <c r="AI227" s="173"/>
      <c r="AJ227" s="173"/>
    </row>
    <row r="228" spans="1:99" s="31" customFormat="1" ht="15" customHeight="1">
      <c r="A228" s="673"/>
      <c r="B228" s="673"/>
      <c r="C228" s="673"/>
      <c r="D228" s="673"/>
      <c r="E228" s="673"/>
      <c r="F228" s="673"/>
      <c r="G228" s="284"/>
      <c r="H228" s="173"/>
      <c r="I228" s="673"/>
      <c r="J228" s="673"/>
      <c r="K228" s="511"/>
      <c r="L228" s="416"/>
      <c r="M228" s="425" t="s">
        <v>24</v>
      </c>
      <c r="N228" s="141"/>
      <c r="O228" s="141"/>
      <c r="P228" s="141"/>
      <c r="Q228" s="141"/>
      <c r="R228" s="141"/>
      <c r="S228" s="141"/>
      <c r="T228" s="141"/>
      <c r="U228" s="141"/>
      <c r="V228" s="426"/>
      <c r="W228" s="693"/>
      <c r="X228" s="173"/>
      <c r="Y228" s="182"/>
      <c r="Z228" s="182" t="str">
        <f t="shared" si="3"/>
        <v>Добавить вид теплоносителя (параметры теплоносителя)</v>
      </c>
      <c r="AA228" s="182"/>
      <c r="AB228" s="182"/>
      <c r="AC228" s="182"/>
      <c r="AD228" s="173"/>
      <c r="AE228" s="173"/>
      <c r="AF228" s="173"/>
      <c r="AG228" s="173"/>
      <c r="AH228" s="173"/>
      <c r="AI228" s="173"/>
      <c r="AJ228" s="173"/>
    </row>
    <row r="229" spans="1:99" s="31" customFormat="1" ht="15" customHeight="1">
      <c r="A229" s="673"/>
      <c r="B229" s="673"/>
      <c r="C229" s="673"/>
      <c r="D229" s="673"/>
      <c r="E229" s="673"/>
      <c r="F229" s="284"/>
      <c r="G229" s="284"/>
      <c r="H229" s="173"/>
      <c r="I229" s="673"/>
      <c r="J229" s="284"/>
      <c r="K229" s="511"/>
      <c r="L229" s="416"/>
      <c r="M229" s="424" t="s">
        <v>10</v>
      </c>
      <c r="N229" s="141"/>
      <c r="O229" s="141"/>
      <c r="P229" s="141"/>
      <c r="Q229" s="141"/>
      <c r="R229" s="141"/>
      <c r="S229" s="141"/>
      <c r="T229" s="141"/>
      <c r="U229" s="429"/>
      <c r="V229" s="141"/>
      <c r="W229" s="468"/>
      <c r="X229" s="173"/>
      <c r="Y229" s="182"/>
      <c r="Z229" s="182" t="str">
        <f t="shared" si="3"/>
        <v>Добавить группу потребителей</v>
      </c>
      <c r="AA229" s="182"/>
      <c r="AB229" s="182"/>
      <c r="AC229" s="182"/>
      <c r="AD229" s="173"/>
      <c r="AE229" s="173"/>
      <c r="AF229" s="173"/>
      <c r="AG229" s="173"/>
      <c r="AH229" s="173"/>
      <c r="AI229" s="173"/>
      <c r="AJ229" s="173"/>
    </row>
    <row r="230" spans="1:99" s="31" customFormat="1" ht="15" customHeight="1">
      <c r="A230" s="673"/>
      <c r="B230" s="673"/>
      <c r="C230" s="673"/>
      <c r="D230" s="673"/>
      <c r="E230" s="510"/>
      <c r="F230" s="284"/>
      <c r="G230" s="284"/>
      <c r="H230" s="284"/>
      <c r="I230" s="506"/>
      <c r="J230" s="73"/>
      <c r="K230" s="509"/>
      <c r="L230" s="416"/>
      <c r="M230" s="421" t="s">
        <v>11</v>
      </c>
      <c r="N230" s="141"/>
      <c r="O230" s="141"/>
      <c r="P230" s="141"/>
      <c r="Q230" s="141"/>
      <c r="R230" s="141"/>
      <c r="S230" s="141"/>
      <c r="T230" s="141"/>
      <c r="U230" s="429"/>
      <c r="V230" s="141"/>
      <c r="W230" s="468"/>
      <c r="X230" s="173"/>
      <c r="Y230" s="182"/>
      <c r="Z230" s="182" t="str">
        <f t="shared" si="3"/>
        <v>Добавить схему подключения</v>
      </c>
      <c r="AA230" s="182"/>
      <c r="AB230" s="182"/>
      <c r="AC230" s="182"/>
      <c r="AD230" s="173"/>
      <c r="AE230" s="173"/>
      <c r="AF230" s="173"/>
      <c r="AG230" s="173"/>
      <c r="AH230" s="173"/>
      <c r="AI230" s="173"/>
      <c r="AJ230" s="173"/>
    </row>
    <row r="231" spans="1:99" s="31" customFormat="1" ht="15" customHeight="1">
      <c r="A231" s="673"/>
      <c r="B231" s="673"/>
      <c r="C231" s="673"/>
      <c r="D231" s="510"/>
      <c r="E231" s="510"/>
      <c r="F231" s="284"/>
      <c r="G231" s="284"/>
      <c r="H231" s="284"/>
      <c r="I231" s="506"/>
      <c r="J231" s="73"/>
      <c r="K231" s="509"/>
      <c r="L231" s="416"/>
      <c r="M231" s="130" t="s">
        <v>16</v>
      </c>
      <c r="N231" s="141"/>
      <c r="O231" s="141"/>
      <c r="P231" s="141"/>
      <c r="Q231" s="141"/>
      <c r="R231" s="141"/>
      <c r="S231" s="141"/>
      <c r="T231" s="141"/>
      <c r="U231" s="429"/>
      <c r="V231" s="141"/>
      <c r="W231" s="468"/>
      <c r="X231" s="173"/>
      <c r="Y231" s="182"/>
      <c r="Z231" s="182" t="str">
        <f t="shared" si="3"/>
        <v>Добавить источник тепловой энергии</v>
      </c>
      <c r="AA231" s="182"/>
      <c r="AB231" s="182"/>
      <c r="AC231" s="182"/>
      <c r="AD231" s="173"/>
      <c r="AE231" s="173"/>
      <c r="AF231" s="173"/>
      <c r="AG231" s="173"/>
      <c r="AH231" s="173"/>
      <c r="AI231" s="173"/>
      <c r="AJ231" s="173"/>
    </row>
    <row r="232" spans="1:99" s="31" customFormat="1" ht="15" customHeight="1">
      <c r="A232" s="673"/>
      <c r="B232" s="673"/>
      <c r="C232" s="510"/>
      <c r="D232" s="510"/>
      <c r="E232" s="510"/>
      <c r="F232" s="510"/>
      <c r="G232" s="515"/>
      <c r="H232" s="506"/>
      <c r="I232" s="513"/>
      <c r="J232" s="73"/>
      <c r="K232" s="514"/>
      <c r="L232" s="416"/>
      <c r="M232" s="129" t="s">
        <v>17</v>
      </c>
      <c r="N232" s="141"/>
      <c r="O232" s="141"/>
      <c r="P232" s="141"/>
      <c r="Q232" s="141"/>
      <c r="R232" s="141"/>
      <c r="S232" s="141"/>
      <c r="T232" s="141"/>
      <c r="U232" s="429"/>
      <c r="V232" s="141"/>
      <c r="W232" s="468"/>
      <c r="X232" s="173"/>
      <c r="Y232" s="182"/>
      <c r="Z232" s="182" t="str">
        <f t="shared" si="3"/>
        <v>Добавить наименование системы теплоснабжения</v>
      </c>
      <c r="AA232" s="182"/>
      <c r="AB232" s="182"/>
      <c r="AC232" s="182"/>
      <c r="AD232" s="173"/>
      <c r="AE232" s="173"/>
      <c r="AF232" s="173"/>
      <c r="AG232" s="173"/>
      <c r="AH232" s="173"/>
      <c r="AI232" s="173"/>
      <c r="AJ232" s="173"/>
    </row>
    <row r="233" spans="1:99" s="31" customFormat="1" ht="15" customHeight="1">
      <c r="A233" s="673"/>
      <c r="B233" s="510"/>
      <c r="C233" s="510"/>
      <c r="D233" s="510"/>
      <c r="E233" s="510"/>
      <c r="F233" s="510"/>
      <c r="G233" s="515"/>
      <c r="H233" s="506"/>
      <c r="I233" s="506"/>
      <c r="J233" s="73"/>
      <c r="K233" s="509"/>
      <c r="L233" s="416"/>
      <c r="M233" s="135" t="s">
        <v>18</v>
      </c>
      <c r="N233" s="141"/>
      <c r="O233" s="141"/>
      <c r="P233" s="141"/>
      <c r="Q233" s="141"/>
      <c r="R233" s="141"/>
      <c r="S233" s="141"/>
      <c r="T233" s="141"/>
      <c r="U233" s="429"/>
      <c r="V233" s="141"/>
      <c r="W233" s="468"/>
      <c r="X233" s="173"/>
      <c r="Y233" s="182"/>
      <c r="Z233" s="182" t="str">
        <f t="shared" si="3"/>
        <v>Добавить территорию действия тарифа</v>
      </c>
      <c r="AA233" s="182"/>
      <c r="AB233" s="182"/>
      <c r="AC233" s="182"/>
      <c r="AD233" s="173"/>
      <c r="AE233" s="173"/>
      <c r="AF233" s="173"/>
      <c r="AG233" s="173"/>
      <c r="AH233" s="173"/>
      <c r="AI233" s="173"/>
      <c r="AJ233" s="173"/>
    </row>
    <row r="234" spans="1:99" ht="15" customHeight="1">
      <c r="L234" s="391"/>
      <c r="M234" s="144" t="s">
        <v>308</v>
      </c>
      <c r="N234" s="141"/>
      <c r="O234" s="141"/>
      <c r="P234" s="141"/>
      <c r="Q234" s="141"/>
      <c r="R234" s="141"/>
      <c r="S234" s="141"/>
      <c r="T234" s="141"/>
      <c r="U234" s="429"/>
      <c r="V234" s="141"/>
      <c r="W234" s="141"/>
      <c r="X234" s="141"/>
      <c r="Y234" s="141"/>
      <c r="Z234" s="141"/>
      <c r="AA234" s="141"/>
      <c r="AB234" s="429"/>
      <c r="AC234" s="141"/>
      <c r="AD234" s="468"/>
      <c r="AE234" s="175"/>
      <c r="AF234" s="175"/>
      <c r="AG234" s="175"/>
      <c r="AH234" s="175"/>
    </row>
    <row r="235" spans="1:99" ht="18.75" customHeight="1">
      <c r="X235" s="175"/>
      <c r="Y235" s="175"/>
      <c r="Z235" s="175"/>
      <c r="AA235" s="175"/>
      <c r="AB235" s="175"/>
      <c r="AC235" s="175"/>
      <c r="AD235" s="175"/>
      <c r="AE235" s="175"/>
      <c r="AF235" s="175"/>
      <c r="AG235" s="175"/>
      <c r="AH235" s="175"/>
      <c r="AI235" s="175"/>
      <c r="AJ235" s="175"/>
    </row>
    <row r="236" spans="1:99" s="30" customFormat="1" ht="17.100000000000001" customHeight="1">
      <c r="G236" s="30" t="s">
        <v>12</v>
      </c>
      <c r="I236" s="30" t="s">
        <v>211</v>
      </c>
      <c r="V236" s="137"/>
      <c r="X236" s="185"/>
      <c r="Y236" s="185"/>
      <c r="Z236" s="185"/>
      <c r="AA236" s="185"/>
      <c r="AB236" s="185"/>
      <c r="AC236" s="185"/>
      <c r="AD236" s="185"/>
      <c r="AE236" s="185"/>
      <c r="AF236" s="185"/>
      <c r="AG236" s="185"/>
      <c r="AH236" s="185"/>
      <c r="AI236" s="185"/>
      <c r="AJ236" s="185"/>
    </row>
    <row r="237" spans="1:99" ht="17.100000000000001" customHeight="1">
      <c r="L237" s="105"/>
      <c r="M237" s="105"/>
      <c r="N237" s="105"/>
      <c r="O237" s="105"/>
      <c r="P237" s="105"/>
      <c r="Q237" s="105"/>
      <c r="R237" s="105"/>
      <c r="S237" s="105"/>
      <c r="T237" s="105"/>
      <c r="U237" s="105"/>
      <c r="V237" s="105"/>
      <c r="W237" s="105"/>
      <c r="X237" s="175"/>
      <c r="Y237" s="175"/>
      <c r="Z237" s="175"/>
      <c r="AA237" s="175"/>
      <c r="AB237" s="175"/>
      <c r="AC237" s="175"/>
      <c r="AD237" s="175"/>
      <c r="AE237" s="175"/>
      <c r="AF237" s="175"/>
      <c r="AG237" s="175"/>
      <c r="AH237" s="175"/>
      <c r="AI237" s="175"/>
      <c r="AJ237" s="175"/>
    </row>
    <row r="238" spans="1:99" s="31" customFormat="1" ht="22.5">
      <c r="A238" s="673">
        <v>1</v>
      </c>
      <c r="B238" s="173"/>
      <c r="C238" s="173"/>
      <c r="D238" s="173"/>
      <c r="E238" s="184"/>
      <c r="F238" s="284"/>
      <c r="G238" s="284"/>
      <c r="H238" s="284"/>
      <c r="I238" s="194"/>
      <c r="J238" s="506"/>
      <c r="K238" s="509"/>
      <c r="L238" s="402">
        <f>mergeValue(A238)</f>
        <v>1</v>
      </c>
      <c r="M238" s="450" t="s">
        <v>19</v>
      </c>
      <c r="N238" s="451"/>
      <c r="O238" s="710"/>
      <c r="P238" s="711"/>
      <c r="Q238" s="711"/>
      <c r="R238" s="711"/>
      <c r="S238" s="711"/>
      <c r="T238" s="711"/>
      <c r="U238" s="711"/>
      <c r="V238" s="711"/>
      <c r="W238" s="711"/>
      <c r="X238" s="711"/>
      <c r="Y238" s="711"/>
      <c r="Z238" s="711"/>
      <c r="AA238" s="711"/>
      <c r="AB238" s="711"/>
      <c r="AC238" s="711"/>
      <c r="AD238" s="711"/>
      <c r="AE238" s="711"/>
      <c r="AF238" s="711"/>
      <c r="AG238" s="711"/>
      <c r="AH238" s="711"/>
      <c r="AI238" s="711"/>
      <c r="AJ238" s="711"/>
      <c r="AK238" s="711"/>
      <c r="AL238" s="711"/>
      <c r="AM238" s="711"/>
      <c r="AN238" s="711"/>
      <c r="AO238" s="711"/>
      <c r="AP238" s="711"/>
      <c r="AQ238" s="711"/>
      <c r="AR238" s="711"/>
      <c r="AS238" s="711"/>
      <c r="AT238" s="711"/>
      <c r="AU238" s="711"/>
      <c r="AV238" s="711"/>
      <c r="AW238" s="711"/>
      <c r="AX238" s="711"/>
      <c r="AY238" s="711"/>
      <c r="AZ238" s="711"/>
      <c r="BA238" s="711"/>
      <c r="BB238" s="711"/>
      <c r="BC238" s="711"/>
      <c r="BD238" s="711"/>
      <c r="BE238" s="711"/>
      <c r="BF238" s="711"/>
      <c r="BG238" s="711"/>
      <c r="BH238" s="711"/>
      <c r="BI238" s="711"/>
      <c r="BJ238" s="711"/>
      <c r="BK238" s="711"/>
      <c r="BL238" s="711"/>
      <c r="BM238" s="711"/>
      <c r="BN238" s="711"/>
      <c r="BO238" s="711"/>
      <c r="BP238" s="711"/>
      <c r="BQ238" s="711"/>
      <c r="BR238" s="711"/>
      <c r="BS238" s="711"/>
      <c r="BT238" s="711"/>
      <c r="BU238" s="711"/>
      <c r="BV238" s="711"/>
      <c r="BW238" s="711"/>
      <c r="BX238" s="711"/>
      <c r="BY238" s="711"/>
      <c r="BZ238" s="711"/>
      <c r="CA238" s="711"/>
      <c r="CB238" s="711"/>
      <c r="CC238" s="711"/>
      <c r="CD238" s="711"/>
      <c r="CE238" s="711"/>
      <c r="CF238" s="711"/>
      <c r="CG238" s="712"/>
      <c r="CH238" s="446" t="s">
        <v>716</v>
      </c>
      <c r="CI238" s="173"/>
      <c r="CJ238" s="182"/>
      <c r="CK238" s="182" t="str">
        <f t="shared" ref="CK238:CK251" si="4">IF(M238="","",M238 )</f>
        <v>Наименование тарифа</v>
      </c>
      <c r="CL238" s="182"/>
      <c r="CM238" s="182"/>
      <c r="CN238" s="182"/>
      <c r="CO238" s="173"/>
      <c r="CP238" s="173"/>
      <c r="CQ238" s="173"/>
      <c r="CR238" s="173"/>
      <c r="CS238" s="173"/>
      <c r="CT238" s="173"/>
      <c r="CU238" s="173"/>
    </row>
    <row r="239" spans="1:99" s="31" customFormat="1" ht="22.5">
      <c r="A239" s="673"/>
      <c r="B239" s="673">
        <v>1</v>
      </c>
      <c r="C239" s="173"/>
      <c r="D239" s="173"/>
      <c r="E239" s="284"/>
      <c r="F239" s="284"/>
      <c r="G239" s="284"/>
      <c r="H239" s="284"/>
      <c r="I239" s="151"/>
      <c r="J239" s="505"/>
      <c r="K239" s="507"/>
      <c r="L239" s="402" t="str">
        <f>mergeValue(A239) &amp;"."&amp; mergeValue(B239)</f>
        <v>1.1</v>
      </c>
      <c r="M239" s="418" t="s">
        <v>15</v>
      </c>
      <c r="N239" s="451"/>
      <c r="O239" s="710"/>
      <c r="P239" s="711"/>
      <c r="Q239" s="711"/>
      <c r="R239" s="711"/>
      <c r="S239" s="711"/>
      <c r="T239" s="711"/>
      <c r="U239" s="711"/>
      <c r="V239" s="711"/>
      <c r="W239" s="711"/>
      <c r="X239" s="711"/>
      <c r="Y239" s="711"/>
      <c r="Z239" s="711"/>
      <c r="AA239" s="711"/>
      <c r="AB239" s="711"/>
      <c r="AC239" s="711"/>
      <c r="AD239" s="711"/>
      <c r="AE239" s="711"/>
      <c r="AF239" s="711"/>
      <c r="AG239" s="711"/>
      <c r="AH239" s="711"/>
      <c r="AI239" s="711"/>
      <c r="AJ239" s="711"/>
      <c r="AK239" s="711"/>
      <c r="AL239" s="711"/>
      <c r="AM239" s="711"/>
      <c r="AN239" s="711"/>
      <c r="AO239" s="711"/>
      <c r="AP239" s="711"/>
      <c r="AQ239" s="711"/>
      <c r="AR239" s="711"/>
      <c r="AS239" s="711"/>
      <c r="AT239" s="711"/>
      <c r="AU239" s="711"/>
      <c r="AV239" s="711"/>
      <c r="AW239" s="711"/>
      <c r="AX239" s="711"/>
      <c r="AY239" s="711"/>
      <c r="AZ239" s="711"/>
      <c r="BA239" s="711"/>
      <c r="BB239" s="711"/>
      <c r="BC239" s="711"/>
      <c r="BD239" s="711"/>
      <c r="BE239" s="711"/>
      <c r="BF239" s="711"/>
      <c r="BG239" s="711"/>
      <c r="BH239" s="711"/>
      <c r="BI239" s="711"/>
      <c r="BJ239" s="711"/>
      <c r="BK239" s="711"/>
      <c r="BL239" s="711"/>
      <c r="BM239" s="711"/>
      <c r="BN239" s="711"/>
      <c r="BO239" s="711"/>
      <c r="BP239" s="711"/>
      <c r="BQ239" s="711"/>
      <c r="BR239" s="711"/>
      <c r="BS239" s="711"/>
      <c r="BT239" s="711"/>
      <c r="BU239" s="711"/>
      <c r="BV239" s="711"/>
      <c r="BW239" s="711"/>
      <c r="BX239" s="711"/>
      <c r="BY239" s="711"/>
      <c r="BZ239" s="711"/>
      <c r="CA239" s="711"/>
      <c r="CB239" s="711"/>
      <c r="CC239" s="711"/>
      <c r="CD239" s="711"/>
      <c r="CE239" s="711"/>
      <c r="CF239" s="711"/>
      <c r="CG239" s="712"/>
      <c r="CH239" s="446" t="s">
        <v>459</v>
      </c>
      <c r="CI239" s="173"/>
      <c r="CJ239" s="182"/>
      <c r="CK239" s="182" t="str">
        <f t="shared" si="4"/>
        <v>Территория действия тарифа</v>
      </c>
      <c r="CL239" s="182"/>
      <c r="CM239" s="182"/>
      <c r="CN239" s="182"/>
      <c r="CO239" s="173"/>
      <c r="CP239" s="173"/>
      <c r="CQ239" s="173"/>
      <c r="CR239" s="173"/>
      <c r="CS239" s="173"/>
      <c r="CT239" s="173"/>
      <c r="CU239" s="173"/>
    </row>
    <row r="240" spans="1:99" s="31" customFormat="1" ht="22.5">
      <c r="A240" s="673"/>
      <c r="B240" s="673"/>
      <c r="C240" s="673">
        <v>1</v>
      </c>
      <c r="D240" s="173"/>
      <c r="E240" s="284"/>
      <c r="F240" s="284"/>
      <c r="G240" s="284"/>
      <c r="H240" s="284"/>
      <c r="I240" s="508"/>
      <c r="J240" s="505"/>
      <c r="K240" s="507"/>
      <c r="L240" s="402" t="str">
        <f>mergeValue(A240) &amp;"."&amp; mergeValue(B240)&amp;"."&amp; mergeValue(C240)</f>
        <v>1.1.1</v>
      </c>
      <c r="M240" s="419" t="s">
        <v>7</v>
      </c>
      <c r="N240" s="451"/>
      <c r="O240" s="710"/>
      <c r="P240" s="711"/>
      <c r="Q240" s="711"/>
      <c r="R240" s="711"/>
      <c r="S240" s="711"/>
      <c r="T240" s="711"/>
      <c r="U240" s="711"/>
      <c r="V240" s="711"/>
      <c r="W240" s="711"/>
      <c r="X240" s="711"/>
      <c r="Y240" s="711"/>
      <c r="Z240" s="711"/>
      <c r="AA240" s="711"/>
      <c r="AB240" s="711"/>
      <c r="AC240" s="711"/>
      <c r="AD240" s="711"/>
      <c r="AE240" s="711"/>
      <c r="AF240" s="711"/>
      <c r="AG240" s="711"/>
      <c r="AH240" s="711"/>
      <c r="AI240" s="711"/>
      <c r="AJ240" s="711"/>
      <c r="AK240" s="711"/>
      <c r="AL240" s="711"/>
      <c r="AM240" s="711"/>
      <c r="AN240" s="711"/>
      <c r="AO240" s="711"/>
      <c r="AP240" s="711"/>
      <c r="AQ240" s="711"/>
      <c r="AR240" s="711"/>
      <c r="AS240" s="711"/>
      <c r="AT240" s="711"/>
      <c r="AU240" s="711"/>
      <c r="AV240" s="711"/>
      <c r="AW240" s="711"/>
      <c r="AX240" s="711"/>
      <c r="AY240" s="711"/>
      <c r="AZ240" s="711"/>
      <c r="BA240" s="711"/>
      <c r="BB240" s="711"/>
      <c r="BC240" s="711"/>
      <c r="BD240" s="711"/>
      <c r="BE240" s="711"/>
      <c r="BF240" s="711"/>
      <c r="BG240" s="711"/>
      <c r="BH240" s="711"/>
      <c r="BI240" s="711"/>
      <c r="BJ240" s="711"/>
      <c r="BK240" s="711"/>
      <c r="BL240" s="711"/>
      <c r="BM240" s="711"/>
      <c r="BN240" s="711"/>
      <c r="BO240" s="711"/>
      <c r="BP240" s="711"/>
      <c r="BQ240" s="711"/>
      <c r="BR240" s="711"/>
      <c r="BS240" s="711"/>
      <c r="BT240" s="711"/>
      <c r="BU240" s="711"/>
      <c r="BV240" s="711"/>
      <c r="BW240" s="711"/>
      <c r="BX240" s="711"/>
      <c r="BY240" s="711"/>
      <c r="BZ240" s="711"/>
      <c r="CA240" s="711"/>
      <c r="CB240" s="711"/>
      <c r="CC240" s="711"/>
      <c r="CD240" s="711"/>
      <c r="CE240" s="711"/>
      <c r="CF240" s="711"/>
      <c r="CG240" s="712"/>
      <c r="CH240" s="446" t="s">
        <v>598</v>
      </c>
      <c r="CI240" s="173"/>
      <c r="CJ240" s="182"/>
      <c r="CK240" s="182" t="str">
        <f t="shared" si="4"/>
        <v xml:space="preserve">Наименование системы теплоснабжения </v>
      </c>
      <c r="CL240" s="182"/>
      <c r="CM240" s="182"/>
      <c r="CN240" s="182"/>
      <c r="CO240" s="173"/>
      <c r="CP240" s="173"/>
      <c r="CQ240" s="173"/>
      <c r="CR240" s="173"/>
      <c r="CS240" s="173"/>
      <c r="CT240" s="173"/>
      <c r="CU240" s="173"/>
    </row>
    <row r="241" spans="1:99" s="31" customFormat="1" ht="22.5">
      <c r="A241" s="673"/>
      <c r="B241" s="673"/>
      <c r="C241" s="673"/>
      <c r="D241" s="673">
        <v>1</v>
      </c>
      <c r="E241" s="284"/>
      <c r="F241" s="284"/>
      <c r="G241" s="284"/>
      <c r="H241" s="284"/>
      <c r="I241" s="508"/>
      <c r="J241" s="505"/>
      <c r="K241" s="507"/>
      <c r="L241" s="402" t="str">
        <f>mergeValue(A241) &amp;"."&amp; mergeValue(B241)&amp;"."&amp; mergeValue(C241)&amp;"."&amp; mergeValue(D241)</f>
        <v>1.1.1.1</v>
      </c>
      <c r="M241" s="420" t="s">
        <v>21</v>
      </c>
      <c r="N241" s="451"/>
      <c r="O241" s="710"/>
      <c r="P241" s="711"/>
      <c r="Q241" s="711"/>
      <c r="R241" s="711"/>
      <c r="S241" s="711"/>
      <c r="T241" s="711"/>
      <c r="U241" s="711"/>
      <c r="V241" s="711"/>
      <c r="W241" s="711"/>
      <c r="X241" s="711"/>
      <c r="Y241" s="711"/>
      <c r="Z241" s="711"/>
      <c r="AA241" s="711"/>
      <c r="AB241" s="711"/>
      <c r="AC241" s="711"/>
      <c r="AD241" s="711"/>
      <c r="AE241" s="711"/>
      <c r="AF241" s="711"/>
      <c r="AG241" s="711"/>
      <c r="AH241" s="711"/>
      <c r="AI241" s="711"/>
      <c r="AJ241" s="711"/>
      <c r="AK241" s="711"/>
      <c r="AL241" s="711"/>
      <c r="AM241" s="711"/>
      <c r="AN241" s="711"/>
      <c r="AO241" s="711"/>
      <c r="AP241" s="711"/>
      <c r="AQ241" s="711"/>
      <c r="AR241" s="711"/>
      <c r="AS241" s="711"/>
      <c r="AT241" s="711"/>
      <c r="AU241" s="711"/>
      <c r="AV241" s="711"/>
      <c r="AW241" s="711"/>
      <c r="AX241" s="711"/>
      <c r="AY241" s="711"/>
      <c r="AZ241" s="711"/>
      <c r="BA241" s="711"/>
      <c r="BB241" s="711"/>
      <c r="BC241" s="711"/>
      <c r="BD241" s="711"/>
      <c r="BE241" s="711"/>
      <c r="BF241" s="711"/>
      <c r="BG241" s="711"/>
      <c r="BH241" s="711"/>
      <c r="BI241" s="711"/>
      <c r="BJ241" s="711"/>
      <c r="BK241" s="711"/>
      <c r="BL241" s="711"/>
      <c r="BM241" s="711"/>
      <c r="BN241" s="711"/>
      <c r="BO241" s="711"/>
      <c r="BP241" s="711"/>
      <c r="BQ241" s="711"/>
      <c r="BR241" s="711"/>
      <c r="BS241" s="711"/>
      <c r="BT241" s="711"/>
      <c r="BU241" s="711"/>
      <c r="BV241" s="711"/>
      <c r="BW241" s="711"/>
      <c r="BX241" s="711"/>
      <c r="BY241" s="711"/>
      <c r="BZ241" s="711"/>
      <c r="CA241" s="711"/>
      <c r="CB241" s="711"/>
      <c r="CC241" s="711"/>
      <c r="CD241" s="711"/>
      <c r="CE241" s="711"/>
      <c r="CF241" s="711"/>
      <c r="CG241" s="712"/>
      <c r="CH241" s="446" t="s">
        <v>599</v>
      </c>
      <c r="CI241" s="173"/>
      <c r="CJ241" s="182"/>
      <c r="CK241" s="182" t="str">
        <f t="shared" si="4"/>
        <v xml:space="preserve">Источник тепловой энергии  </v>
      </c>
      <c r="CL241" s="182"/>
      <c r="CM241" s="182"/>
      <c r="CN241" s="182"/>
      <c r="CO241" s="173"/>
      <c r="CP241" s="173"/>
      <c r="CQ241" s="173"/>
      <c r="CR241" s="173"/>
      <c r="CS241" s="173"/>
      <c r="CT241" s="173"/>
      <c r="CU241" s="173"/>
    </row>
    <row r="242" spans="1:99" s="31" customFormat="1" ht="78.75">
      <c r="A242" s="673"/>
      <c r="B242" s="673"/>
      <c r="C242" s="673"/>
      <c r="D242" s="673"/>
      <c r="E242" s="673">
        <v>1</v>
      </c>
      <c r="F242" s="284"/>
      <c r="G242" s="284"/>
      <c r="H242" s="173">
        <v>1</v>
      </c>
      <c r="I242" s="673">
        <v>1</v>
      </c>
      <c r="J242" s="284"/>
      <c r="K242" s="511"/>
      <c r="L242" s="402" t="str">
        <f>mergeValue(A242) &amp;"."&amp; mergeValue(B242)&amp;"."&amp; mergeValue(C242)&amp;"."&amp; mergeValue(D242)&amp;"."&amp; mergeValue(E242)</f>
        <v>1.1.1.1.1</v>
      </c>
      <c r="M242" s="422" t="s">
        <v>8</v>
      </c>
      <c r="N242" s="451"/>
      <c r="O242" s="676"/>
      <c r="P242" s="677"/>
      <c r="Q242" s="677"/>
      <c r="R242" s="677"/>
      <c r="S242" s="677"/>
      <c r="T242" s="677"/>
      <c r="U242" s="677"/>
      <c r="V242" s="677"/>
      <c r="W242" s="677"/>
      <c r="X242" s="677"/>
      <c r="Y242" s="677"/>
      <c r="Z242" s="677"/>
      <c r="AA242" s="677"/>
      <c r="AB242" s="677"/>
      <c r="AC242" s="677"/>
      <c r="AD242" s="677"/>
      <c r="AE242" s="677"/>
      <c r="AF242" s="677"/>
      <c r="AG242" s="677"/>
      <c r="AH242" s="677"/>
      <c r="AI242" s="677"/>
      <c r="AJ242" s="677"/>
      <c r="AK242" s="677"/>
      <c r="AL242" s="677"/>
      <c r="AM242" s="677"/>
      <c r="AN242" s="677"/>
      <c r="AO242" s="677"/>
      <c r="AP242" s="677"/>
      <c r="AQ242" s="677"/>
      <c r="AR242" s="677"/>
      <c r="AS242" s="677"/>
      <c r="AT242" s="677"/>
      <c r="AU242" s="677"/>
      <c r="AV242" s="677"/>
      <c r="AW242" s="677"/>
      <c r="AX242" s="677"/>
      <c r="AY242" s="677"/>
      <c r="AZ242" s="677"/>
      <c r="BA242" s="677"/>
      <c r="BB242" s="677"/>
      <c r="BC242" s="677"/>
      <c r="BD242" s="677"/>
      <c r="BE242" s="677"/>
      <c r="BF242" s="677"/>
      <c r="BG242" s="677"/>
      <c r="BH242" s="677"/>
      <c r="BI242" s="677"/>
      <c r="BJ242" s="677"/>
      <c r="BK242" s="677"/>
      <c r="BL242" s="677"/>
      <c r="BM242" s="677"/>
      <c r="BN242" s="677"/>
      <c r="BO242" s="677"/>
      <c r="BP242" s="677"/>
      <c r="BQ242" s="677"/>
      <c r="BR242" s="677"/>
      <c r="BS242" s="677"/>
      <c r="BT242" s="677"/>
      <c r="BU242" s="677"/>
      <c r="BV242" s="677"/>
      <c r="BW242" s="677"/>
      <c r="BX242" s="677"/>
      <c r="BY242" s="677"/>
      <c r="BZ242" s="677"/>
      <c r="CA242" s="677"/>
      <c r="CB242" s="677"/>
      <c r="CC242" s="677"/>
      <c r="CD242" s="677"/>
      <c r="CE242" s="677"/>
      <c r="CF242" s="677"/>
      <c r="CG242" s="678"/>
      <c r="CH242" s="446" t="s">
        <v>717</v>
      </c>
      <c r="CI242" s="173"/>
      <c r="CJ242" s="182"/>
      <c r="CK242" s="182" t="str">
        <f t="shared" si="4"/>
        <v>Схема подключения теплопотребляющей установки к коллектору источника тепловой энергии</v>
      </c>
      <c r="CL242" s="182"/>
      <c r="CM242" s="182"/>
      <c r="CN242" s="182"/>
      <c r="CO242" s="173"/>
      <c r="CP242" s="173"/>
      <c r="CQ242" s="173"/>
      <c r="CR242" s="173"/>
      <c r="CS242" s="173"/>
      <c r="CT242" s="173"/>
      <c r="CU242" s="173"/>
    </row>
    <row r="243" spans="1:99" s="31" customFormat="1" ht="33.75">
      <c r="A243" s="673"/>
      <c r="B243" s="673"/>
      <c r="C243" s="673"/>
      <c r="D243" s="673"/>
      <c r="E243" s="673"/>
      <c r="F243" s="673">
        <v>1</v>
      </c>
      <c r="G243" s="173"/>
      <c r="H243" s="173"/>
      <c r="I243" s="673"/>
      <c r="J243" s="673">
        <v>1</v>
      </c>
      <c r="K243" s="512"/>
      <c r="L243" s="402" t="str">
        <f>mergeValue(A243) &amp;"."&amp; mergeValue(B243)&amp;"."&amp; mergeValue(C243)&amp;"."&amp; mergeValue(D243)&amp;"."&amp; mergeValue(E243)&amp;"."&amp; mergeValue(F243)</f>
        <v>1.1.1.1.1.1</v>
      </c>
      <c r="M243" s="423" t="s">
        <v>9</v>
      </c>
      <c r="N243" s="451"/>
      <c r="O243" s="676"/>
      <c r="P243" s="677"/>
      <c r="Q243" s="677"/>
      <c r="R243" s="677"/>
      <c r="S243" s="677"/>
      <c r="T243" s="677"/>
      <c r="U243" s="677"/>
      <c r="V243" s="677"/>
      <c r="W243" s="677"/>
      <c r="X243" s="677"/>
      <c r="Y243" s="677"/>
      <c r="Z243" s="677"/>
      <c r="AA243" s="677"/>
      <c r="AB243" s="677"/>
      <c r="AC243" s="677"/>
      <c r="AD243" s="677"/>
      <c r="AE243" s="677"/>
      <c r="AF243" s="677"/>
      <c r="AG243" s="677"/>
      <c r="AH243" s="677"/>
      <c r="AI243" s="677"/>
      <c r="AJ243" s="677"/>
      <c r="AK243" s="677"/>
      <c r="AL243" s="677"/>
      <c r="AM243" s="677"/>
      <c r="AN243" s="677"/>
      <c r="AO243" s="677"/>
      <c r="AP243" s="677"/>
      <c r="AQ243" s="677"/>
      <c r="AR243" s="677"/>
      <c r="AS243" s="677"/>
      <c r="AT243" s="677"/>
      <c r="AU243" s="677"/>
      <c r="AV243" s="677"/>
      <c r="AW243" s="677"/>
      <c r="AX243" s="677"/>
      <c r="AY243" s="677"/>
      <c r="AZ243" s="677"/>
      <c r="BA243" s="677"/>
      <c r="BB243" s="677"/>
      <c r="BC243" s="677"/>
      <c r="BD243" s="677"/>
      <c r="BE243" s="677"/>
      <c r="BF243" s="677"/>
      <c r="BG243" s="677"/>
      <c r="BH243" s="677"/>
      <c r="BI243" s="677"/>
      <c r="BJ243" s="677"/>
      <c r="BK243" s="677"/>
      <c r="BL243" s="677"/>
      <c r="BM243" s="677"/>
      <c r="BN243" s="677"/>
      <c r="BO243" s="677"/>
      <c r="BP243" s="677"/>
      <c r="BQ243" s="677"/>
      <c r="BR243" s="677"/>
      <c r="BS243" s="677"/>
      <c r="BT243" s="677"/>
      <c r="BU243" s="677"/>
      <c r="BV243" s="677"/>
      <c r="BW243" s="677"/>
      <c r="BX243" s="677"/>
      <c r="BY243" s="677"/>
      <c r="BZ243" s="677"/>
      <c r="CA243" s="677"/>
      <c r="CB243" s="677"/>
      <c r="CC243" s="677"/>
      <c r="CD243" s="677"/>
      <c r="CE243" s="677"/>
      <c r="CF243" s="677"/>
      <c r="CG243" s="678"/>
      <c r="CH243" s="446" t="s">
        <v>718</v>
      </c>
      <c r="CI243" s="173"/>
      <c r="CJ243" s="182"/>
      <c r="CK243" s="182" t="str">
        <f t="shared" si="4"/>
        <v>Группа потребителей</v>
      </c>
      <c r="CL243" s="182"/>
      <c r="CM243" s="182"/>
      <c r="CN243" s="182"/>
      <c r="CO243" s="173"/>
      <c r="CP243" s="173"/>
      <c r="CQ243" s="173"/>
      <c r="CR243" s="173"/>
      <c r="CS243" s="173"/>
      <c r="CT243" s="173"/>
      <c r="CU243" s="173"/>
    </row>
    <row r="244" spans="1:99" s="31" customFormat="1" ht="122.1" customHeight="1">
      <c r="A244" s="673"/>
      <c r="B244" s="673"/>
      <c r="C244" s="673"/>
      <c r="D244" s="673"/>
      <c r="E244" s="673"/>
      <c r="F244" s="673"/>
      <c r="G244" s="173">
        <v>1</v>
      </c>
      <c r="H244" s="173"/>
      <c r="I244" s="673"/>
      <c r="J244" s="673"/>
      <c r="K244" s="512">
        <v>1</v>
      </c>
      <c r="L244" s="402" t="str">
        <f>mergeValue(A244) &amp;"."&amp; mergeValue(B244)&amp;"."&amp; mergeValue(C244)&amp;"."&amp; mergeValue(D244)&amp;"."&amp; mergeValue(E244)&amp;"."&amp; mergeValue(F244)&amp;"."&amp; mergeValue(G244)</f>
        <v>1.1.1.1.1.1.1</v>
      </c>
      <c r="M244" s="528"/>
      <c r="N244" s="451"/>
      <c r="O244" s="482"/>
      <c r="P244" s="428"/>
      <c r="Q244" s="539"/>
      <c r="R244" s="680"/>
      <c r="S244" s="681" t="s">
        <v>83</v>
      </c>
      <c r="T244" s="680"/>
      <c r="U244" s="681" t="s">
        <v>83</v>
      </c>
      <c r="V244" s="482"/>
      <c r="W244" s="428"/>
      <c r="X244" s="539"/>
      <c r="Y244" s="680"/>
      <c r="Z244" s="681" t="s">
        <v>83</v>
      </c>
      <c r="AA244" s="680"/>
      <c r="AB244" s="681" t="s">
        <v>83</v>
      </c>
      <c r="AC244" s="482"/>
      <c r="AD244" s="428"/>
      <c r="AE244" s="539"/>
      <c r="AF244" s="680"/>
      <c r="AG244" s="681" t="s">
        <v>83</v>
      </c>
      <c r="AH244" s="680"/>
      <c r="AI244" s="681" t="s">
        <v>83</v>
      </c>
      <c r="AJ244" s="482"/>
      <c r="AK244" s="428"/>
      <c r="AL244" s="539"/>
      <c r="AM244" s="680"/>
      <c r="AN244" s="681" t="s">
        <v>83</v>
      </c>
      <c r="AO244" s="680"/>
      <c r="AP244" s="681" t="s">
        <v>83</v>
      </c>
      <c r="AQ244" s="482"/>
      <c r="AR244" s="428"/>
      <c r="AS244" s="539"/>
      <c r="AT244" s="680"/>
      <c r="AU244" s="681" t="s">
        <v>83</v>
      </c>
      <c r="AV244" s="680"/>
      <c r="AW244" s="681" t="s">
        <v>83</v>
      </c>
      <c r="AX244" s="482"/>
      <c r="AY244" s="428"/>
      <c r="AZ244" s="539"/>
      <c r="BA244" s="680"/>
      <c r="BB244" s="681" t="s">
        <v>83</v>
      </c>
      <c r="BC244" s="680"/>
      <c r="BD244" s="681" t="s">
        <v>83</v>
      </c>
      <c r="BE244" s="482"/>
      <c r="BF244" s="428"/>
      <c r="BG244" s="539"/>
      <c r="BH244" s="680"/>
      <c r="BI244" s="681" t="s">
        <v>83</v>
      </c>
      <c r="BJ244" s="680"/>
      <c r="BK244" s="681" t="s">
        <v>83</v>
      </c>
      <c r="BL244" s="482"/>
      <c r="BM244" s="428"/>
      <c r="BN244" s="539"/>
      <c r="BO244" s="680"/>
      <c r="BP244" s="681" t="s">
        <v>83</v>
      </c>
      <c r="BQ244" s="680"/>
      <c r="BR244" s="681" t="s">
        <v>83</v>
      </c>
      <c r="BS244" s="482"/>
      <c r="BT244" s="428"/>
      <c r="BU244" s="539"/>
      <c r="BV244" s="680"/>
      <c r="BW244" s="681" t="s">
        <v>83</v>
      </c>
      <c r="BX244" s="680"/>
      <c r="BY244" s="681" t="s">
        <v>83</v>
      </c>
      <c r="BZ244" s="482"/>
      <c r="CA244" s="428"/>
      <c r="CB244" s="539"/>
      <c r="CC244" s="680"/>
      <c r="CD244" s="681" t="s">
        <v>83</v>
      </c>
      <c r="CE244" s="680"/>
      <c r="CF244" s="681" t="s">
        <v>84</v>
      </c>
      <c r="CG244" s="428"/>
      <c r="CH244" s="691" t="s">
        <v>719</v>
      </c>
      <c r="CI244" s="173" t="str">
        <f>strCheckDate(O245:CG245)</f>
        <v/>
      </c>
      <c r="CJ244" s="182"/>
      <c r="CK244" s="182" t="str">
        <f t="shared" si="4"/>
        <v/>
      </c>
      <c r="CL244" s="182"/>
      <c r="CM244" s="182"/>
      <c r="CN244" s="182"/>
      <c r="CO244" s="173"/>
      <c r="CP244" s="173"/>
      <c r="CQ244" s="173"/>
      <c r="CR244" s="173"/>
      <c r="CS244" s="173"/>
      <c r="CT244" s="173"/>
      <c r="CU244" s="173"/>
    </row>
    <row r="245" spans="1:99" s="31" customFormat="1" ht="11.25" hidden="1" customHeight="1">
      <c r="A245" s="673"/>
      <c r="B245" s="673"/>
      <c r="C245" s="673"/>
      <c r="D245" s="673"/>
      <c r="E245" s="673"/>
      <c r="F245" s="673"/>
      <c r="G245" s="173"/>
      <c r="H245" s="173"/>
      <c r="I245" s="673"/>
      <c r="J245" s="673"/>
      <c r="K245" s="512"/>
      <c r="L245" s="244"/>
      <c r="M245" s="451"/>
      <c r="N245" s="451"/>
      <c r="O245" s="428"/>
      <c r="P245" s="428"/>
      <c r="Q245" s="438" t="str">
        <f>R244 &amp; "-" &amp; T244</f>
        <v>-</v>
      </c>
      <c r="R245" s="680"/>
      <c r="S245" s="681"/>
      <c r="T245" s="680"/>
      <c r="U245" s="681"/>
      <c r="V245" s="428"/>
      <c r="W245" s="428"/>
      <c r="X245" s="438" t="str">
        <f>Y244 &amp; "-" &amp; AA244</f>
        <v>-</v>
      </c>
      <c r="Y245" s="680"/>
      <c r="Z245" s="681"/>
      <c r="AA245" s="680"/>
      <c r="AB245" s="681"/>
      <c r="AC245" s="428"/>
      <c r="AD245" s="428"/>
      <c r="AE245" s="438" t="str">
        <f>AF244 &amp; "-" &amp; AH244</f>
        <v>-</v>
      </c>
      <c r="AF245" s="680"/>
      <c r="AG245" s="681"/>
      <c r="AH245" s="680"/>
      <c r="AI245" s="681"/>
      <c r="AJ245" s="428"/>
      <c r="AK245" s="428"/>
      <c r="AL245" s="438" t="str">
        <f>AM244 &amp; "-" &amp; AO244</f>
        <v>-</v>
      </c>
      <c r="AM245" s="680"/>
      <c r="AN245" s="681"/>
      <c r="AO245" s="680"/>
      <c r="AP245" s="681"/>
      <c r="AQ245" s="428"/>
      <c r="AR245" s="428"/>
      <c r="AS245" s="438" t="str">
        <f>AT244 &amp; "-" &amp; AV244</f>
        <v>-</v>
      </c>
      <c r="AT245" s="680"/>
      <c r="AU245" s="681"/>
      <c r="AV245" s="680"/>
      <c r="AW245" s="681"/>
      <c r="AX245" s="428"/>
      <c r="AY245" s="428"/>
      <c r="AZ245" s="438" t="str">
        <f>BA244 &amp; "-" &amp; BC244</f>
        <v>-</v>
      </c>
      <c r="BA245" s="680"/>
      <c r="BB245" s="681"/>
      <c r="BC245" s="680"/>
      <c r="BD245" s="681"/>
      <c r="BE245" s="428"/>
      <c r="BF245" s="428"/>
      <c r="BG245" s="438" t="str">
        <f>BH244 &amp; "-" &amp; BJ244</f>
        <v>-</v>
      </c>
      <c r="BH245" s="680"/>
      <c r="BI245" s="681"/>
      <c r="BJ245" s="680"/>
      <c r="BK245" s="681"/>
      <c r="BL245" s="428"/>
      <c r="BM245" s="428"/>
      <c r="BN245" s="438" t="str">
        <f>BO244 &amp; "-" &amp; BQ244</f>
        <v>-</v>
      </c>
      <c r="BO245" s="680"/>
      <c r="BP245" s="681"/>
      <c r="BQ245" s="680"/>
      <c r="BR245" s="681"/>
      <c r="BS245" s="428"/>
      <c r="BT245" s="428"/>
      <c r="BU245" s="438" t="str">
        <f>BV244 &amp; "-" &amp; BX244</f>
        <v>-</v>
      </c>
      <c r="BV245" s="680"/>
      <c r="BW245" s="681"/>
      <c r="BX245" s="680"/>
      <c r="BY245" s="681"/>
      <c r="BZ245" s="428"/>
      <c r="CA245" s="428"/>
      <c r="CB245" s="438" t="str">
        <f>CC244 &amp; "-" &amp; CE244</f>
        <v>-</v>
      </c>
      <c r="CC245" s="680"/>
      <c r="CD245" s="681"/>
      <c r="CE245" s="680"/>
      <c r="CF245" s="681"/>
      <c r="CG245" s="428"/>
      <c r="CH245" s="692"/>
      <c r="CI245" s="173"/>
      <c r="CJ245" s="182"/>
      <c r="CK245" s="182" t="str">
        <f t="shared" si="4"/>
        <v/>
      </c>
      <c r="CL245" s="182"/>
      <c r="CM245" s="182"/>
      <c r="CN245" s="182"/>
      <c r="CO245" s="173"/>
      <c r="CP245" s="173"/>
      <c r="CQ245" s="173"/>
      <c r="CR245" s="173"/>
      <c r="CS245" s="173"/>
      <c r="CT245" s="173"/>
      <c r="CU245" s="173"/>
    </row>
    <row r="246" spans="1:99" s="31" customFormat="1" ht="15" customHeight="1">
      <c r="A246" s="673"/>
      <c r="B246" s="673"/>
      <c r="C246" s="673"/>
      <c r="D246" s="673"/>
      <c r="E246" s="673"/>
      <c r="F246" s="673"/>
      <c r="G246" s="284"/>
      <c r="H246" s="173"/>
      <c r="I246" s="673"/>
      <c r="J246" s="673"/>
      <c r="K246" s="511"/>
      <c r="L246" s="416"/>
      <c r="M246" s="425" t="s">
        <v>24</v>
      </c>
      <c r="N246" s="141"/>
      <c r="O246" s="141"/>
      <c r="P246" s="141"/>
      <c r="Q246" s="141"/>
      <c r="R246" s="141"/>
      <c r="S246" s="141"/>
      <c r="T246" s="141"/>
      <c r="U246" s="141"/>
      <c r="V246" s="141"/>
      <c r="W246" s="141"/>
      <c r="X246" s="141"/>
      <c r="Y246" s="141"/>
      <c r="Z246" s="141"/>
      <c r="AA246" s="141"/>
      <c r="AB246" s="141"/>
      <c r="AC246" s="141"/>
      <c r="AD246" s="141"/>
      <c r="AE246" s="141"/>
      <c r="AF246" s="141"/>
      <c r="AG246" s="141"/>
      <c r="AH246" s="141"/>
      <c r="AI246" s="141"/>
      <c r="AJ246" s="141"/>
      <c r="AK246" s="141"/>
      <c r="AL246" s="141"/>
      <c r="AM246" s="141"/>
      <c r="AN246" s="141"/>
      <c r="AO246" s="141"/>
      <c r="AP246" s="141"/>
      <c r="AQ246" s="141"/>
      <c r="AR246" s="141"/>
      <c r="AS246" s="141"/>
      <c r="AT246" s="141"/>
      <c r="AU246" s="141"/>
      <c r="AV246" s="141"/>
      <c r="AW246" s="141"/>
      <c r="AX246" s="141"/>
      <c r="AY246" s="141"/>
      <c r="AZ246" s="141"/>
      <c r="BA246" s="141"/>
      <c r="BB246" s="141"/>
      <c r="BC246" s="141"/>
      <c r="BD246" s="141"/>
      <c r="BE246" s="141"/>
      <c r="BF246" s="141"/>
      <c r="BG246" s="141"/>
      <c r="BH246" s="141"/>
      <c r="BI246" s="141"/>
      <c r="BJ246" s="141"/>
      <c r="BK246" s="141"/>
      <c r="BL246" s="141"/>
      <c r="BM246" s="141"/>
      <c r="BN246" s="141"/>
      <c r="BO246" s="141"/>
      <c r="BP246" s="141"/>
      <c r="BQ246" s="141"/>
      <c r="BR246" s="141"/>
      <c r="BS246" s="141"/>
      <c r="BT246" s="141"/>
      <c r="BU246" s="141"/>
      <c r="BV246" s="141"/>
      <c r="BW246" s="141"/>
      <c r="BX246" s="141"/>
      <c r="BY246" s="141"/>
      <c r="BZ246" s="141"/>
      <c r="CA246" s="141"/>
      <c r="CB246" s="141"/>
      <c r="CC246" s="141"/>
      <c r="CD246" s="141"/>
      <c r="CE246" s="141"/>
      <c r="CF246" s="141"/>
      <c r="CG246" s="426"/>
      <c r="CH246" s="693"/>
      <c r="CI246" s="173"/>
      <c r="CJ246" s="182"/>
      <c r="CK246" s="182" t="str">
        <f t="shared" si="4"/>
        <v>Добавить вид теплоносителя (параметры теплоносителя)</v>
      </c>
      <c r="CL246" s="182"/>
      <c r="CM246" s="182"/>
      <c r="CN246" s="182"/>
      <c r="CO246" s="173"/>
      <c r="CP246" s="173"/>
      <c r="CQ246" s="173"/>
      <c r="CR246" s="173"/>
      <c r="CS246" s="173"/>
      <c r="CT246" s="173"/>
      <c r="CU246" s="173"/>
    </row>
    <row r="247" spans="1:99" s="31" customFormat="1" ht="15" customHeight="1">
      <c r="A247" s="673"/>
      <c r="B247" s="673"/>
      <c r="C247" s="673"/>
      <c r="D247" s="673"/>
      <c r="E247" s="673"/>
      <c r="F247" s="284"/>
      <c r="G247" s="284"/>
      <c r="H247" s="173"/>
      <c r="I247" s="673"/>
      <c r="J247" s="284"/>
      <c r="K247" s="511"/>
      <c r="L247" s="416"/>
      <c r="M247" s="424" t="s">
        <v>10</v>
      </c>
      <c r="N247" s="141"/>
      <c r="O247" s="141"/>
      <c r="P247" s="141"/>
      <c r="Q247" s="141"/>
      <c r="R247" s="141"/>
      <c r="S247" s="141"/>
      <c r="T247" s="141"/>
      <c r="U247" s="429"/>
      <c r="V247" s="141"/>
      <c r="W247" s="141"/>
      <c r="X247" s="141"/>
      <c r="Y247" s="141"/>
      <c r="Z247" s="141"/>
      <c r="AA247" s="141"/>
      <c r="AB247" s="429"/>
      <c r="AC247" s="141"/>
      <c r="AD247" s="141"/>
      <c r="AE247" s="141"/>
      <c r="AF247" s="141"/>
      <c r="AG247" s="141"/>
      <c r="AH247" s="141"/>
      <c r="AI247" s="429"/>
      <c r="AJ247" s="141"/>
      <c r="AK247" s="141"/>
      <c r="AL247" s="141"/>
      <c r="AM247" s="141"/>
      <c r="AN247" s="141"/>
      <c r="AO247" s="141"/>
      <c r="AP247" s="429"/>
      <c r="AQ247" s="141"/>
      <c r="AR247" s="141"/>
      <c r="AS247" s="141"/>
      <c r="AT247" s="141"/>
      <c r="AU247" s="141"/>
      <c r="AV247" s="141"/>
      <c r="AW247" s="429"/>
      <c r="AX247" s="141"/>
      <c r="AY247" s="141"/>
      <c r="AZ247" s="141"/>
      <c r="BA247" s="141"/>
      <c r="BB247" s="141"/>
      <c r="BC247" s="141"/>
      <c r="BD247" s="429"/>
      <c r="BE247" s="141"/>
      <c r="BF247" s="141"/>
      <c r="BG247" s="141"/>
      <c r="BH247" s="141"/>
      <c r="BI247" s="141"/>
      <c r="BJ247" s="141"/>
      <c r="BK247" s="429"/>
      <c r="BL247" s="141"/>
      <c r="BM247" s="141"/>
      <c r="BN247" s="141"/>
      <c r="BO247" s="141"/>
      <c r="BP247" s="141"/>
      <c r="BQ247" s="141"/>
      <c r="BR247" s="429"/>
      <c r="BS247" s="141"/>
      <c r="BT247" s="141"/>
      <c r="BU247" s="141"/>
      <c r="BV247" s="141"/>
      <c r="BW247" s="141"/>
      <c r="BX247" s="141"/>
      <c r="BY247" s="429"/>
      <c r="BZ247" s="141"/>
      <c r="CA247" s="141"/>
      <c r="CB247" s="141"/>
      <c r="CC247" s="141"/>
      <c r="CD247" s="141"/>
      <c r="CE247" s="141"/>
      <c r="CF247" s="429"/>
      <c r="CG247" s="141"/>
      <c r="CH247" s="468"/>
      <c r="CI247" s="173"/>
      <c r="CJ247" s="182"/>
      <c r="CK247" s="182" t="str">
        <f t="shared" si="4"/>
        <v>Добавить группу потребителей</v>
      </c>
      <c r="CL247" s="182"/>
      <c r="CM247" s="182"/>
      <c r="CN247" s="182"/>
      <c r="CO247" s="173"/>
      <c r="CP247" s="173"/>
      <c r="CQ247" s="173"/>
      <c r="CR247" s="173"/>
      <c r="CS247" s="173"/>
      <c r="CT247" s="173"/>
      <c r="CU247" s="173"/>
    </row>
    <row r="248" spans="1:99" s="31" customFormat="1" ht="15" customHeight="1">
      <c r="A248" s="673"/>
      <c r="B248" s="673"/>
      <c r="C248" s="673"/>
      <c r="D248" s="673"/>
      <c r="E248" s="510"/>
      <c r="F248" s="284"/>
      <c r="G248" s="284"/>
      <c r="H248" s="284"/>
      <c r="I248" s="506"/>
      <c r="J248" s="73"/>
      <c r="K248" s="509"/>
      <c r="L248" s="416"/>
      <c r="M248" s="421" t="s">
        <v>11</v>
      </c>
      <c r="N248" s="141"/>
      <c r="O248" s="141"/>
      <c r="P248" s="141"/>
      <c r="Q248" s="141"/>
      <c r="R248" s="141"/>
      <c r="S248" s="141"/>
      <c r="T248" s="141"/>
      <c r="U248" s="429"/>
      <c r="V248" s="141"/>
      <c r="W248" s="141"/>
      <c r="X248" s="141"/>
      <c r="Y248" s="141"/>
      <c r="Z248" s="141"/>
      <c r="AA248" s="141"/>
      <c r="AB248" s="429"/>
      <c r="AC248" s="141"/>
      <c r="AD248" s="141"/>
      <c r="AE248" s="141"/>
      <c r="AF248" s="141"/>
      <c r="AG248" s="141"/>
      <c r="AH248" s="141"/>
      <c r="AI248" s="429"/>
      <c r="AJ248" s="141"/>
      <c r="AK248" s="141"/>
      <c r="AL248" s="141"/>
      <c r="AM248" s="141"/>
      <c r="AN248" s="141"/>
      <c r="AO248" s="141"/>
      <c r="AP248" s="429"/>
      <c r="AQ248" s="141"/>
      <c r="AR248" s="141"/>
      <c r="AS248" s="141"/>
      <c r="AT248" s="141"/>
      <c r="AU248" s="141"/>
      <c r="AV248" s="141"/>
      <c r="AW248" s="429"/>
      <c r="AX248" s="141"/>
      <c r="AY248" s="141"/>
      <c r="AZ248" s="141"/>
      <c r="BA248" s="141"/>
      <c r="BB248" s="141"/>
      <c r="BC248" s="141"/>
      <c r="BD248" s="429"/>
      <c r="BE248" s="141"/>
      <c r="BF248" s="141"/>
      <c r="BG248" s="141"/>
      <c r="BH248" s="141"/>
      <c r="BI248" s="141"/>
      <c r="BJ248" s="141"/>
      <c r="BK248" s="429"/>
      <c r="BL248" s="141"/>
      <c r="BM248" s="141"/>
      <c r="BN248" s="141"/>
      <c r="BO248" s="141"/>
      <c r="BP248" s="141"/>
      <c r="BQ248" s="141"/>
      <c r="BR248" s="429"/>
      <c r="BS248" s="141"/>
      <c r="BT248" s="141"/>
      <c r="BU248" s="141"/>
      <c r="BV248" s="141"/>
      <c r="BW248" s="141"/>
      <c r="BX248" s="141"/>
      <c r="BY248" s="429"/>
      <c r="BZ248" s="141"/>
      <c r="CA248" s="141"/>
      <c r="CB248" s="141"/>
      <c r="CC248" s="141"/>
      <c r="CD248" s="141"/>
      <c r="CE248" s="141"/>
      <c r="CF248" s="429"/>
      <c r="CG248" s="141"/>
      <c r="CH248" s="468"/>
      <c r="CI248" s="173"/>
      <c r="CJ248" s="182"/>
      <c r="CK248" s="182" t="str">
        <f t="shared" si="4"/>
        <v>Добавить схему подключения</v>
      </c>
      <c r="CL248" s="182"/>
      <c r="CM248" s="182"/>
      <c r="CN248" s="182"/>
      <c r="CO248" s="173"/>
      <c r="CP248" s="173"/>
      <c r="CQ248" s="173"/>
      <c r="CR248" s="173"/>
      <c r="CS248" s="173"/>
      <c r="CT248" s="173"/>
      <c r="CU248" s="173"/>
    </row>
    <row r="249" spans="1:99" s="31" customFormat="1" ht="15" customHeight="1">
      <c r="A249" s="673"/>
      <c r="B249" s="673"/>
      <c r="C249" s="673"/>
      <c r="D249" s="510"/>
      <c r="E249" s="510"/>
      <c r="F249" s="284"/>
      <c r="G249" s="284"/>
      <c r="H249" s="284"/>
      <c r="I249" s="506"/>
      <c r="J249" s="73"/>
      <c r="K249" s="509"/>
      <c r="L249" s="416"/>
      <c r="M249" s="130" t="s">
        <v>16</v>
      </c>
      <c r="N249" s="141"/>
      <c r="O249" s="141"/>
      <c r="P249" s="141"/>
      <c r="Q249" s="141"/>
      <c r="R249" s="141"/>
      <c r="S249" s="141"/>
      <c r="T249" s="141"/>
      <c r="U249" s="429"/>
      <c r="V249" s="141"/>
      <c r="W249" s="141"/>
      <c r="X249" s="141"/>
      <c r="Y249" s="141"/>
      <c r="Z249" s="141"/>
      <c r="AA249" s="141"/>
      <c r="AB249" s="429"/>
      <c r="AC249" s="141"/>
      <c r="AD249" s="141"/>
      <c r="AE249" s="141"/>
      <c r="AF249" s="141"/>
      <c r="AG249" s="141"/>
      <c r="AH249" s="141"/>
      <c r="AI249" s="429"/>
      <c r="AJ249" s="141"/>
      <c r="AK249" s="141"/>
      <c r="AL249" s="141"/>
      <c r="AM249" s="141"/>
      <c r="AN249" s="141"/>
      <c r="AO249" s="141"/>
      <c r="AP249" s="429"/>
      <c r="AQ249" s="141"/>
      <c r="AR249" s="141"/>
      <c r="AS249" s="141"/>
      <c r="AT249" s="141"/>
      <c r="AU249" s="141"/>
      <c r="AV249" s="141"/>
      <c r="AW249" s="429"/>
      <c r="AX249" s="141"/>
      <c r="AY249" s="141"/>
      <c r="AZ249" s="141"/>
      <c r="BA249" s="141"/>
      <c r="BB249" s="141"/>
      <c r="BC249" s="141"/>
      <c r="BD249" s="429"/>
      <c r="BE249" s="141"/>
      <c r="BF249" s="141"/>
      <c r="BG249" s="141"/>
      <c r="BH249" s="141"/>
      <c r="BI249" s="141"/>
      <c r="BJ249" s="141"/>
      <c r="BK249" s="429"/>
      <c r="BL249" s="141"/>
      <c r="BM249" s="141"/>
      <c r="BN249" s="141"/>
      <c r="BO249" s="141"/>
      <c r="BP249" s="141"/>
      <c r="BQ249" s="141"/>
      <c r="BR249" s="429"/>
      <c r="BS249" s="141"/>
      <c r="BT249" s="141"/>
      <c r="BU249" s="141"/>
      <c r="BV249" s="141"/>
      <c r="BW249" s="141"/>
      <c r="BX249" s="141"/>
      <c r="BY249" s="429"/>
      <c r="BZ249" s="141"/>
      <c r="CA249" s="141"/>
      <c r="CB249" s="141"/>
      <c r="CC249" s="141"/>
      <c r="CD249" s="141"/>
      <c r="CE249" s="141"/>
      <c r="CF249" s="429"/>
      <c r="CG249" s="141"/>
      <c r="CH249" s="468"/>
      <c r="CI249" s="173"/>
      <c r="CJ249" s="182"/>
      <c r="CK249" s="182" t="str">
        <f t="shared" si="4"/>
        <v>Добавить источник тепловой энергии</v>
      </c>
      <c r="CL249" s="182"/>
      <c r="CM249" s="182"/>
      <c r="CN249" s="182"/>
      <c r="CO249" s="173"/>
      <c r="CP249" s="173"/>
      <c r="CQ249" s="173"/>
      <c r="CR249" s="173"/>
      <c r="CS249" s="173"/>
      <c r="CT249" s="173"/>
      <c r="CU249" s="173"/>
    </row>
    <row r="250" spans="1:99" s="31" customFormat="1" ht="15" customHeight="1">
      <c r="A250" s="673"/>
      <c r="B250" s="673"/>
      <c r="C250" s="510"/>
      <c r="D250" s="510"/>
      <c r="E250" s="510"/>
      <c r="F250" s="510"/>
      <c r="G250" s="515"/>
      <c r="H250" s="506"/>
      <c r="I250" s="513"/>
      <c r="J250" s="73"/>
      <c r="K250" s="514"/>
      <c r="L250" s="416"/>
      <c r="M250" s="129" t="s">
        <v>17</v>
      </c>
      <c r="N250" s="141"/>
      <c r="O250" s="141"/>
      <c r="P250" s="141"/>
      <c r="Q250" s="141"/>
      <c r="R250" s="141"/>
      <c r="S250" s="141"/>
      <c r="T250" s="141"/>
      <c r="U250" s="429"/>
      <c r="V250" s="141"/>
      <c r="W250" s="141"/>
      <c r="X250" s="141"/>
      <c r="Y250" s="141"/>
      <c r="Z250" s="141"/>
      <c r="AA250" s="141"/>
      <c r="AB250" s="429"/>
      <c r="AC250" s="141"/>
      <c r="AD250" s="141"/>
      <c r="AE250" s="141"/>
      <c r="AF250" s="141"/>
      <c r="AG250" s="141"/>
      <c r="AH250" s="141"/>
      <c r="AI250" s="429"/>
      <c r="AJ250" s="141"/>
      <c r="AK250" s="141"/>
      <c r="AL250" s="141"/>
      <c r="AM250" s="141"/>
      <c r="AN250" s="141"/>
      <c r="AO250" s="141"/>
      <c r="AP250" s="429"/>
      <c r="AQ250" s="141"/>
      <c r="AR250" s="141"/>
      <c r="AS250" s="141"/>
      <c r="AT250" s="141"/>
      <c r="AU250" s="141"/>
      <c r="AV250" s="141"/>
      <c r="AW250" s="429"/>
      <c r="AX250" s="141"/>
      <c r="AY250" s="141"/>
      <c r="AZ250" s="141"/>
      <c r="BA250" s="141"/>
      <c r="BB250" s="141"/>
      <c r="BC250" s="141"/>
      <c r="BD250" s="429"/>
      <c r="BE250" s="141"/>
      <c r="BF250" s="141"/>
      <c r="BG250" s="141"/>
      <c r="BH250" s="141"/>
      <c r="BI250" s="141"/>
      <c r="BJ250" s="141"/>
      <c r="BK250" s="429"/>
      <c r="BL250" s="141"/>
      <c r="BM250" s="141"/>
      <c r="BN250" s="141"/>
      <c r="BO250" s="141"/>
      <c r="BP250" s="141"/>
      <c r="BQ250" s="141"/>
      <c r="BR250" s="429"/>
      <c r="BS250" s="141"/>
      <c r="BT250" s="141"/>
      <c r="BU250" s="141"/>
      <c r="BV250" s="141"/>
      <c r="BW250" s="141"/>
      <c r="BX250" s="141"/>
      <c r="BY250" s="429"/>
      <c r="BZ250" s="141"/>
      <c r="CA250" s="141"/>
      <c r="CB250" s="141"/>
      <c r="CC250" s="141"/>
      <c r="CD250" s="141"/>
      <c r="CE250" s="141"/>
      <c r="CF250" s="429"/>
      <c r="CG250" s="141"/>
      <c r="CH250" s="468"/>
      <c r="CI250" s="173"/>
      <c r="CJ250" s="182"/>
      <c r="CK250" s="182" t="str">
        <f t="shared" si="4"/>
        <v>Добавить наименование системы теплоснабжения</v>
      </c>
      <c r="CL250" s="182"/>
      <c r="CM250" s="182"/>
      <c r="CN250" s="182"/>
      <c r="CO250" s="173"/>
      <c r="CP250" s="173"/>
      <c r="CQ250" s="173"/>
      <c r="CR250" s="173"/>
      <c r="CS250" s="173"/>
      <c r="CT250" s="173"/>
      <c r="CU250" s="173"/>
    </row>
    <row r="251" spans="1:99" s="31" customFormat="1" ht="15" customHeight="1">
      <c r="A251" s="673"/>
      <c r="B251" s="510"/>
      <c r="C251" s="510"/>
      <c r="D251" s="510"/>
      <c r="E251" s="510"/>
      <c r="F251" s="510"/>
      <c r="G251" s="515"/>
      <c r="H251" s="506"/>
      <c r="I251" s="506"/>
      <c r="J251" s="73"/>
      <c r="K251" s="509"/>
      <c r="L251" s="416"/>
      <c r="M251" s="135" t="s">
        <v>18</v>
      </c>
      <c r="N251" s="141"/>
      <c r="O251" s="141"/>
      <c r="P251" s="141"/>
      <c r="Q251" s="141"/>
      <c r="R251" s="141"/>
      <c r="S251" s="141"/>
      <c r="T251" s="141"/>
      <c r="U251" s="429"/>
      <c r="V251" s="141"/>
      <c r="W251" s="141"/>
      <c r="X251" s="141"/>
      <c r="Y251" s="141"/>
      <c r="Z251" s="141"/>
      <c r="AA251" s="141"/>
      <c r="AB251" s="429"/>
      <c r="AC251" s="141"/>
      <c r="AD251" s="141"/>
      <c r="AE251" s="141"/>
      <c r="AF251" s="141"/>
      <c r="AG251" s="141"/>
      <c r="AH251" s="141"/>
      <c r="AI251" s="429"/>
      <c r="AJ251" s="141"/>
      <c r="AK251" s="141"/>
      <c r="AL251" s="141"/>
      <c r="AM251" s="141"/>
      <c r="AN251" s="141"/>
      <c r="AO251" s="141"/>
      <c r="AP251" s="429"/>
      <c r="AQ251" s="141"/>
      <c r="AR251" s="141"/>
      <c r="AS251" s="141"/>
      <c r="AT251" s="141"/>
      <c r="AU251" s="141"/>
      <c r="AV251" s="141"/>
      <c r="AW251" s="429"/>
      <c r="AX251" s="141"/>
      <c r="AY251" s="141"/>
      <c r="AZ251" s="141"/>
      <c r="BA251" s="141"/>
      <c r="BB251" s="141"/>
      <c r="BC251" s="141"/>
      <c r="BD251" s="429"/>
      <c r="BE251" s="141"/>
      <c r="BF251" s="141"/>
      <c r="BG251" s="141"/>
      <c r="BH251" s="141"/>
      <c r="BI251" s="141"/>
      <c r="BJ251" s="141"/>
      <c r="BK251" s="429"/>
      <c r="BL251" s="141"/>
      <c r="BM251" s="141"/>
      <c r="BN251" s="141"/>
      <c r="BO251" s="141"/>
      <c r="BP251" s="141"/>
      <c r="BQ251" s="141"/>
      <c r="BR251" s="429"/>
      <c r="BS251" s="141"/>
      <c r="BT251" s="141"/>
      <c r="BU251" s="141"/>
      <c r="BV251" s="141"/>
      <c r="BW251" s="141"/>
      <c r="BX251" s="141"/>
      <c r="BY251" s="429"/>
      <c r="BZ251" s="141"/>
      <c r="CA251" s="141"/>
      <c r="CB251" s="141"/>
      <c r="CC251" s="141"/>
      <c r="CD251" s="141"/>
      <c r="CE251" s="141"/>
      <c r="CF251" s="429"/>
      <c r="CG251" s="141"/>
      <c r="CH251" s="468"/>
      <c r="CI251" s="173"/>
      <c r="CJ251" s="182"/>
      <c r="CK251" s="182" t="str">
        <f t="shared" si="4"/>
        <v>Добавить территорию действия тарифа</v>
      </c>
      <c r="CL251" s="182"/>
      <c r="CM251" s="182"/>
      <c r="CN251" s="182"/>
      <c r="CO251" s="173"/>
      <c r="CP251" s="173"/>
      <c r="CQ251" s="173"/>
      <c r="CR251" s="173"/>
      <c r="CS251" s="173"/>
      <c r="CT251" s="173"/>
      <c r="CU251" s="173"/>
    </row>
    <row r="252" spans="1:99" ht="15" customHeight="1">
      <c r="L252" s="391"/>
      <c r="M252" s="144" t="s">
        <v>308</v>
      </c>
      <c r="N252" s="141"/>
      <c r="O252" s="141"/>
      <c r="P252" s="141"/>
      <c r="Q252" s="141"/>
      <c r="R252" s="141"/>
      <c r="S252" s="141"/>
      <c r="T252" s="141"/>
      <c r="U252" s="429"/>
      <c r="V252" s="141"/>
      <c r="W252" s="468"/>
      <c r="X252" s="175"/>
      <c r="Y252" s="175"/>
      <c r="Z252" s="175"/>
      <c r="AA252" s="175"/>
      <c r="AB252" s="175"/>
      <c r="AC252" s="175"/>
      <c r="AD252" s="175"/>
      <c r="AE252" s="175"/>
      <c r="AF252" s="175"/>
      <c r="AG252" s="175"/>
      <c r="AH252" s="175"/>
    </row>
    <row r="253" spans="1:99" ht="15" customHeight="1">
      <c r="A253" s="175"/>
      <c r="B253" s="175"/>
      <c r="C253" s="175"/>
      <c r="D253" s="175"/>
      <c r="E253" s="175"/>
      <c r="F253" s="175"/>
      <c r="G253" s="440"/>
      <c r="H253" s="175"/>
      <c r="I253" s="2"/>
      <c r="J253" s="73"/>
      <c r="K253" s="2"/>
      <c r="L253" s="36"/>
      <c r="M253" s="476"/>
      <c r="N253" s="133"/>
      <c r="O253" s="133"/>
      <c r="P253" s="133"/>
      <c r="Q253" s="133"/>
      <c r="R253" s="133"/>
      <c r="S253" s="133"/>
      <c r="T253" s="133"/>
      <c r="U253" s="480"/>
      <c r="V253" s="133"/>
      <c r="W253" s="133"/>
      <c r="X253" s="133"/>
      <c r="Y253" s="133"/>
      <c r="Z253" s="133"/>
      <c r="AA253" s="133"/>
      <c r="AB253" s="480"/>
      <c r="AC253" s="133"/>
      <c r="AD253" s="480"/>
      <c r="AE253" s="175"/>
      <c r="AF253" s="175"/>
      <c r="AG253" s="175"/>
      <c r="AH253" s="175"/>
    </row>
    <row r="254" spans="1:99" s="30" customFormat="1" ht="11.25">
      <c r="A254" s="30" t="s">
        <v>276</v>
      </c>
    </row>
    <row r="255" spans="1:99" ht="11.25"/>
    <row r="256" spans="1:99" s="11" customFormat="1" ht="15" customHeight="1">
      <c r="C256" s="146"/>
      <c r="D256" s="106"/>
      <c r="E256" s="531"/>
    </row>
    <row r="258" spans="1:24" s="30" customFormat="1" ht="17.100000000000001" customHeight="1">
      <c r="A258" s="30" t="s">
        <v>275</v>
      </c>
    </row>
    <row r="260" spans="1:24" s="31" customFormat="1" ht="17.100000000000001" customHeight="1">
      <c r="A260" s="83"/>
      <c r="B260" s="83"/>
      <c r="C260" s="74"/>
      <c r="D260" s="131"/>
      <c r="E260" s="87">
        <v>1</v>
      </c>
      <c r="F260" s="90"/>
      <c r="G260" s="90"/>
      <c r="H260" s="90"/>
      <c r="I260" s="90"/>
      <c r="J260" s="90"/>
      <c r="K260" s="90"/>
      <c r="L260" s="90"/>
      <c r="M260" s="90"/>
      <c r="N260" s="90"/>
      <c r="O260" s="90"/>
      <c r="P260" s="90"/>
      <c r="Q260" s="90"/>
      <c r="R260" s="91"/>
      <c r="S260" s="91"/>
      <c r="T260" s="91"/>
      <c r="U260" s="92"/>
      <c r="V260" s="92"/>
      <c r="W260" s="92"/>
      <c r="X260" s="93"/>
    </row>
    <row r="262" spans="1:24" s="30" customFormat="1" ht="17.100000000000001" customHeight="1">
      <c r="A262" s="30" t="s">
        <v>276</v>
      </c>
    </row>
    <row r="263" spans="1:24" ht="17.100000000000001" customHeight="1">
      <c r="G263" s="82"/>
      <c r="H263" s="82"/>
    </row>
    <row r="264" spans="1:24" s="31" customFormat="1" ht="17.100000000000001" customHeight="1">
      <c r="A264" s="2"/>
      <c r="B264" s="76"/>
      <c r="C264" s="74"/>
      <c r="D264" s="131"/>
      <c r="E264" s="94" t="s">
        <v>92</v>
      </c>
      <c r="F264" s="90"/>
      <c r="G264" s="90"/>
      <c r="H264" s="90"/>
      <c r="I264" s="90"/>
      <c r="J264" s="91"/>
      <c r="K264" s="91"/>
      <c r="L264" s="91"/>
      <c r="M264" s="92"/>
      <c r="N264" s="92"/>
      <c r="O264" s="92"/>
      <c r="P264" s="93"/>
      <c r="Q264" s="77"/>
      <c r="R264" s="77"/>
      <c r="S264" s="77"/>
      <c r="T264" s="77"/>
      <c r="U264" s="77"/>
      <c r="V264" s="77"/>
      <c r="W264" s="77"/>
      <c r="X264" s="77"/>
    </row>
    <row r="266" spans="1:24" s="30" customFormat="1" ht="17.100000000000001" customHeight="1">
      <c r="A266" s="30" t="s">
        <v>277</v>
      </c>
    </row>
    <row r="267" spans="1:24" ht="17.100000000000001" customHeight="1">
      <c r="G267" s="82"/>
      <c r="H267" s="82"/>
    </row>
    <row r="268" spans="1:24" s="31" customFormat="1" ht="17.100000000000001" customHeight="1">
      <c r="A268" s="2"/>
      <c r="B268" s="76"/>
      <c r="C268" s="74"/>
      <c r="D268" s="131"/>
      <c r="E268" s="94" t="s">
        <v>92</v>
      </c>
      <c r="F268" s="90"/>
      <c r="G268" s="90"/>
      <c r="H268" s="90"/>
      <c r="I268" s="90"/>
      <c r="J268" s="91"/>
      <c r="K268" s="91"/>
      <c r="L268" s="91"/>
      <c r="M268" s="92"/>
      <c r="N268" s="92"/>
      <c r="O268" s="92"/>
      <c r="P268" s="93"/>
      <c r="Q268" s="77"/>
      <c r="R268" s="77"/>
      <c r="S268" s="77"/>
      <c r="T268" s="77"/>
      <c r="U268" s="77"/>
      <c r="V268" s="77"/>
      <c r="W268" s="77"/>
      <c r="X268" s="77"/>
    </row>
    <row r="270" spans="1:24" s="30" customFormat="1" ht="17.100000000000001" customHeight="1">
      <c r="A270" s="30" t="s">
        <v>304</v>
      </c>
      <c r="B270" s="30" t="s">
        <v>305</v>
      </c>
      <c r="C270" s="30" t="s">
        <v>306</v>
      </c>
    </row>
    <row r="272" spans="1:24" s="19" customFormat="1" ht="20.100000000000001" customHeight="1">
      <c r="A272" s="78"/>
      <c r="B272" s="78"/>
      <c r="C272" s="16"/>
      <c r="D272" s="17"/>
      <c r="F272" s="33" t="s">
        <v>80</v>
      </c>
      <c r="G272" s="23"/>
      <c r="I272" s="47"/>
    </row>
    <row r="273" spans="1:9" s="19" customFormat="1" ht="22.5">
      <c r="A273" s="78"/>
      <c r="B273" s="79"/>
      <c r="C273" s="16"/>
      <c r="D273" s="28"/>
      <c r="E273" s="27" t="s">
        <v>76</v>
      </c>
      <c r="F273" s="29"/>
      <c r="G273" s="23"/>
      <c r="I273" s="47"/>
    </row>
    <row r="274" spans="1:9" s="19" customFormat="1" ht="19.5">
      <c r="A274" s="78"/>
      <c r="B274" s="79"/>
      <c r="C274" s="16"/>
      <c r="D274" s="28"/>
      <c r="E274" s="27" t="s">
        <v>77</v>
      </c>
      <c r="F274" s="29"/>
      <c r="G274" s="23"/>
      <c r="I274" s="47"/>
    </row>
    <row r="275" spans="1:9" s="19" customFormat="1" ht="13.5" customHeight="1">
      <c r="A275" s="78"/>
      <c r="B275" s="78"/>
      <c r="C275" s="16"/>
      <c r="D275" s="20"/>
      <c r="E275" s="21"/>
      <c r="F275" s="32"/>
      <c r="G275" s="17"/>
      <c r="I275" s="47"/>
    </row>
    <row r="276" spans="1:9" s="19" customFormat="1" ht="20.100000000000001" customHeight="1">
      <c r="A276" s="78"/>
      <c r="B276" s="78"/>
      <c r="C276" s="16"/>
      <c r="D276" s="17"/>
      <c r="F276" s="33" t="s">
        <v>171</v>
      </c>
      <c r="G276" s="23"/>
      <c r="I276" s="47"/>
    </row>
    <row r="277" spans="1:9" s="19" customFormat="1" ht="22.5">
      <c r="A277" s="78"/>
      <c r="B277" s="79"/>
      <c r="C277" s="16"/>
      <c r="D277" s="28"/>
      <c r="E277" s="34" t="s">
        <v>86</v>
      </c>
      <c r="F277" s="29"/>
      <c r="G277" s="23"/>
      <c r="I277" s="47"/>
    </row>
    <row r="278" spans="1:9" s="19" customFormat="1" ht="22.5">
      <c r="A278" s="78"/>
      <c r="B278" s="79"/>
      <c r="C278" s="16"/>
      <c r="D278" s="28"/>
      <c r="E278" s="34" t="s">
        <v>170</v>
      </c>
      <c r="F278" s="29"/>
      <c r="G278" s="23"/>
      <c r="I278" s="47"/>
    </row>
    <row r="279" spans="1:9" s="19" customFormat="1" ht="13.5" customHeight="1">
      <c r="A279" s="78"/>
      <c r="B279" s="78"/>
      <c r="C279" s="16"/>
      <c r="D279" s="20"/>
      <c r="E279" s="21"/>
      <c r="F279" s="32"/>
      <c r="G279" s="17"/>
      <c r="I279" s="47"/>
    </row>
    <row r="280" spans="1:9" s="19" customFormat="1" ht="20.100000000000001" customHeight="1">
      <c r="A280" s="78"/>
      <c r="B280" s="78"/>
      <c r="C280" s="16"/>
      <c r="D280" s="17"/>
      <c r="F280" s="33" t="s">
        <v>172</v>
      </c>
      <c r="G280" s="23"/>
      <c r="I280" s="47"/>
    </row>
    <row r="281" spans="1:9" s="19" customFormat="1" ht="22.5">
      <c r="A281" s="78"/>
      <c r="B281" s="79"/>
      <c r="C281" s="16"/>
      <c r="D281" s="28"/>
      <c r="E281" s="34" t="s">
        <v>86</v>
      </c>
      <c r="F281" s="29"/>
      <c r="G281" s="23"/>
      <c r="I281" s="47"/>
    </row>
    <row r="282" spans="1:9" s="19" customFormat="1" ht="22.5">
      <c r="A282" s="78"/>
      <c r="B282" s="79"/>
      <c r="C282" s="16"/>
      <c r="D282" s="28"/>
      <c r="E282" s="34" t="s">
        <v>170</v>
      </c>
      <c r="F282" s="29"/>
      <c r="G282" s="23"/>
      <c r="I282" s="47"/>
    </row>
    <row r="283" spans="1:9" s="19" customFormat="1" ht="13.5" customHeight="1">
      <c r="A283" s="78"/>
      <c r="B283" s="78"/>
      <c r="C283" s="16"/>
      <c r="D283" s="20"/>
      <c r="E283" s="21"/>
      <c r="F283" s="32"/>
      <c r="G283" s="17"/>
      <c r="I283" s="47"/>
    </row>
    <row r="284" spans="1:9" s="19" customFormat="1" ht="20.100000000000001" customHeight="1">
      <c r="A284" s="78"/>
      <c r="B284" s="78"/>
      <c r="C284" s="16"/>
      <c r="D284" s="17"/>
      <c r="F284" s="33" t="s">
        <v>173</v>
      </c>
      <c r="G284" s="23"/>
      <c r="I284" s="47"/>
    </row>
    <row r="285" spans="1:9" s="19" customFormat="1" ht="22.5">
      <c r="A285" s="78"/>
      <c r="B285" s="79"/>
      <c r="C285" s="16"/>
      <c r="D285" s="28"/>
      <c r="E285" s="27" t="s">
        <v>86</v>
      </c>
      <c r="F285" s="29"/>
      <c r="G285" s="23"/>
      <c r="I285" s="47"/>
    </row>
    <row r="286" spans="1:9" s="19" customFormat="1" ht="19.5">
      <c r="A286" s="78"/>
      <c r="B286" s="79"/>
      <c r="C286" s="16"/>
      <c r="D286" s="28"/>
      <c r="E286" s="27" t="s">
        <v>87</v>
      </c>
      <c r="F286" s="29"/>
      <c r="G286" s="23"/>
      <c r="I286" s="47"/>
    </row>
    <row r="287" spans="1:9" s="19" customFormat="1" ht="22.5">
      <c r="A287" s="78"/>
      <c r="B287" s="79"/>
      <c r="C287" s="16"/>
      <c r="D287" s="28"/>
      <c r="E287" s="34" t="s">
        <v>170</v>
      </c>
      <c r="F287" s="29"/>
      <c r="G287" s="23"/>
      <c r="I287" s="47"/>
    </row>
    <row r="288" spans="1:9" s="19" customFormat="1" ht="19.5">
      <c r="A288" s="78"/>
      <c r="B288" s="79"/>
      <c r="C288" s="16"/>
      <c r="D288" s="28"/>
      <c r="E288" s="27" t="s">
        <v>88</v>
      </c>
      <c r="F288" s="29"/>
      <c r="G288" s="23"/>
      <c r="I288" s="47"/>
    </row>
    <row r="290" spans="1:83" s="30" customFormat="1" ht="17.100000000000001" customHeight="1">
      <c r="A290" s="30" t="s">
        <v>325</v>
      </c>
    </row>
    <row r="292" spans="1:83" s="110" customFormat="1" ht="14.25">
      <c r="A292" s="161" t="s">
        <v>49</v>
      </c>
      <c r="B292" s="110" t="s">
        <v>252</v>
      </c>
      <c r="C292" s="117"/>
      <c r="D292" s="119"/>
      <c r="E292" s="360"/>
      <c r="F292" s="535"/>
      <c r="G292" s="535"/>
      <c r="H292" s="535"/>
      <c r="I292" s="537"/>
      <c r="J292" s="256"/>
      <c r="K292" s="257"/>
      <c r="M292" s="365" t="str">
        <f>IF(ISERROR(INDEX(kind_of_nameforms,MATCH(E292,kind_of_forms,0),1)),"",INDEX(kind_of_nameforms,MATCH(E292,kind_of_forms,0),1))</f>
        <v/>
      </c>
    </row>
    <row r="295" spans="1:83" ht="15">
      <c r="A295" s="30" t="s">
        <v>402</v>
      </c>
      <c r="B295" s="30"/>
      <c r="C295" s="30"/>
      <c r="D295" s="30"/>
      <c r="E295" s="30"/>
      <c r="F295" s="30"/>
      <c r="G295" s="30"/>
      <c r="H295" s="30"/>
      <c r="I295" s="30"/>
      <c r="J295" s="30"/>
      <c r="K295" s="30"/>
      <c r="L295" s="30"/>
      <c r="M295" s="30"/>
      <c r="N295" s="30"/>
      <c r="O295" s="30"/>
      <c r="P295" s="30"/>
      <c r="Q295" s="30"/>
      <c r="R295" s="30"/>
      <c r="S295" s="30"/>
      <c r="T295" s="30"/>
      <c r="U295" s="224"/>
      <c r="V295" s="30"/>
      <c r="W295" s="30"/>
    </row>
    <row r="296" spans="1:83" ht="15">
      <c r="D296" s="105"/>
      <c r="E296" s="105"/>
      <c r="F296" s="105"/>
      <c r="G296" s="105"/>
      <c r="H296" s="105"/>
      <c r="I296" s="105"/>
      <c r="J296" s="105"/>
      <c r="K296" s="105"/>
      <c r="L296" s="105"/>
      <c r="U296" s="225"/>
    </row>
    <row r="297" spans="1:83" ht="15" customHeight="1">
      <c r="A297" s="77"/>
      <c r="B297" s="163" t="s">
        <v>403</v>
      </c>
      <c r="C297" s="786"/>
      <c r="D297" s="626">
        <v>1</v>
      </c>
      <c r="E297" s="675"/>
      <c r="F297" s="285"/>
      <c r="G297" s="165">
        <v>0</v>
      </c>
      <c r="H297" s="290"/>
      <c r="I297" s="214"/>
      <c r="J297" s="324" t="s">
        <v>494</v>
      </c>
      <c r="K297" s="135"/>
      <c r="L297" s="226"/>
      <c r="M297" s="182">
        <f>mergeValue(H297)</f>
        <v>0</v>
      </c>
      <c r="N297" s="173"/>
      <c r="O297" s="173"/>
      <c r="P297" s="182" t="str">
        <f>IF(ISERROR(MATCH(Q297,MODesc,0)),"n","y")</f>
        <v>n</v>
      </c>
      <c r="Q297" s="173"/>
      <c r="R297" s="182" t="str">
        <f>K297&amp;"("&amp;L297&amp;")"</f>
        <v>()</v>
      </c>
      <c r="S297" s="163"/>
      <c r="T297" s="163"/>
      <c r="U297" s="212"/>
      <c r="V297" s="163"/>
      <c r="W297" s="163"/>
      <c r="X297" s="163"/>
      <c r="Y297" s="161"/>
      <c r="Z297" s="161"/>
      <c r="AA297" s="175"/>
      <c r="AB297" s="175"/>
      <c r="AC297" s="175"/>
      <c r="AD297" s="175"/>
      <c r="AE297" s="175"/>
      <c r="AF297" s="175"/>
      <c r="AG297" s="175"/>
      <c r="AH297" s="175"/>
      <c r="AI297" s="175"/>
      <c r="AJ297" s="175"/>
      <c r="AK297" s="175"/>
      <c r="AL297" s="175"/>
      <c r="AM297" s="175"/>
      <c r="AN297" s="175"/>
      <c r="AO297" s="175"/>
      <c r="AP297" s="175"/>
      <c r="AQ297" s="175"/>
      <c r="AR297" s="175"/>
      <c r="AS297" s="175"/>
      <c r="AT297" s="175"/>
      <c r="AU297" s="175"/>
      <c r="AV297" s="175"/>
      <c r="AW297" s="175"/>
      <c r="AX297" s="175"/>
      <c r="AY297" s="175"/>
      <c r="AZ297" s="175"/>
      <c r="BA297" s="175"/>
      <c r="BB297" s="175"/>
      <c r="BC297" s="175"/>
      <c r="BD297" s="175"/>
      <c r="BE297" s="175"/>
      <c r="BF297" s="175"/>
      <c r="BG297" s="175"/>
      <c r="BH297" s="175"/>
      <c r="BI297" s="175"/>
      <c r="BJ297" s="175"/>
      <c r="BK297" s="175"/>
      <c r="BL297" s="175"/>
      <c r="BM297" s="175"/>
      <c r="BN297" s="175"/>
      <c r="BO297" s="175"/>
      <c r="BP297" s="175"/>
      <c r="BQ297" s="175"/>
      <c r="BR297" s="175"/>
      <c r="BS297" s="175"/>
      <c r="BT297" s="175"/>
      <c r="BU297" s="175"/>
      <c r="BV297" s="161"/>
      <c r="BW297" s="161"/>
      <c r="BX297" s="161"/>
      <c r="BY297" s="161"/>
      <c r="BZ297" s="161"/>
      <c r="CA297" s="161"/>
      <c r="CB297" s="161"/>
      <c r="CC297" s="161"/>
      <c r="CD297" s="161"/>
      <c r="CE297" s="161"/>
    </row>
    <row r="298" spans="1:83" ht="15" customHeight="1">
      <c r="A298" s="77"/>
      <c r="B298" s="77"/>
      <c r="C298" s="786"/>
      <c r="D298" s="626"/>
      <c r="E298" s="675"/>
      <c r="F298" s="214"/>
      <c r="G298" s="215"/>
      <c r="H298" s="135" t="s">
        <v>401</v>
      </c>
      <c r="I298" s="215"/>
      <c r="J298" s="215"/>
      <c r="K298" s="227"/>
      <c r="L298" s="226"/>
      <c r="M298" s="173"/>
      <c r="N298" s="173"/>
      <c r="O298" s="173"/>
      <c r="P298" s="173"/>
      <c r="Q298" s="182"/>
      <c r="R298" s="173"/>
      <c r="S298" s="163"/>
      <c r="T298" s="163"/>
      <c r="U298" s="212"/>
      <c r="V298" s="163"/>
      <c r="W298" s="163"/>
      <c r="X298" s="163"/>
      <c r="Y298" s="161"/>
      <c r="Z298" s="161"/>
      <c r="AA298" s="175"/>
      <c r="AB298" s="175"/>
      <c r="AC298" s="175"/>
      <c r="AD298" s="175"/>
      <c r="AE298" s="175"/>
      <c r="AF298" s="175"/>
      <c r="AG298" s="175"/>
      <c r="AH298" s="175"/>
      <c r="AI298" s="175"/>
      <c r="AJ298" s="175"/>
      <c r="AK298" s="175"/>
      <c r="AL298" s="175"/>
      <c r="AM298" s="175"/>
      <c r="AN298" s="175"/>
      <c r="AO298" s="175"/>
      <c r="AP298" s="175"/>
      <c r="AQ298" s="175"/>
      <c r="AR298" s="175"/>
      <c r="AS298" s="175"/>
      <c r="AT298" s="175"/>
      <c r="AU298" s="175"/>
      <c r="AV298" s="175"/>
      <c r="AW298" s="175"/>
      <c r="AX298" s="175"/>
      <c r="AY298" s="175"/>
      <c r="AZ298" s="175"/>
      <c r="BA298" s="175"/>
      <c r="BB298" s="175"/>
      <c r="BC298" s="175"/>
      <c r="BD298" s="175"/>
      <c r="BE298" s="175"/>
      <c r="BF298" s="175"/>
      <c r="BG298" s="175"/>
      <c r="BH298" s="175"/>
      <c r="BI298" s="175"/>
      <c r="BJ298" s="175"/>
      <c r="BK298" s="175"/>
      <c r="BL298" s="175"/>
      <c r="BM298" s="175"/>
      <c r="BN298" s="175"/>
      <c r="BO298" s="175"/>
      <c r="BP298" s="175"/>
      <c r="BQ298" s="175"/>
      <c r="BR298" s="175"/>
      <c r="BS298" s="175"/>
      <c r="BT298" s="175"/>
      <c r="BU298" s="175"/>
      <c r="BV298" s="161"/>
      <c r="BW298" s="161"/>
      <c r="BX298" s="161"/>
      <c r="BY298" s="161"/>
      <c r="BZ298" s="161"/>
      <c r="CA298" s="161"/>
      <c r="CB298" s="161"/>
      <c r="CC298" s="161"/>
      <c r="CD298" s="161"/>
      <c r="CE298" s="161"/>
    </row>
    <row r="299" spans="1:83" ht="15">
      <c r="Q299" s="161"/>
      <c r="U299" s="225"/>
    </row>
    <row r="300" spans="1:83" ht="15">
      <c r="A300" s="30" t="s">
        <v>404</v>
      </c>
      <c r="B300" s="30"/>
      <c r="C300" s="30"/>
      <c r="D300" s="30"/>
      <c r="E300" s="30"/>
      <c r="F300" s="30"/>
      <c r="G300" s="30"/>
      <c r="H300" s="30"/>
      <c r="I300" s="30"/>
      <c r="J300" s="30"/>
      <c r="K300" s="30"/>
      <c r="L300" s="30"/>
      <c r="M300" s="30"/>
      <c r="N300" s="30"/>
      <c r="O300" s="30"/>
      <c r="P300" s="30"/>
      <c r="Q300" s="228"/>
      <c r="R300" s="30"/>
      <c r="S300" s="30"/>
      <c r="T300" s="30"/>
      <c r="U300" s="224"/>
      <c r="V300" s="30"/>
      <c r="W300" s="30"/>
    </row>
    <row r="301" spans="1:83" ht="15">
      <c r="F301" s="105"/>
      <c r="G301" s="105"/>
      <c r="H301" s="105"/>
      <c r="I301" s="105"/>
      <c r="J301" s="105"/>
      <c r="K301" s="105"/>
      <c r="L301" s="105"/>
      <c r="Q301" s="161"/>
      <c r="U301" s="225"/>
    </row>
    <row r="302" spans="1:83" ht="15" customHeight="1">
      <c r="A302" s="77"/>
      <c r="B302" s="163" t="s">
        <v>403</v>
      </c>
      <c r="C302" s="787"/>
      <c r="D302" s="213"/>
      <c r="E302" s="213"/>
      <c r="F302" s="788"/>
      <c r="G302" s="626">
        <v>0</v>
      </c>
      <c r="H302" s="628"/>
      <c r="I302" s="214"/>
      <c r="J302" s="324" t="s">
        <v>494</v>
      </c>
      <c r="K302" s="135"/>
      <c r="L302" s="226"/>
      <c r="M302" s="182">
        <f>mergeValue(H302)</f>
        <v>0</v>
      </c>
      <c r="N302" s="173"/>
      <c r="O302" s="173"/>
      <c r="P302" s="173"/>
      <c r="Q302" s="173"/>
      <c r="R302" s="182" t="str">
        <f>K302&amp;"("&amp;L302&amp;")"</f>
        <v>()</v>
      </c>
      <c r="S302" s="163"/>
      <c r="T302" s="163"/>
      <c r="U302" s="212"/>
      <c r="V302" s="163"/>
      <c r="W302" s="163"/>
      <c r="X302" s="163"/>
      <c r="Y302" s="161"/>
      <c r="Z302" s="161"/>
      <c r="AA302" s="175"/>
      <c r="AB302" s="175"/>
      <c r="AC302" s="175"/>
      <c r="AD302" s="175"/>
      <c r="AE302" s="175"/>
      <c r="AF302" s="175"/>
      <c r="AG302" s="175"/>
      <c r="AH302" s="175"/>
      <c r="AI302" s="175"/>
      <c r="AJ302" s="175"/>
      <c r="AK302" s="175"/>
      <c r="AL302" s="175"/>
      <c r="AM302" s="175"/>
      <c r="AN302" s="175"/>
      <c r="AO302" s="175"/>
      <c r="AP302" s="175"/>
      <c r="AQ302" s="175"/>
      <c r="AR302" s="175"/>
      <c r="AS302" s="175"/>
      <c r="AT302" s="175"/>
      <c r="AU302" s="175"/>
      <c r="AV302" s="175"/>
      <c r="AW302" s="175"/>
      <c r="AX302" s="175"/>
      <c r="AY302" s="175"/>
      <c r="AZ302" s="175"/>
      <c r="BA302" s="175"/>
      <c r="BB302" s="175"/>
      <c r="BC302" s="175"/>
      <c r="BD302" s="175"/>
      <c r="BE302" s="175"/>
      <c r="BF302" s="175"/>
      <c r="BG302" s="175"/>
      <c r="BH302" s="175"/>
      <c r="BI302" s="175"/>
      <c r="BJ302" s="175"/>
      <c r="BK302" s="175"/>
      <c r="BL302" s="175"/>
      <c r="BM302" s="175"/>
      <c r="BN302" s="175"/>
      <c r="BO302" s="175"/>
      <c r="BP302" s="175"/>
      <c r="BQ302" s="175"/>
      <c r="BR302" s="175"/>
      <c r="BS302" s="175"/>
      <c r="BT302" s="175"/>
      <c r="BU302" s="175"/>
      <c r="BV302" s="161"/>
      <c r="BW302" s="161"/>
      <c r="BX302" s="161"/>
      <c r="BY302" s="161"/>
      <c r="BZ302" s="161"/>
      <c r="CA302" s="161"/>
      <c r="CB302" s="161"/>
      <c r="CC302" s="161"/>
      <c r="CD302" s="161"/>
      <c r="CE302" s="161"/>
    </row>
    <row r="303" spans="1:83" ht="15" customHeight="1">
      <c r="A303" s="77"/>
      <c r="B303" s="77"/>
      <c r="C303" s="787"/>
      <c r="D303" s="213"/>
      <c r="E303" s="213"/>
      <c r="F303" s="788"/>
      <c r="G303" s="626"/>
      <c r="H303" s="628"/>
      <c r="I303" s="215"/>
      <c r="J303" s="215"/>
      <c r="K303" s="135" t="s">
        <v>4</v>
      </c>
      <c r="L303" s="226"/>
      <c r="M303" s="173"/>
      <c r="N303" s="173"/>
      <c r="O303" s="173"/>
      <c r="P303" s="173"/>
      <c r="Q303" s="182"/>
      <c r="R303" s="173"/>
      <c r="S303" s="163"/>
      <c r="T303" s="163"/>
      <c r="U303" s="212"/>
      <c r="V303" s="163"/>
      <c r="W303" s="163"/>
      <c r="X303" s="163"/>
      <c r="Y303" s="161"/>
      <c r="Z303" s="161"/>
      <c r="AA303" s="175"/>
      <c r="AB303" s="175"/>
      <c r="AC303" s="175"/>
      <c r="AD303" s="175"/>
      <c r="AE303" s="175"/>
      <c r="AF303" s="175"/>
      <c r="AG303" s="175"/>
      <c r="AH303" s="175"/>
      <c r="AI303" s="175"/>
      <c r="AJ303" s="175"/>
      <c r="AK303" s="175"/>
      <c r="AL303" s="175"/>
      <c r="AM303" s="175"/>
      <c r="AN303" s="175"/>
      <c r="AO303" s="175"/>
      <c r="AP303" s="175"/>
      <c r="AQ303" s="175"/>
      <c r="AR303" s="175"/>
      <c r="AS303" s="175"/>
      <c r="AT303" s="175"/>
      <c r="AU303" s="175"/>
      <c r="AV303" s="175"/>
      <c r="AW303" s="175"/>
      <c r="AX303" s="175"/>
      <c r="AY303" s="175"/>
      <c r="AZ303" s="175"/>
      <c r="BA303" s="175"/>
      <c r="BB303" s="175"/>
      <c r="BC303" s="175"/>
      <c r="BD303" s="175"/>
      <c r="BE303" s="175"/>
      <c r="BF303" s="175"/>
      <c r="BG303" s="175"/>
      <c r="BH303" s="175"/>
      <c r="BI303" s="175"/>
      <c r="BJ303" s="175"/>
      <c r="BK303" s="175"/>
      <c r="BL303" s="175"/>
      <c r="BM303" s="175"/>
      <c r="BN303" s="175"/>
      <c r="BO303" s="175"/>
      <c r="BP303" s="175"/>
      <c r="BQ303" s="175"/>
      <c r="BR303" s="175"/>
      <c r="BS303" s="175"/>
      <c r="BT303" s="175"/>
      <c r="BU303" s="175"/>
      <c r="BV303" s="161"/>
      <c r="BW303" s="161"/>
      <c r="BX303" s="161"/>
      <c r="BY303" s="161"/>
      <c r="BZ303" s="161"/>
      <c r="CA303" s="161"/>
      <c r="CB303" s="161"/>
      <c r="CC303" s="161"/>
      <c r="CD303" s="161"/>
      <c r="CE303" s="161"/>
    </row>
    <row r="304" spans="1:83" ht="15">
      <c r="Q304" s="161"/>
      <c r="U304" s="225"/>
    </row>
    <row r="305" spans="1:83" ht="15">
      <c r="A305" s="30" t="s">
        <v>405</v>
      </c>
      <c r="B305" s="30"/>
      <c r="C305" s="30"/>
      <c r="D305" s="30"/>
      <c r="E305" s="30"/>
      <c r="F305" s="30"/>
      <c r="G305" s="30"/>
      <c r="H305" s="30"/>
      <c r="I305" s="30"/>
      <c r="J305" s="30"/>
      <c r="K305" s="30"/>
      <c r="L305" s="30"/>
      <c r="M305" s="30"/>
      <c r="N305" s="30"/>
      <c r="O305" s="30"/>
      <c r="P305" s="30"/>
      <c r="Q305" s="228"/>
      <c r="R305" s="30"/>
      <c r="S305" s="30"/>
      <c r="T305" s="30"/>
      <c r="U305" s="224"/>
      <c r="V305" s="30"/>
      <c r="W305" s="30"/>
    </row>
    <row r="306" spans="1:83" ht="15">
      <c r="Q306" s="161"/>
      <c r="U306" s="225"/>
    </row>
    <row r="307" spans="1:83" ht="15" customHeight="1">
      <c r="A307" s="77"/>
      <c r="B307" s="163" t="s">
        <v>403</v>
      </c>
      <c r="C307" s="327"/>
      <c r="E307" s="162"/>
      <c r="I307" s="189"/>
      <c r="J307" s="165">
        <v>0</v>
      </c>
      <c r="K307" s="326"/>
      <c r="L307" s="211"/>
      <c r="M307" s="182">
        <f>mergeValue(H307)</f>
        <v>0</v>
      </c>
      <c r="N307" s="173"/>
      <c r="O307" s="173"/>
      <c r="P307" s="173"/>
      <c r="Q307" s="173"/>
      <c r="R307" s="182" t="str">
        <f>K307&amp;" ("&amp;L307&amp;")"</f>
        <v xml:space="preserve"> ()</v>
      </c>
      <c r="S307" s="163"/>
      <c r="T307" s="163"/>
      <c r="U307" s="212"/>
      <c r="V307" s="163"/>
      <c r="W307" s="163"/>
      <c r="X307" s="163"/>
      <c r="Y307" s="161"/>
      <c r="Z307" s="161"/>
      <c r="AA307" s="175"/>
      <c r="AB307" s="175"/>
      <c r="AC307" s="175"/>
      <c r="AD307" s="175"/>
      <c r="AE307" s="175"/>
      <c r="AF307" s="175"/>
      <c r="AG307" s="175"/>
      <c r="AH307" s="175"/>
      <c r="AI307" s="175"/>
      <c r="AJ307" s="175"/>
      <c r="AK307" s="175"/>
      <c r="AL307" s="175"/>
      <c r="AM307" s="175"/>
      <c r="AN307" s="175"/>
      <c r="AO307" s="175"/>
      <c r="AP307" s="175"/>
      <c r="AQ307" s="175"/>
      <c r="AR307" s="175"/>
      <c r="AS307" s="175"/>
      <c r="AT307" s="175"/>
      <c r="AU307" s="175"/>
      <c r="AV307" s="175"/>
      <c r="AW307" s="175"/>
      <c r="AX307" s="175"/>
      <c r="AY307" s="175"/>
      <c r="AZ307" s="175"/>
      <c r="BA307" s="175"/>
      <c r="BB307" s="175"/>
      <c r="BC307" s="175"/>
      <c r="BD307" s="175"/>
      <c r="BE307" s="175"/>
      <c r="BF307" s="175"/>
      <c r="BG307" s="175"/>
      <c r="BH307" s="175"/>
      <c r="BI307" s="175"/>
      <c r="BJ307" s="175"/>
      <c r="BK307" s="175"/>
      <c r="BL307" s="175"/>
      <c r="BM307" s="175"/>
      <c r="BN307" s="175"/>
      <c r="BO307" s="175"/>
      <c r="BP307" s="175"/>
      <c r="BQ307" s="175"/>
      <c r="BR307" s="175"/>
      <c r="BS307" s="175"/>
      <c r="BT307" s="175"/>
      <c r="BU307" s="175"/>
      <c r="BV307" s="161"/>
      <c r="BW307" s="161"/>
      <c r="BX307" s="161"/>
      <c r="BY307" s="161"/>
      <c r="BZ307" s="161"/>
      <c r="CA307" s="161"/>
      <c r="CB307" s="161"/>
      <c r="CC307" s="161"/>
      <c r="CD307" s="161"/>
      <c r="CE307" s="161"/>
    </row>
    <row r="309" spans="1:83" ht="11.25"/>
    <row r="310" spans="1:83" s="30" customFormat="1" ht="11.25">
      <c r="A310" s="30" t="s">
        <v>444</v>
      </c>
    </row>
    <row r="311" spans="1:83" ht="11.25"/>
    <row r="312" spans="1:83" s="31" customFormat="1" ht="20.100000000000001" customHeight="1">
      <c r="A312" s="2"/>
      <c r="B312" s="163"/>
      <c r="C312" s="74"/>
      <c r="D312" s="164"/>
      <c r="E312" s="243"/>
      <c r="F312" s="242"/>
      <c r="G312" s="244"/>
      <c r="I312" s="182"/>
      <c r="J312" s="182"/>
    </row>
    <row r="313" spans="1:83" ht="11.25"/>
    <row r="314" spans="1:83" ht="11.25"/>
    <row r="315" spans="1:83" s="30" customFormat="1" ht="11.25">
      <c r="A315" s="30" t="s">
        <v>450</v>
      </c>
    </row>
    <row r="316" spans="1:83" ht="11.25"/>
    <row r="317" spans="1:83" s="31" customFormat="1" ht="20.100000000000001" customHeight="1">
      <c r="A317" s="153"/>
      <c r="B317" s="163"/>
      <c r="C317" s="74"/>
      <c r="D317" s="164"/>
      <c r="E317" s="246"/>
      <c r="F317" s="245" t="s">
        <v>449</v>
      </c>
      <c r="G317" s="245" t="s">
        <v>449</v>
      </c>
      <c r="H317" s="256"/>
      <c r="I317" s="182"/>
      <c r="K317" s="182"/>
      <c r="L317" s="182"/>
    </row>
    <row r="318" spans="1:83" ht="11.25"/>
    <row r="319" spans="1:83" ht="11.25"/>
    <row r="320" spans="1:83" s="30" customFormat="1" ht="11.25">
      <c r="A320" s="30" t="s">
        <v>451</v>
      </c>
    </row>
    <row r="321" spans="1:12" ht="11.25"/>
    <row r="322" spans="1:12" s="31" customFormat="1" ht="20.100000000000001" customHeight="1">
      <c r="A322" s="153"/>
      <c r="B322" s="163"/>
      <c r="C322" s="74"/>
      <c r="D322" s="164"/>
      <c r="E322" s="246"/>
      <c r="F322" s="245" t="s">
        <v>449</v>
      </c>
      <c r="G322" s="336"/>
      <c r="H322" s="245" t="s">
        <v>449</v>
      </c>
      <c r="I322" s="182"/>
      <c r="K322" s="182"/>
      <c r="L322" s="182"/>
    </row>
    <row r="323" spans="1:12" ht="11.25"/>
    <row r="324" spans="1:12" ht="11.25"/>
    <row r="325" spans="1:12" s="30" customFormat="1" ht="11.25">
      <c r="A325" s="30" t="s">
        <v>452</v>
      </c>
    </row>
    <row r="326" spans="1:12" ht="11.25"/>
    <row r="327" spans="1:12" s="31" customFormat="1" ht="20.100000000000001" customHeight="1">
      <c r="A327" s="153"/>
      <c r="B327" s="163"/>
      <c r="C327" s="74"/>
      <c r="D327" s="164"/>
      <c r="E327" s="247">
        <f>E326</f>
        <v>0</v>
      </c>
      <c r="F327" s="245" t="s">
        <v>449</v>
      </c>
      <c r="G327" s="336"/>
      <c r="H327" s="245" t="s">
        <v>449</v>
      </c>
      <c r="I327" s="182"/>
      <c r="K327" s="182"/>
      <c r="L327" s="182"/>
    </row>
    <row r="328" spans="1:12" s="31" customFormat="1" ht="14.25">
      <c r="A328" s="153"/>
      <c r="B328" s="163"/>
      <c r="C328" s="74"/>
      <c r="D328" s="85"/>
      <c r="E328" s="248"/>
      <c r="F328" s="249"/>
      <c r="G328"/>
      <c r="H328" s="249"/>
      <c r="I328" s="182"/>
      <c r="K328" s="182"/>
      <c r="L328" s="182"/>
    </row>
    <row r="330" spans="1:12" s="30" customFormat="1" ht="11.25">
      <c r="A330" s="30" t="s">
        <v>453</v>
      </c>
    </row>
    <row r="331" spans="1:12" ht="11.25"/>
    <row r="332" spans="1:12" s="31" customFormat="1" ht="20.100000000000001" customHeight="1">
      <c r="A332" s="153"/>
      <c r="B332" s="163"/>
      <c r="C332" s="74"/>
      <c r="D332" s="164"/>
      <c r="E332" s="247">
        <f>E331</f>
        <v>0</v>
      </c>
      <c r="F332" s="245" t="s">
        <v>449</v>
      </c>
      <c r="G332" s="250"/>
      <c r="H332" s="245" t="s">
        <v>449</v>
      </c>
      <c r="I332" s="182"/>
      <c r="K332" s="182"/>
      <c r="L332" s="182"/>
    </row>
    <row r="335" spans="1:12" s="30" customFormat="1" ht="17.100000000000001" customHeight="1">
      <c r="A335" s="30" t="s">
        <v>484</v>
      </c>
    </row>
    <row r="337" spans="1:83" s="138" customFormat="1" ht="409.5">
      <c r="A337" s="671">
        <v>1</v>
      </c>
      <c r="B337" s="183"/>
      <c r="C337" s="183"/>
      <c r="D337" s="183"/>
      <c r="F337" s="165" t="str">
        <f>"2." &amp;mergeValue(A337)</f>
        <v>2.1</v>
      </c>
      <c r="G337" s="337" t="s">
        <v>473</v>
      </c>
      <c r="H337" s="259"/>
      <c r="I337" s="169" t="s">
        <v>566</v>
      </c>
      <c r="J337" s="272"/>
      <c r="K337" s="183"/>
      <c r="L337" s="183"/>
      <c r="M337" s="183"/>
      <c r="N337" s="183"/>
      <c r="O337" s="183"/>
      <c r="P337" s="183"/>
      <c r="Q337" s="183"/>
      <c r="R337" s="183"/>
      <c r="S337" s="183"/>
      <c r="T337" s="183"/>
    </row>
    <row r="338" spans="1:83" s="138" customFormat="1" ht="90">
      <c r="A338" s="671"/>
      <c r="B338" s="183"/>
      <c r="C338" s="183"/>
      <c r="D338" s="183"/>
      <c r="F338" s="165" t="str">
        <f>"3." &amp;mergeValue(A338)</f>
        <v>3.1</v>
      </c>
      <c r="G338" s="337" t="s">
        <v>474</v>
      </c>
      <c r="H338" s="259"/>
      <c r="I338" s="169" t="s">
        <v>564</v>
      </c>
      <c r="J338" s="272"/>
      <c r="K338" s="183"/>
      <c r="L338" s="183"/>
      <c r="M338" s="183"/>
      <c r="N338" s="183"/>
      <c r="O338" s="183"/>
      <c r="P338" s="183"/>
      <c r="Q338" s="183"/>
      <c r="R338" s="183"/>
      <c r="S338" s="183"/>
      <c r="T338" s="183"/>
    </row>
    <row r="339" spans="1:83" s="138" customFormat="1" ht="45">
      <c r="A339" s="671"/>
      <c r="B339" s="183"/>
      <c r="C339" s="183"/>
      <c r="D339" s="183"/>
      <c r="F339" s="165" t="str">
        <f>"4."&amp;mergeValue(A339)</f>
        <v>4.1</v>
      </c>
      <c r="G339" s="337" t="s">
        <v>475</v>
      </c>
      <c r="H339" s="260" t="s">
        <v>449</v>
      </c>
      <c r="I339" s="169"/>
      <c r="J339" s="272"/>
      <c r="K339" s="183"/>
      <c r="L339" s="183"/>
      <c r="M339" s="183"/>
      <c r="N339" s="183"/>
      <c r="O339" s="183"/>
      <c r="P339" s="183"/>
      <c r="Q339" s="183"/>
      <c r="R339" s="183"/>
      <c r="S339" s="183"/>
      <c r="T339" s="183"/>
    </row>
    <row r="340" spans="1:83" s="138" customFormat="1" ht="101.25">
      <c r="A340" s="671"/>
      <c r="B340" s="671">
        <v>1</v>
      </c>
      <c r="C340" s="277"/>
      <c r="D340" s="277"/>
      <c r="F340" s="165" t="str">
        <f>"4."&amp;mergeValue(A340) &amp;"."&amp;mergeValue(B340)</f>
        <v>4.1.1</v>
      </c>
      <c r="G340" s="266" t="s">
        <v>568</v>
      </c>
      <c r="H340" s="259" t="str">
        <f>IF(region_name="","",region_name)</f>
        <v>Курская область</v>
      </c>
      <c r="I340" s="169" t="s">
        <v>478</v>
      </c>
      <c r="J340" s="272"/>
      <c r="K340" s="183"/>
      <c r="L340" s="183"/>
      <c r="M340" s="183"/>
      <c r="N340" s="183"/>
      <c r="O340" s="183"/>
      <c r="P340" s="183"/>
      <c r="Q340" s="183"/>
      <c r="R340" s="183"/>
      <c r="S340" s="183"/>
      <c r="T340" s="183"/>
    </row>
    <row r="341" spans="1:83" s="138" customFormat="1" ht="191.25">
      <c r="A341" s="671"/>
      <c r="B341" s="671"/>
      <c r="C341" s="671">
        <v>1</v>
      </c>
      <c r="D341" s="277"/>
      <c r="F341" s="165" t="str">
        <f>"4."&amp;mergeValue(A341) &amp;"."&amp;mergeValue(B341)&amp;"."&amp;mergeValue(C341)</f>
        <v>4.1.1.1</v>
      </c>
      <c r="G341" s="276" t="s">
        <v>476</v>
      </c>
      <c r="H341" s="259"/>
      <c r="I341" s="169" t="s">
        <v>479</v>
      </c>
      <c r="J341" s="272"/>
      <c r="K341" s="183"/>
      <c r="L341" s="183"/>
      <c r="M341" s="183"/>
      <c r="N341" s="183"/>
      <c r="O341" s="183"/>
      <c r="P341" s="183"/>
      <c r="Q341" s="183"/>
      <c r="R341" s="183"/>
      <c r="S341" s="183"/>
      <c r="T341" s="183"/>
    </row>
    <row r="342" spans="1:83" s="138" customFormat="1" ht="33.75" customHeight="1">
      <c r="A342" s="671"/>
      <c r="B342" s="671"/>
      <c r="C342" s="671"/>
      <c r="D342" s="277">
        <v>1</v>
      </c>
      <c r="F342" s="165" t="str">
        <f>"4."&amp;mergeValue(A342) &amp;"."&amp;mergeValue(B342)&amp;"."&amp;mergeValue(C342)&amp;"."&amp;mergeValue(D342)</f>
        <v>4.1.1.1.1</v>
      </c>
      <c r="G342" s="340" t="s">
        <v>477</v>
      </c>
      <c r="H342" s="259"/>
      <c r="I342" s="672" t="s">
        <v>567</v>
      </c>
      <c r="J342" s="272"/>
      <c r="K342" s="183"/>
      <c r="L342" s="183"/>
      <c r="M342" s="183"/>
      <c r="N342" s="183"/>
      <c r="O342" s="183"/>
      <c r="P342" s="183"/>
      <c r="Q342" s="183"/>
      <c r="R342" s="183"/>
      <c r="S342" s="183"/>
      <c r="T342" s="183"/>
    </row>
    <row r="343" spans="1:83" s="138" customFormat="1" ht="18.75">
      <c r="A343" s="671"/>
      <c r="B343" s="671"/>
      <c r="C343" s="671"/>
      <c r="D343" s="277"/>
      <c r="F343" s="344"/>
      <c r="G343" s="345" t="s">
        <v>4</v>
      </c>
      <c r="H343" s="346"/>
      <c r="I343" s="672"/>
      <c r="J343" s="272"/>
      <c r="K343" s="183"/>
      <c r="L343" s="183"/>
      <c r="M343" s="183"/>
      <c r="N343" s="183"/>
      <c r="O343" s="183"/>
      <c r="P343" s="183"/>
      <c r="Q343" s="183"/>
      <c r="R343" s="183"/>
      <c r="S343" s="183"/>
      <c r="T343" s="183"/>
    </row>
    <row r="344" spans="1:83" s="138" customFormat="1" ht="18.75">
      <c r="A344" s="671"/>
      <c r="B344" s="671"/>
      <c r="C344" s="277"/>
      <c r="D344" s="277"/>
      <c r="F344" s="273"/>
      <c r="G344" s="129" t="s">
        <v>401</v>
      </c>
      <c r="H344" s="274"/>
      <c r="I344" s="275"/>
      <c r="J344" s="272"/>
      <c r="K344" s="183"/>
      <c r="L344" s="183"/>
      <c r="M344" s="183"/>
      <c r="N344" s="183"/>
      <c r="O344" s="183"/>
      <c r="P344" s="183"/>
      <c r="Q344" s="183"/>
      <c r="R344" s="183"/>
      <c r="S344" s="183"/>
      <c r="T344" s="183"/>
    </row>
    <row r="345" spans="1:83" s="138" customFormat="1" ht="18.75">
      <c r="A345" s="671"/>
      <c r="B345" s="183"/>
      <c r="C345" s="183"/>
      <c r="D345" s="183"/>
      <c r="F345" s="273"/>
      <c r="G345" s="135" t="s">
        <v>483</v>
      </c>
      <c r="H345" s="274"/>
      <c r="I345" s="275"/>
      <c r="J345" s="272"/>
      <c r="K345" s="183"/>
      <c r="L345" s="183"/>
      <c r="M345" s="183"/>
      <c r="N345" s="183"/>
      <c r="O345" s="183"/>
      <c r="P345" s="183"/>
      <c r="Q345" s="183"/>
      <c r="R345" s="183"/>
      <c r="S345" s="183"/>
      <c r="T345" s="183"/>
    </row>
    <row r="346" spans="1:83" s="138" customFormat="1" ht="18.75">
      <c r="A346" s="183"/>
      <c r="B346" s="183"/>
      <c r="C346" s="183"/>
      <c r="D346" s="183"/>
      <c r="F346" s="273"/>
      <c r="G346" s="144" t="s">
        <v>482</v>
      </c>
      <c r="H346" s="274"/>
      <c r="I346" s="275"/>
      <c r="J346" s="272"/>
      <c r="K346" s="183"/>
      <c r="L346" s="183"/>
      <c r="M346" s="183"/>
      <c r="N346" s="183"/>
      <c r="O346" s="183"/>
      <c r="P346" s="183"/>
      <c r="Q346" s="183"/>
      <c r="R346" s="183"/>
      <c r="S346" s="183"/>
      <c r="T346" s="183"/>
    </row>
    <row r="349" spans="1:83" ht="17.100000000000001" customHeight="1">
      <c r="A349" s="30" t="s">
        <v>699</v>
      </c>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row>
    <row r="351" spans="1:83" ht="17.100000000000001" customHeight="1">
      <c r="A351" s="2"/>
      <c r="B351" s="163"/>
      <c r="C351" s="74"/>
      <c r="D351" s="164"/>
      <c r="E351" s="243"/>
      <c r="F351" s="336"/>
      <c r="G351" s="256"/>
      <c r="H351" s="244"/>
      <c r="I351" s="182"/>
      <c r="J351" s="182"/>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row>
    <row r="354" spans="1:83" ht="17.100000000000001" customHeight="1">
      <c r="A354" s="30" t="s">
        <v>700</v>
      </c>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row>
    <row r="356" spans="1:83" ht="17.100000000000001" customHeight="1">
      <c r="A356" s="153"/>
      <c r="B356" s="163"/>
      <c r="C356" s="74"/>
      <c r="D356" s="761"/>
      <c r="E356" s="762"/>
      <c r="F356" s="763"/>
      <c r="G356" s="245"/>
      <c r="H356" s="578"/>
      <c r="I356" s="576"/>
      <c r="J356" s="336"/>
      <c r="K356" s="245" t="s">
        <v>449</v>
      </c>
      <c r="L356" s="672" t="s">
        <v>701</v>
      </c>
      <c r="M356" s="566"/>
      <c r="N356" s="182"/>
      <c r="O356" s="182"/>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row>
    <row r="357" spans="1:83" ht="17.100000000000001" customHeight="1">
      <c r="A357" s="153"/>
      <c r="B357" s="163"/>
      <c r="C357" s="74"/>
      <c r="D357" s="761"/>
      <c r="E357" s="762"/>
      <c r="F357" s="763"/>
      <c r="G357" s="97"/>
      <c r="H357" s="563" t="s">
        <v>274</v>
      </c>
      <c r="I357" s="558"/>
      <c r="J357" s="558"/>
      <c r="K357" s="556"/>
      <c r="L357" s="672"/>
      <c r="M357" s="566"/>
      <c r="N357" s="182"/>
      <c r="O357" s="182"/>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row>
    <row r="360" spans="1:83" ht="17.100000000000001" customHeight="1">
      <c r="A360" s="30" t="s">
        <v>702</v>
      </c>
      <c r="B360" s="30"/>
      <c r="C360" s="30"/>
      <c r="D360" s="30"/>
      <c r="E360" s="30"/>
      <c r="F360" s="30"/>
      <c r="G360" s="30"/>
      <c r="H360" s="30"/>
      <c r="I360" s="30"/>
      <c r="J360" s="30"/>
      <c r="K360" s="30"/>
      <c r="L360" s="30"/>
      <c r="M360" s="30"/>
      <c r="N360" s="30"/>
      <c r="O360" s="30"/>
    </row>
    <row r="362" spans="1:83" ht="17.100000000000001" customHeight="1">
      <c r="A362" s="153"/>
      <c r="B362" s="163"/>
      <c r="C362" s="74"/>
      <c r="D362" s="761"/>
      <c r="E362" s="762"/>
      <c r="F362" s="763"/>
      <c r="G362" s="245"/>
      <c r="H362" s="578"/>
      <c r="I362" s="576"/>
      <c r="J362" s="582"/>
      <c r="K362" s="245" t="s">
        <v>449</v>
      </c>
      <c r="L362" s="672" t="s">
        <v>701</v>
      </c>
      <c r="M362" s="566"/>
      <c r="N362" s="182"/>
      <c r="O362" s="182"/>
    </row>
    <row r="363" spans="1:83" ht="17.100000000000001" customHeight="1">
      <c r="A363" s="153"/>
      <c r="B363" s="163"/>
      <c r="C363" s="74"/>
      <c r="D363" s="761"/>
      <c r="E363" s="762"/>
      <c r="F363" s="763"/>
      <c r="G363" s="97"/>
      <c r="H363" s="563" t="s">
        <v>274</v>
      </c>
      <c r="I363" s="558"/>
      <c r="J363" s="558"/>
      <c r="K363" s="556"/>
      <c r="L363" s="672"/>
      <c r="M363" s="566"/>
      <c r="N363" s="182"/>
      <c r="O363" s="182"/>
    </row>
    <row r="366" spans="1:83" ht="17.100000000000001" customHeight="1">
      <c r="A366" s="30" t="s">
        <v>703</v>
      </c>
      <c r="B366" s="30"/>
      <c r="C366" s="30"/>
      <c r="D366" s="30"/>
      <c r="E366" s="30"/>
      <c r="F366" s="30"/>
      <c r="G366" s="30"/>
      <c r="H366" s="30"/>
      <c r="I366" s="30"/>
      <c r="J366" s="30"/>
      <c r="K366" s="30"/>
      <c r="L366" s="30"/>
      <c r="M366" s="30"/>
      <c r="N366" s="30"/>
      <c r="O366" s="30"/>
    </row>
    <row r="368" spans="1:83" ht="17.100000000000001" customHeight="1">
      <c r="A368" s="153"/>
      <c r="B368" s="163"/>
      <c r="C368" s="74"/>
      <c r="D368" s="164"/>
      <c r="E368" s="571"/>
      <c r="F368" s="572"/>
      <c r="G368" s="245"/>
      <c r="H368" s="578"/>
      <c r="I368" s="576"/>
      <c r="J368" s="336"/>
      <c r="K368" s="245" t="s">
        <v>449</v>
      </c>
      <c r="L368" s="550"/>
      <c r="M368" s="566"/>
      <c r="N368" s="182"/>
      <c r="O368" s="182"/>
    </row>
    <row r="371" spans="1:15" ht="17.100000000000001" customHeight="1">
      <c r="A371" s="30" t="s">
        <v>704</v>
      </c>
      <c r="B371" s="30"/>
      <c r="C371" s="30"/>
      <c r="D371" s="30"/>
      <c r="E371" s="30"/>
      <c r="F371" s="30"/>
      <c r="G371" s="30"/>
      <c r="H371" s="30"/>
      <c r="I371" s="30"/>
      <c r="J371" s="30"/>
      <c r="K371" s="30"/>
      <c r="L371" s="30"/>
      <c r="M371" s="30"/>
      <c r="N371" s="30"/>
      <c r="O371" s="30"/>
    </row>
    <row r="373" spans="1:15" ht="17.100000000000001" customHeight="1">
      <c r="A373" s="153"/>
      <c r="B373" s="163"/>
      <c r="C373" s="74"/>
      <c r="D373" s="164"/>
      <c r="E373" s="571"/>
      <c r="F373" s="572"/>
      <c r="G373" s="245"/>
      <c r="H373" s="578"/>
      <c r="I373" s="576"/>
      <c r="J373" s="582"/>
      <c r="K373" s="245" t="s">
        <v>449</v>
      </c>
      <c r="L373" s="550"/>
      <c r="M373" s="566"/>
      <c r="N373" s="182"/>
      <c r="O373" s="182"/>
    </row>
  </sheetData>
  <sheetProtection formatColumns="0" formatRows="0"/>
  <dataConsolidate/>
  <mergeCells count="330">
    <mergeCell ref="BB244:BB245"/>
    <mergeCell ref="AP244:AP245"/>
    <mergeCell ref="CC244:CC245"/>
    <mergeCell ref="CD244:CD245"/>
    <mergeCell ref="CE244:CE245"/>
    <mergeCell ref="CF244:CF245"/>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AG244:AG245"/>
    <mergeCell ref="AH244:AH245"/>
    <mergeCell ref="AI244:AI245"/>
    <mergeCell ref="W226:W228"/>
    <mergeCell ref="O220:V220"/>
    <mergeCell ref="CH244:CH246"/>
    <mergeCell ref="R244:R245"/>
    <mergeCell ref="S244:S245"/>
    <mergeCell ref="T244:T245"/>
    <mergeCell ref="U244:U245"/>
    <mergeCell ref="Y244:Y245"/>
    <mergeCell ref="Z244:Z245"/>
    <mergeCell ref="AA244:AA245"/>
    <mergeCell ref="AB244:AB245"/>
    <mergeCell ref="AF244:AF245"/>
    <mergeCell ref="BC244:BC245"/>
    <mergeCell ref="BD244:BD245"/>
    <mergeCell ref="AT244:AT245"/>
    <mergeCell ref="AU244:AU245"/>
    <mergeCell ref="AV244:AV245"/>
    <mergeCell ref="AW244:AW245"/>
    <mergeCell ref="AM244:AM245"/>
    <mergeCell ref="AN244:AN245"/>
    <mergeCell ref="AO244:AO245"/>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xr:uid="{00000000-0002-0000-25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AJ244 AQ244 AX244 BE244 BL244 BS244 BZ244" xr:uid="{00000000-0002-0000-25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U91:U92 V183 AE197 U244 Z244 AB244 AG244 AI244 AN244 AP244 AU244 AW244 BB244 BD244 BI244 BK244 BP244 BR244 BW244 BY244 CD244 CF244" xr:uid="{00000000-0002-0000-2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H356:I356 H362:I362 H368:I368 H373:I373 Y244 AA244 AF244 AH244 AM244 AO244 AT244 AV244 BA244 BC244 BH244 BJ244 BO244 BQ244 BV244 BX244 CC244 CE244" xr:uid="{00000000-0002-0000-25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xr:uid="{00000000-0002-0000-25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5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5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5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xr:uid="{00000000-0002-0000-25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xr:uid="{00000000-0002-0000-25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500-00000A000000}">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xr:uid="{00000000-0002-0000-25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5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5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5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5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5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xr:uid="{00000000-0002-0000-2500-000011000000}"/>
    <dataValidation type="list" allowBlank="1" showInputMessage="1" showErrorMessage="1" errorTitle="Ошибка" error="Выберите значение из списка" prompt="Выберите значение из списка" sqref="E292" xr:uid="{00000000-0002-0000-25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5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5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xr:uid="{00000000-0002-0000-25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5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5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5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5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5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5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5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20" zoomScaleNormal="100" workbookViewId="0">
      <selection activeCell="F31" sqref="F31"/>
    </sheetView>
  </sheetViews>
  <sheetFormatPr defaultRowHeight="11.25"/>
  <cols>
    <col min="1" max="1" width="10.7109375" style="170" hidden="1" customWidth="1"/>
    <col min="2" max="2" width="10.7109375" style="78" hidden="1" customWidth="1"/>
    <col min="3" max="3" width="3.7109375" style="16" hidden="1" customWidth="1"/>
    <col min="4" max="4" width="1.7109375" style="19" customWidth="1"/>
    <col min="5" max="5" width="55.28515625" style="19" customWidth="1"/>
    <col min="6" max="6" width="50.7109375" style="19" customWidth="1"/>
    <col min="7" max="7" width="3.7109375" style="18" customWidth="1"/>
    <col min="8" max="8" width="9.140625" style="19"/>
    <col min="9" max="9" width="9.140625" style="47"/>
    <col min="10" max="10" width="30" style="19" customWidth="1"/>
    <col min="11" max="16384" width="9.140625" style="19"/>
  </cols>
  <sheetData>
    <row r="1" spans="1:12" s="317" customFormat="1" ht="3" customHeight="1">
      <c r="A1" s="315"/>
      <c r="B1" s="316"/>
      <c r="F1" s="317">
        <v>28975327</v>
      </c>
      <c r="G1" s="318"/>
      <c r="I1" s="318"/>
    </row>
    <row r="2" spans="1:12" s="15" customFormat="1" ht="14.25">
      <c r="A2" s="170"/>
      <c r="B2" s="78"/>
      <c r="E2" s="322" t="str">
        <f>"Код шаблона: " &amp; GetCode()</f>
        <v>Код шаблона: FAS.JKH.OPEN.INFO.REQUEST.WARM</v>
      </c>
      <c r="F2" s="356"/>
      <c r="G2" s="321"/>
      <c r="H2" s="321"/>
      <c r="I2" s="321"/>
      <c r="J2" s="321"/>
      <c r="K2" s="321"/>
      <c r="L2" s="321"/>
    </row>
    <row r="3" spans="1:12" ht="14.25">
      <c r="E3" s="323" t="str">
        <f>"Версия " &amp; GetVersion()</f>
        <v>Версия 1.0.2</v>
      </c>
      <c r="F3" s="356"/>
      <c r="G3" s="36"/>
      <c r="H3" s="36"/>
      <c r="I3" s="36"/>
      <c r="J3" s="36"/>
      <c r="K3" s="36"/>
      <c r="L3"/>
    </row>
    <row r="4" spans="1:12" s="302" customFormat="1" ht="6">
      <c r="A4" s="296"/>
      <c r="B4" s="297"/>
      <c r="C4" s="298"/>
      <c r="D4" s="299"/>
      <c r="F4" s="319"/>
      <c r="G4" s="320"/>
      <c r="I4" s="303"/>
    </row>
    <row r="5" spans="1:12" ht="39" customHeight="1">
      <c r="D5" s="20"/>
      <c r="E5" s="613" t="s">
        <v>753</v>
      </c>
      <c r="F5" s="614"/>
      <c r="G5" s="351"/>
      <c r="J5" s="252"/>
    </row>
    <row r="6" spans="1:12" s="302" customFormat="1" ht="6">
      <c r="A6" s="296"/>
      <c r="B6" s="297"/>
      <c r="C6" s="298"/>
      <c r="D6" s="299"/>
      <c r="E6" s="304"/>
      <c r="F6" s="305"/>
      <c r="G6" s="306"/>
      <c r="I6" s="303"/>
    </row>
    <row r="7" spans="1:12" ht="27">
      <c r="D7" s="20"/>
      <c r="E7" s="21" t="s">
        <v>51</v>
      </c>
      <c r="F7" s="268" t="s">
        <v>126</v>
      </c>
      <c r="G7" s="314"/>
    </row>
    <row r="8" spans="1:12" s="302" customFormat="1" ht="6">
      <c r="A8" s="296"/>
      <c r="B8" s="297"/>
      <c r="C8" s="298"/>
      <c r="D8" s="299"/>
      <c r="E8" s="300"/>
      <c r="F8" s="301"/>
      <c r="G8" s="299"/>
      <c r="I8" s="303"/>
    </row>
    <row r="9" spans="1:12" ht="27">
      <c r="D9" s="20"/>
      <c r="E9" s="21" t="s">
        <v>456</v>
      </c>
      <c r="F9" s="283" t="s">
        <v>84</v>
      </c>
      <c r="G9" s="313"/>
    </row>
    <row r="10" spans="1:12" s="302" customFormat="1" ht="6">
      <c r="A10" s="307"/>
      <c r="B10" s="297"/>
      <c r="C10" s="298"/>
      <c r="D10" s="308"/>
      <c r="E10" s="304"/>
      <c r="F10" s="309"/>
      <c r="G10" s="310"/>
      <c r="I10" s="303"/>
    </row>
    <row r="11" spans="1:12" ht="27">
      <c r="A11" s="172"/>
      <c r="D11" s="20"/>
      <c r="E11" s="44" t="s">
        <v>454</v>
      </c>
      <c r="F11" s="588" t="s">
        <v>1449</v>
      </c>
      <c r="G11" s="311"/>
    </row>
    <row r="12" spans="1:12" ht="27">
      <c r="D12" s="20"/>
      <c r="E12" s="44" t="s">
        <v>455</v>
      </c>
      <c r="F12" s="588" t="s">
        <v>1450</v>
      </c>
      <c r="G12" s="313"/>
    </row>
    <row r="13" spans="1:12" s="302" customFormat="1" ht="6">
      <c r="A13" s="307"/>
      <c r="B13" s="297"/>
      <c r="C13" s="298"/>
      <c r="D13" s="308"/>
      <c r="E13" s="304"/>
      <c r="F13" s="309"/>
      <c r="G13" s="310"/>
      <c r="I13" s="303"/>
    </row>
    <row r="14" spans="1:12" ht="27">
      <c r="D14" s="20"/>
      <c r="E14" s="44" t="s">
        <v>367</v>
      </c>
      <c r="F14" s="573" t="s">
        <v>41</v>
      </c>
      <c r="G14" s="313"/>
    </row>
    <row r="15" spans="1:12" ht="27" hidden="1">
      <c r="D15" s="20"/>
      <c r="E15" s="44" t="s">
        <v>298</v>
      </c>
      <c r="F15" s="269" t="s">
        <v>760</v>
      </c>
      <c r="G15" s="313"/>
    </row>
    <row r="16" spans="1:12" ht="27" hidden="1">
      <c r="D16" s="20"/>
      <c r="E16" s="44" t="s">
        <v>571</v>
      </c>
      <c r="F16" s="269"/>
      <c r="G16" s="313"/>
    </row>
    <row r="17" spans="1:9" ht="19.5">
      <c r="D17" s="20"/>
      <c r="E17" s="21"/>
      <c r="F17" s="23" t="s">
        <v>677</v>
      </c>
      <c r="G17" s="17"/>
    </row>
    <row r="18" spans="1:9" s="548" customFormat="1" ht="5.25" hidden="1">
      <c r="A18" s="315"/>
      <c r="B18" s="316"/>
      <c r="C18" s="546"/>
      <c r="D18" s="547"/>
      <c r="E18" s="545"/>
      <c r="F18" s="544"/>
      <c r="G18" s="547"/>
      <c r="I18" s="318"/>
    </row>
    <row r="19" spans="1:9" ht="27">
      <c r="D19" s="20"/>
      <c r="E19" s="44" t="s">
        <v>675</v>
      </c>
      <c r="F19" s="574" t="s">
        <v>1751</v>
      </c>
      <c r="G19" s="313"/>
    </row>
    <row r="20" spans="1:9" ht="27">
      <c r="D20" s="20"/>
      <c r="E20" s="44" t="s">
        <v>676</v>
      </c>
      <c r="F20" s="573" t="s">
        <v>1758</v>
      </c>
      <c r="G20" s="313"/>
    </row>
    <row r="21" spans="1:9" s="548" customFormat="1" ht="5.25" hidden="1">
      <c r="A21" s="315"/>
      <c r="B21" s="316"/>
      <c r="C21" s="546"/>
      <c r="D21" s="547"/>
      <c r="E21" s="545"/>
      <c r="F21" s="544"/>
      <c r="G21" s="547"/>
      <c r="I21" s="318"/>
    </row>
    <row r="22" spans="1:9" ht="19.5" hidden="1">
      <c r="D22" s="20"/>
      <c r="E22" s="21"/>
      <c r="F22" s="18" t="s">
        <v>578</v>
      </c>
      <c r="G22" s="17"/>
    </row>
    <row r="23" spans="1:9" s="548" customFormat="1" ht="5.25" hidden="1">
      <c r="A23" s="315"/>
      <c r="B23" s="316"/>
      <c r="C23" s="546"/>
      <c r="D23" s="547"/>
      <c r="E23" s="545"/>
      <c r="F23" s="544"/>
      <c r="G23" s="547"/>
      <c r="I23" s="318"/>
    </row>
    <row r="24" spans="1:9" ht="27" hidden="1">
      <c r="D24" s="20"/>
      <c r="E24" s="44" t="s">
        <v>678</v>
      </c>
      <c r="F24" s="269"/>
      <c r="G24" s="313"/>
    </row>
    <row r="25" spans="1:9" ht="27" hidden="1">
      <c r="D25" s="20"/>
      <c r="E25" s="44" t="s">
        <v>679</v>
      </c>
      <c r="F25" s="271"/>
      <c r="G25" s="313"/>
    </row>
    <row r="26" spans="1:9" s="548" customFormat="1" ht="5.25" hidden="1">
      <c r="A26" s="315"/>
      <c r="B26" s="316"/>
      <c r="C26" s="546"/>
      <c r="D26" s="547"/>
      <c r="E26" s="545"/>
      <c r="F26" s="544"/>
      <c r="G26" s="547"/>
      <c r="I26" s="318"/>
    </row>
    <row r="27" spans="1:9" s="302" customFormat="1" ht="35.1" customHeight="1">
      <c r="A27" s="307"/>
      <c r="B27" s="297"/>
      <c r="C27" s="298"/>
      <c r="D27" s="308"/>
      <c r="E27" s="304"/>
      <c r="F27" s="309"/>
      <c r="G27" s="310"/>
      <c r="I27" s="303"/>
    </row>
    <row r="28" spans="1:9" ht="27">
      <c r="D28" s="20"/>
      <c r="E28" s="44" t="s">
        <v>169</v>
      </c>
      <c r="F28" s="283" t="s">
        <v>84</v>
      </c>
      <c r="G28" s="313"/>
    </row>
    <row r="29" spans="1:9" ht="27">
      <c r="C29" s="24"/>
      <c r="D29" s="25"/>
      <c r="E29" s="21" t="s">
        <v>78</v>
      </c>
      <c r="F29" s="270" t="s">
        <v>1583</v>
      </c>
      <c r="G29" s="312"/>
    </row>
    <row r="30" spans="1:9" ht="27" hidden="1">
      <c r="C30" s="24"/>
      <c r="D30" s="25"/>
      <c r="E30" s="44" t="s">
        <v>202</v>
      </c>
      <c r="F30" s="271"/>
      <c r="G30" s="312"/>
    </row>
    <row r="31" spans="1:9" ht="27">
      <c r="C31" s="24"/>
      <c r="D31" s="25"/>
      <c r="E31" s="21" t="s">
        <v>52</v>
      </c>
      <c r="F31" s="270" t="s">
        <v>1584</v>
      </c>
      <c r="G31" s="312"/>
    </row>
    <row r="32" spans="1:9" ht="27">
      <c r="C32" s="24"/>
      <c r="D32" s="25"/>
      <c r="E32" s="21" t="s">
        <v>53</v>
      </c>
      <c r="F32" s="270" t="s">
        <v>1467</v>
      </c>
      <c r="G32" s="312"/>
      <c r="H32" s="26"/>
    </row>
    <row r="33" spans="1:9" s="302" customFormat="1" ht="6">
      <c r="A33" s="307"/>
      <c r="B33" s="297"/>
      <c r="C33" s="298"/>
      <c r="D33" s="308"/>
      <c r="E33" s="304"/>
      <c r="F33" s="309"/>
      <c r="G33" s="310"/>
      <c r="I33" s="303"/>
    </row>
    <row r="34" spans="1:9" ht="27">
      <c r="A34" s="171"/>
      <c r="D34" s="22"/>
      <c r="E34" s="21" t="s">
        <v>635</v>
      </c>
      <c r="F34" s="575" t="s">
        <v>637</v>
      </c>
      <c r="G34" s="311"/>
    </row>
    <row r="35" spans="1:9" s="302" customFormat="1" ht="6">
      <c r="A35" s="307"/>
      <c r="B35" s="297"/>
      <c r="C35" s="298"/>
      <c r="D35" s="308"/>
      <c r="E35" s="304"/>
      <c r="F35" s="309"/>
      <c r="G35" s="310"/>
      <c r="I35" s="303"/>
    </row>
    <row r="36" spans="1:9" ht="33.75">
      <c r="A36" s="171"/>
      <c r="D36" s="22"/>
      <c r="E36" s="44" t="s">
        <v>242</v>
      </c>
      <c r="F36" s="575" t="s">
        <v>2</v>
      </c>
      <c r="G36" s="311"/>
    </row>
    <row r="37" spans="1:9" s="302" customFormat="1" ht="6" hidden="1">
      <c r="A37" s="296"/>
      <c r="B37" s="297"/>
      <c r="C37" s="298"/>
      <c r="D37" s="299"/>
      <c r="E37" s="300"/>
      <c r="F37" s="301"/>
      <c r="G37" s="299"/>
      <c r="I37" s="303"/>
    </row>
    <row r="38" spans="1:9" s="302" customFormat="1" ht="6" hidden="1">
      <c r="A38" s="307"/>
      <c r="B38" s="297"/>
      <c r="C38" s="298"/>
      <c r="D38" s="308"/>
      <c r="E38" s="304"/>
      <c r="F38" s="309"/>
      <c r="G38" s="310"/>
      <c r="I38" s="303"/>
    </row>
    <row r="39" spans="1:9" s="302" customFormat="1" ht="6">
      <c r="A39" s="307"/>
      <c r="B39" s="297"/>
      <c r="C39" s="298"/>
      <c r="D39" s="308"/>
      <c r="E39" s="304"/>
      <c r="F39" s="309"/>
      <c r="G39" s="310"/>
      <c r="I39" s="303"/>
    </row>
    <row r="40" spans="1:9" ht="27">
      <c r="B40" s="79"/>
      <c r="D40" s="28"/>
      <c r="E40" s="27" t="s">
        <v>521</v>
      </c>
      <c r="F40" s="573" t="s">
        <v>1752</v>
      </c>
      <c r="G40" s="311"/>
    </row>
    <row r="41" spans="1:9" ht="27">
      <c r="B41" s="79"/>
      <c r="D41" s="28"/>
      <c r="E41" s="34" t="s">
        <v>522</v>
      </c>
      <c r="F41" s="573" t="s">
        <v>1753</v>
      </c>
      <c r="G41" s="311"/>
    </row>
    <row r="42" spans="1:9" ht="19.5">
      <c r="D42" s="20"/>
      <c r="E42" s="21"/>
      <c r="F42" s="18" t="s">
        <v>554</v>
      </c>
      <c r="G42" s="17"/>
    </row>
    <row r="43" spans="1:9" ht="27">
      <c r="D43" s="17"/>
      <c r="E43" s="357" t="s">
        <v>86</v>
      </c>
      <c r="F43" s="577" t="s">
        <v>1754</v>
      </c>
      <c r="G43" s="311"/>
    </row>
    <row r="44" spans="1:9" ht="27">
      <c r="B44" s="79"/>
      <c r="D44" s="28"/>
      <c r="E44" s="357" t="s">
        <v>87</v>
      </c>
      <c r="F44" s="577" t="s">
        <v>1755</v>
      </c>
      <c r="G44" s="311"/>
    </row>
    <row r="45" spans="1:9" ht="27">
      <c r="B45" s="79"/>
      <c r="D45" s="28"/>
      <c r="E45" s="357" t="s">
        <v>555</v>
      </c>
      <c r="F45" s="577" t="s">
        <v>1756</v>
      </c>
      <c r="G45" s="311"/>
    </row>
    <row r="46" spans="1:9" ht="27">
      <c r="D46" s="20"/>
      <c r="E46" s="357" t="s">
        <v>556</v>
      </c>
      <c r="F46" s="577" t="s">
        <v>1757</v>
      </c>
      <c r="G46" s="313"/>
    </row>
    <row r="47" spans="1:9" ht="3" customHeight="1">
      <c r="D47" s="17"/>
      <c r="F47" s="142"/>
      <c r="G47" s="23"/>
    </row>
    <row r="48" spans="1:9" ht="69" customHeight="1">
      <c r="B48" s="79"/>
      <c r="D48" s="584" t="s">
        <v>754</v>
      </c>
      <c r="E48" s="616" t="s">
        <v>752</v>
      </c>
      <c r="F48" s="616"/>
      <c r="G48" s="23"/>
    </row>
    <row r="49" spans="2:9" ht="19.5">
      <c r="B49" s="79"/>
      <c r="D49" s="28"/>
      <c r="E49" s="27"/>
      <c r="F49" s="143"/>
      <c r="G49" s="23"/>
    </row>
    <row r="50" spans="2:9" ht="19.5">
      <c r="B50" s="79"/>
      <c r="D50" s="28"/>
      <c r="E50" s="34"/>
      <c r="F50" s="143"/>
      <c r="G50" s="23"/>
    </row>
    <row r="51" spans="2:9" ht="19.5">
      <c r="B51" s="79"/>
      <c r="D51" s="28"/>
      <c r="E51" s="27"/>
      <c r="F51" s="143"/>
      <c r="G51" s="23"/>
    </row>
    <row r="54" spans="2:9">
      <c r="E54" s="615"/>
      <c r="F54" s="615"/>
      <c r="G54" s="615"/>
      <c r="H54" s="615"/>
      <c r="I54" s="615"/>
    </row>
  </sheetData>
  <sheetProtection algorithmName="SHA-512" hashValue="igpP07OAbupGVK2udsrqbqUNjqOxuY1OKIC/asfTl5Smsdm7gpwff6CjGBgdvhwBA/5geeYo5sYrZ8UizOfsfg==" saltValue="NtfPsc7Scsf2A2pERKJVhA==" spinCount="100000"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EHSHEET">
    <tabColor indexed="47"/>
  </sheetPr>
  <dimension ref="A1:BC87"/>
  <sheetViews>
    <sheetView showGridLines="0" zoomScaleNormal="100" workbookViewId="0"/>
  </sheetViews>
  <sheetFormatPr defaultRowHeight="11.25"/>
  <cols>
    <col min="1" max="1" width="32.5703125" style="5" customWidth="1"/>
    <col min="2" max="2" width="9.140625" style="123"/>
    <col min="3" max="3" width="9.140625" style="126"/>
    <col min="4" max="4" width="26.5703125" style="126" customWidth="1"/>
    <col min="5" max="6" width="26.5703125" style="2" customWidth="1"/>
    <col min="7" max="7" width="31.42578125" style="2" customWidth="1"/>
    <col min="8" max="8" width="40.85546875" style="2" customWidth="1"/>
    <col min="9" max="9" width="14.5703125" style="2" customWidth="1"/>
    <col min="10" max="10" width="26.85546875" style="2" customWidth="1"/>
    <col min="11" max="11" width="50" style="2" customWidth="1"/>
    <col min="12" max="13" width="10.7109375" style="2" customWidth="1"/>
    <col min="14" max="14" width="55.140625" style="2" customWidth="1"/>
    <col min="15" max="15" width="31.85546875" style="2" customWidth="1"/>
    <col min="16" max="16" width="23.85546875" style="2" customWidth="1"/>
    <col min="17" max="17" width="46.5703125" style="2" customWidth="1"/>
    <col min="18" max="18" width="24" style="2" bestFit="1" customWidth="1"/>
    <col min="19" max="19" width="20.5703125" style="2" customWidth="1"/>
    <col min="20" max="20" width="22" style="2" customWidth="1"/>
    <col min="21" max="22" width="26.42578125" style="2" customWidth="1"/>
    <col min="23" max="23" width="8.28515625" style="2" hidden="1" customWidth="1"/>
    <col min="24" max="24" width="59.7109375" style="2" customWidth="1"/>
    <col min="25" max="25" width="49.140625" style="2" customWidth="1"/>
    <col min="26" max="26" width="11.140625" style="2" customWidth="1"/>
    <col min="27" max="30" width="29" style="2" customWidth="1"/>
    <col min="31" max="31" width="9.140625" style="2"/>
    <col min="32" max="32" width="34.7109375" style="2" customWidth="1"/>
    <col min="33" max="33" width="9.140625" style="2"/>
    <col min="34" max="35" width="34.42578125" style="2" customWidth="1"/>
    <col min="36" max="36" width="9.140625" style="2"/>
    <col min="37" max="37" width="24.5703125" style="2" customWidth="1"/>
    <col min="38" max="38" width="9.140625" style="2"/>
    <col min="39" max="39" width="26.140625" style="2" customWidth="1"/>
    <col min="40" max="40" width="1.7109375" style="2" customWidth="1"/>
    <col min="41" max="41" width="9.140625" style="2"/>
    <col min="42" max="43" width="47.85546875" style="2" customWidth="1"/>
    <col min="44" max="44" width="1.7109375" style="2" customWidth="1"/>
    <col min="45" max="45" width="21.42578125" style="2" customWidth="1"/>
    <col min="46" max="46" width="1.7109375" style="2" customWidth="1"/>
    <col min="47" max="47" width="31.28515625" style="2" bestFit="1" customWidth="1"/>
    <col min="48" max="48" width="1.7109375" style="2" customWidth="1"/>
    <col min="49" max="50" width="9.140625" style="2"/>
    <col min="51" max="51" width="3.7109375" style="2" customWidth="1"/>
    <col min="52" max="52" width="20" style="2" customWidth="1"/>
    <col min="53" max="53" width="42.85546875" style="2" bestFit="1" customWidth="1"/>
    <col min="54" max="54" width="3.7109375" style="2" customWidth="1"/>
    <col min="55" max="55" width="55" style="2" customWidth="1"/>
    <col min="56" max="16384" width="9.140625" style="2"/>
  </cols>
  <sheetData>
    <row r="1" spans="1:55" s="122" customFormat="1" ht="43.5" customHeight="1">
      <c r="A1" s="128" t="s">
        <v>66</v>
      </c>
      <c r="B1" s="128" t="s">
        <v>360</v>
      </c>
      <c r="C1" s="128" t="s">
        <v>85</v>
      </c>
      <c r="D1" s="128" t="s">
        <v>82</v>
      </c>
      <c r="E1" s="128" t="s">
        <v>184</v>
      </c>
      <c r="F1" s="128" t="s">
        <v>224</v>
      </c>
      <c r="G1" s="128" t="s">
        <v>201</v>
      </c>
      <c r="H1" s="128" t="s">
        <v>205</v>
      </c>
      <c r="I1" s="128" t="s">
        <v>223</v>
      </c>
      <c r="J1" s="128" t="s">
        <v>240</v>
      </c>
      <c r="K1" s="128" t="s">
        <v>244</v>
      </c>
      <c r="L1" s="128"/>
      <c r="M1" s="128"/>
      <c r="N1" s="84" t="s">
        <v>280</v>
      </c>
      <c r="O1" s="128" t="s">
        <v>271</v>
      </c>
      <c r="P1" s="128" t="s">
        <v>295</v>
      </c>
      <c r="Q1" s="128" t="s">
        <v>338</v>
      </c>
      <c r="R1" s="128" t="s">
        <v>20</v>
      </c>
      <c r="S1" s="128" t="s">
        <v>28</v>
      </c>
      <c r="T1" s="140" t="s">
        <v>34</v>
      </c>
      <c r="U1" s="140" t="s">
        <v>39</v>
      </c>
      <c r="V1" s="367"/>
      <c r="W1" s="368" t="s">
        <v>324</v>
      </c>
      <c r="X1" s="333" t="s">
        <v>293</v>
      </c>
      <c r="Y1" s="333" t="s">
        <v>307</v>
      </c>
      <c r="Z1" s="128"/>
      <c r="AA1" s="177" t="s">
        <v>361</v>
      </c>
      <c r="AB1" s="177"/>
      <c r="AC1" s="177" t="s">
        <v>362</v>
      </c>
      <c r="AD1" s="177"/>
      <c r="AF1" s="140" t="s">
        <v>335</v>
      </c>
      <c r="AH1" s="128" t="s">
        <v>336</v>
      </c>
      <c r="AI1" s="128" t="s">
        <v>337</v>
      </c>
      <c r="AK1" s="128" t="s">
        <v>352</v>
      </c>
      <c r="AM1" s="128" t="s">
        <v>353</v>
      </c>
      <c r="AP1" s="128" t="s">
        <v>369</v>
      </c>
      <c r="AQ1" s="128" t="s">
        <v>368</v>
      </c>
      <c r="AS1" s="333" t="s">
        <v>374</v>
      </c>
      <c r="AU1" s="140" t="s">
        <v>382</v>
      </c>
      <c r="AW1" s="334" t="s">
        <v>523</v>
      </c>
      <c r="AX1" s="334" t="s">
        <v>524</v>
      </c>
      <c r="AZ1" s="808" t="s">
        <v>557</v>
      </c>
      <c r="BA1" s="808"/>
      <c r="BC1" s="494" t="s">
        <v>636</v>
      </c>
    </row>
    <row r="2" spans="1:55" ht="90">
      <c r="A2" s="4" t="s">
        <v>100</v>
      </c>
      <c r="B2" s="37">
        <v>2000</v>
      </c>
      <c r="C2" s="37">
        <v>2013</v>
      </c>
      <c r="D2" s="37" t="s">
        <v>83</v>
      </c>
      <c r="E2" s="124" t="s">
        <v>185</v>
      </c>
      <c r="F2" s="124" t="s">
        <v>225</v>
      </c>
      <c r="G2" s="124" t="s">
        <v>199</v>
      </c>
      <c r="H2" s="124" t="s">
        <v>203</v>
      </c>
      <c r="I2" s="124" t="s">
        <v>92</v>
      </c>
      <c r="J2" s="124" t="s">
        <v>241</v>
      </c>
      <c r="K2" s="125" t="s">
        <v>245</v>
      </c>
      <c r="L2" s="156" t="s">
        <v>245</v>
      </c>
      <c r="M2" s="125">
        <v>1</v>
      </c>
      <c r="N2" s="459" t="s">
        <v>284</v>
      </c>
      <c r="O2" s="38" t="s">
        <v>603</v>
      </c>
      <c r="P2" s="463" t="s">
        <v>41</v>
      </c>
      <c r="Q2" s="158" t="s">
        <v>3</v>
      </c>
      <c r="R2" s="159" t="s">
        <v>23</v>
      </c>
      <c r="S2" s="159" t="s">
        <v>25</v>
      </c>
      <c r="T2" s="160" t="s">
        <v>29</v>
      </c>
      <c r="U2" s="156" t="s">
        <v>35</v>
      </c>
      <c r="V2" s="525">
        <v>1</v>
      </c>
      <c r="W2" s="369"/>
      <c r="X2" s="370" t="s">
        <v>579</v>
      </c>
      <c r="Y2" s="37" t="s">
        <v>727</v>
      </c>
      <c r="Z2" s="139"/>
      <c r="AA2" s="37" t="s">
        <v>629</v>
      </c>
      <c r="AB2" s="179" t="s">
        <v>629</v>
      </c>
      <c r="AC2" s="37" t="s">
        <v>309</v>
      </c>
      <c r="AD2" s="179" t="s">
        <v>309</v>
      </c>
      <c r="AF2" s="38" t="s">
        <v>35</v>
      </c>
      <c r="AH2" s="124" t="s">
        <v>340</v>
      </c>
      <c r="AI2" s="124" t="s">
        <v>340</v>
      </c>
      <c r="AK2" s="124" t="s">
        <v>344</v>
      </c>
      <c r="AM2" s="124" t="s">
        <v>354</v>
      </c>
      <c r="AP2" s="162" t="s">
        <v>579</v>
      </c>
      <c r="AQ2" s="521" t="s">
        <v>671</v>
      </c>
      <c r="AS2" s="37" t="s">
        <v>372</v>
      </c>
      <c r="AU2" s="38" t="s">
        <v>375</v>
      </c>
      <c r="AW2" s="335" t="s">
        <v>525</v>
      </c>
      <c r="AX2" s="335" t="s">
        <v>525</v>
      </c>
      <c r="AZ2" s="358" t="s">
        <v>558</v>
      </c>
      <c r="BA2" s="359" t="s">
        <v>559</v>
      </c>
      <c r="BC2" s="493" t="s">
        <v>637</v>
      </c>
    </row>
    <row r="3" spans="1:55" ht="101.25">
      <c r="A3" s="4" t="s">
        <v>101</v>
      </c>
      <c r="B3" s="37">
        <v>2001</v>
      </c>
      <c r="C3" s="37">
        <v>2014</v>
      </c>
      <c r="D3" s="37" t="s">
        <v>84</v>
      </c>
      <c r="E3" s="124" t="s">
        <v>186</v>
      </c>
      <c r="F3" s="124" t="s">
        <v>226</v>
      </c>
      <c r="G3" s="124" t="s">
        <v>200</v>
      </c>
      <c r="H3" s="124" t="s">
        <v>204</v>
      </c>
      <c r="I3" s="124" t="s">
        <v>48</v>
      </c>
      <c r="J3" s="124" t="s">
        <v>281</v>
      </c>
      <c r="K3" s="125" t="s">
        <v>247</v>
      </c>
      <c r="L3" s="125" t="s">
        <v>247</v>
      </c>
      <c r="M3" s="125">
        <v>2</v>
      </c>
      <c r="N3" s="459" t="s">
        <v>258</v>
      </c>
      <c r="O3" s="38" t="s">
        <v>604</v>
      </c>
      <c r="P3" s="463" t="s">
        <v>42</v>
      </c>
      <c r="Q3" s="158" t="s">
        <v>300</v>
      </c>
      <c r="R3" s="157" t="s">
        <v>302</v>
      </c>
      <c r="S3" s="159" t="s">
        <v>26</v>
      </c>
      <c r="T3" s="160" t="s">
        <v>30</v>
      </c>
      <c r="U3" s="156" t="s">
        <v>36</v>
      </c>
      <c r="V3" s="525">
        <v>2</v>
      </c>
      <c r="W3" s="369"/>
      <c r="X3" s="370" t="s">
        <v>671</v>
      </c>
      <c r="Y3" s="37" t="s">
        <v>727</v>
      </c>
      <c r="Z3" s="139"/>
      <c r="AA3" s="37" t="s">
        <v>630</v>
      </c>
      <c r="AB3" s="179" t="s">
        <v>630</v>
      </c>
      <c r="AC3" s="37" t="s">
        <v>310</v>
      </c>
      <c r="AD3" s="179" t="s">
        <v>310</v>
      </c>
      <c r="AF3" s="38" t="s">
        <v>36</v>
      </c>
      <c r="AH3" s="124" t="s">
        <v>363</v>
      </c>
      <c r="AI3" s="124" t="s">
        <v>342</v>
      </c>
      <c r="AK3" s="124" t="s">
        <v>345</v>
      </c>
      <c r="AM3" s="124" t="s">
        <v>355</v>
      </c>
      <c r="AP3" s="162" t="s">
        <v>672</v>
      </c>
      <c r="AQ3" s="521" t="s">
        <v>580</v>
      </c>
      <c r="AS3" s="37" t="s">
        <v>373</v>
      </c>
      <c r="AU3" s="38" t="s">
        <v>376</v>
      </c>
      <c r="AW3" s="335" t="s">
        <v>526</v>
      </c>
      <c r="AX3" s="335" t="s">
        <v>526</v>
      </c>
      <c r="AZ3" s="188" t="s">
        <v>695</v>
      </c>
      <c r="BA3" s="157" t="s">
        <v>694</v>
      </c>
      <c r="BC3" s="493" t="s">
        <v>638</v>
      </c>
    </row>
    <row r="4" spans="1:55" ht="101.25">
      <c r="A4" s="4" t="s">
        <v>102</v>
      </c>
      <c r="B4" s="37">
        <v>2002</v>
      </c>
      <c r="C4" s="37">
        <v>2015</v>
      </c>
      <c r="E4" s="124" t="s">
        <v>187</v>
      </c>
      <c r="F4" s="124" t="s">
        <v>227</v>
      </c>
      <c r="H4" s="124" t="s">
        <v>2</v>
      </c>
      <c r="I4" s="124" t="s">
        <v>49</v>
      </c>
      <c r="J4" s="124" t="s">
        <v>282</v>
      </c>
      <c r="K4" s="125" t="s">
        <v>248</v>
      </c>
      <c r="L4" s="125" t="s">
        <v>248</v>
      </c>
      <c r="M4" s="125">
        <v>3</v>
      </c>
      <c r="N4" s="459" t="s">
        <v>285</v>
      </c>
      <c r="O4" s="124" t="s">
        <v>605</v>
      </c>
      <c r="Q4" s="158" t="s">
        <v>22</v>
      </c>
      <c r="R4" s="157" t="s">
        <v>757</v>
      </c>
      <c r="S4" s="159" t="s">
        <v>27</v>
      </c>
      <c r="T4" s="160" t="s">
        <v>31</v>
      </c>
      <c r="U4" s="156" t="s">
        <v>37</v>
      </c>
      <c r="V4" s="525">
        <v>3</v>
      </c>
      <c r="W4" s="369"/>
      <c r="X4" s="370"/>
      <c r="Y4" s="37"/>
      <c r="Z4" s="178"/>
      <c r="AC4" s="37" t="s">
        <v>311</v>
      </c>
      <c r="AD4" s="179" t="s">
        <v>311</v>
      </c>
      <c r="AF4" s="38" t="s">
        <v>37</v>
      </c>
      <c r="AH4" s="38" t="s">
        <v>366</v>
      </c>
      <c r="AK4" s="124" t="s">
        <v>346</v>
      </c>
      <c r="AM4" s="124" t="s">
        <v>356</v>
      </c>
      <c r="AP4" s="162" t="s">
        <v>671</v>
      </c>
      <c r="AQ4" s="521" t="s">
        <v>581</v>
      </c>
      <c r="AS4" s="37" t="s">
        <v>343</v>
      </c>
      <c r="AU4" s="38" t="s">
        <v>377</v>
      </c>
      <c r="AW4" s="335" t="s">
        <v>527</v>
      </c>
      <c r="AX4" s="335" t="s">
        <v>527</v>
      </c>
      <c r="AZ4" s="188" t="s">
        <v>707</v>
      </c>
      <c r="BA4" s="157" t="s">
        <v>706</v>
      </c>
      <c r="BC4" s="493" t="s">
        <v>639</v>
      </c>
    </row>
    <row r="5" spans="1:55" ht="33.75">
      <c r="A5" s="4" t="s">
        <v>103</v>
      </c>
      <c r="B5" s="37">
        <v>2003</v>
      </c>
      <c r="C5" s="37">
        <v>2016</v>
      </c>
      <c r="E5" s="124" t="s">
        <v>188</v>
      </c>
      <c r="F5" s="124" t="s">
        <v>228</v>
      </c>
      <c r="I5" s="124" t="s">
        <v>50</v>
      </c>
      <c r="K5" s="125" t="s">
        <v>246</v>
      </c>
      <c r="L5" s="125" t="s">
        <v>246</v>
      </c>
      <c r="M5" s="125">
        <v>4</v>
      </c>
      <c r="N5" s="460" t="s">
        <v>286</v>
      </c>
      <c r="O5" s="124" t="s">
        <v>606</v>
      </c>
      <c r="Q5" s="158" t="s">
        <v>301</v>
      </c>
      <c r="R5" s="157" t="s">
        <v>303</v>
      </c>
      <c r="T5" s="38" t="s">
        <v>32</v>
      </c>
      <c r="U5" s="156" t="s">
        <v>38</v>
      </c>
      <c r="V5" s="525">
        <v>4</v>
      </c>
      <c r="W5" s="369"/>
      <c r="X5" s="370" t="s">
        <v>580</v>
      </c>
      <c r="Y5" s="37" t="s">
        <v>728</v>
      </c>
      <c r="Z5" s="178">
        <v>1</v>
      </c>
      <c r="AF5" s="38" t="s">
        <v>326</v>
      </c>
      <c r="AH5" s="124" t="s">
        <v>364</v>
      </c>
      <c r="AK5" s="124" t="s">
        <v>347</v>
      </c>
      <c r="AM5" s="124" t="s">
        <v>357</v>
      </c>
      <c r="AP5" s="162" t="s">
        <v>580</v>
      </c>
      <c r="AQ5" s="521" t="s">
        <v>582</v>
      </c>
      <c r="AU5" s="38" t="s">
        <v>378</v>
      </c>
      <c r="AW5" s="335" t="s">
        <v>528</v>
      </c>
      <c r="AX5" s="335" t="s">
        <v>528</v>
      </c>
      <c r="AZ5" s="188" t="s">
        <v>722</v>
      </c>
      <c r="BA5" s="157" t="s">
        <v>721</v>
      </c>
      <c r="BC5" s="493" t="s">
        <v>640</v>
      </c>
    </row>
    <row r="6" spans="1:55" ht="45">
      <c r="A6" s="4" t="s">
        <v>104</v>
      </c>
      <c r="B6" s="37">
        <v>2004</v>
      </c>
      <c r="C6" s="37">
        <v>2017</v>
      </c>
      <c r="E6" s="124" t="s">
        <v>189</v>
      </c>
      <c r="F6" s="127"/>
      <c r="G6" s="128" t="s">
        <v>290</v>
      </c>
      <c r="H6" s="128" t="s">
        <v>257</v>
      </c>
      <c r="I6" s="124" t="s">
        <v>67</v>
      </c>
      <c r="J6" s="128" t="s">
        <v>263</v>
      </c>
      <c r="N6" s="460" t="s">
        <v>287</v>
      </c>
      <c r="O6" s="124" t="s">
        <v>607</v>
      </c>
      <c r="R6" s="157" t="s">
        <v>3</v>
      </c>
      <c r="T6" s="38" t="s">
        <v>33</v>
      </c>
      <c r="U6" s="156" t="s">
        <v>326</v>
      </c>
      <c r="V6" s="525">
        <v>5</v>
      </c>
      <c r="W6" s="369"/>
      <c r="X6" s="37" t="s">
        <v>581</v>
      </c>
      <c r="Y6" s="37" t="s">
        <v>735</v>
      </c>
      <c r="Z6" s="178"/>
      <c r="AA6" s="187"/>
      <c r="AH6" s="124" t="s">
        <v>365</v>
      </c>
      <c r="AK6" s="124" t="s">
        <v>348</v>
      </c>
      <c r="AM6" s="124" t="s">
        <v>358</v>
      </c>
      <c r="AP6" s="162" t="s">
        <v>581</v>
      </c>
      <c r="AQ6" s="521" t="s">
        <v>583</v>
      </c>
      <c r="AU6" s="188" t="s">
        <v>379</v>
      </c>
      <c r="AW6" s="335" t="s">
        <v>529</v>
      </c>
      <c r="AX6" s="335" t="s">
        <v>529</v>
      </c>
      <c r="AZ6" s="188" t="s">
        <v>723</v>
      </c>
      <c r="BA6" s="157" t="s">
        <v>729</v>
      </c>
    </row>
    <row r="7" spans="1:55" ht="33.75">
      <c r="A7" s="4" t="s">
        <v>105</v>
      </c>
      <c r="B7" s="37">
        <v>2005</v>
      </c>
      <c r="E7" s="124" t="s">
        <v>190</v>
      </c>
      <c r="F7" s="127"/>
      <c r="G7" s="124" t="s">
        <v>254</v>
      </c>
      <c r="H7" s="124" t="s">
        <v>256</v>
      </c>
      <c r="I7" s="124" t="s">
        <v>68</v>
      </c>
      <c r="J7" s="124" t="s">
        <v>283</v>
      </c>
      <c r="N7" s="461" t="s">
        <v>288</v>
      </c>
      <c r="O7" s="124" t="s">
        <v>608</v>
      </c>
      <c r="U7" s="156" t="s">
        <v>84</v>
      </c>
      <c r="V7" s="526" t="s">
        <v>68</v>
      </c>
      <c r="W7" s="369"/>
      <c r="X7" s="37" t="s">
        <v>582</v>
      </c>
      <c r="Y7" s="37" t="s">
        <v>728</v>
      </c>
      <c r="Z7" s="178"/>
      <c r="AA7" s="187"/>
      <c r="AH7" s="124" t="s">
        <v>341</v>
      </c>
      <c r="AK7" s="124" t="s">
        <v>349</v>
      </c>
      <c r="AM7" s="124" t="s">
        <v>359</v>
      </c>
      <c r="AP7" s="162" t="s">
        <v>582</v>
      </c>
      <c r="AQ7" s="521" t="s">
        <v>586</v>
      </c>
      <c r="AU7" s="188" t="s">
        <v>380</v>
      </c>
      <c r="AW7" s="335" t="s">
        <v>530</v>
      </c>
      <c r="AX7" s="335" t="s">
        <v>530</v>
      </c>
      <c r="AZ7" s="188" t="s">
        <v>724</v>
      </c>
      <c r="BA7" s="157" t="s">
        <v>734</v>
      </c>
    </row>
    <row r="8" spans="1:55" ht="33.75">
      <c r="A8" s="4" t="s">
        <v>106</v>
      </c>
      <c r="B8" s="37">
        <v>2006</v>
      </c>
      <c r="E8" s="124" t="s">
        <v>191</v>
      </c>
      <c r="F8" s="127"/>
      <c r="G8" s="124" t="s">
        <v>255</v>
      </c>
      <c r="H8" s="124" t="s">
        <v>262</v>
      </c>
      <c r="I8" s="124" t="s">
        <v>182</v>
      </c>
      <c r="J8" s="124" t="s">
        <v>279</v>
      </c>
      <c r="N8" s="462" t="s">
        <v>289</v>
      </c>
      <c r="O8" s="124" t="s">
        <v>609</v>
      </c>
      <c r="V8" s="526" t="s">
        <v>182</v>
      </c>
      <c r="W8" s="369"/>
      <c r="X8" s="37" t="s">
        <v>583</v>
      </c>
      <c r="Y8" s="37" t="s">
        <v>728</v>
      </c>
      <c r="Z8" s="178"/>
      <c r="AA8" s="187"/>
      <c r="AK8" s="124" t="s">
        <v>350</v>
      </c>
      <c r="AP8" s="162" t="s">
        <v>583</v>
      </c>
      <c r="AQ8" s="521" t="s">
        <v>585</v>
      </c>
      <c r="AU8" s="188" t="s">
        <v>381</v>
      </c>
      <c r="AW8" s="335" t="s">
        <v>531</v>
      </c>
      <c r="AX8" s="335" t="s">
        <v>531</v>
      </c>
      <c r="AZ8" s="188" t="s">
        <v>725</v>
      </c>
      <c r="BA8" s="157" t="s">
        <v>744</v>
      </c>
    </row>
    <row r="9" spans="1:55" ht="33.75">
      <c r="A9" s="4" t="s">
        <v>107</v>
      </c>
      <c r="B9" s="37">
        <v>2007</v>
      </c>
      <c r="E9" s="124" t="s">
        <v>192</v>
      </c>
      <c r="F9" s="127"/>
      <c r="G9" s="124" t="s">
        <v>262</v>
      </c>
      <c r="I9" s="124" t="s">
        <v>183</v>
      </c>
      <c r="O9" s="124" t="s">
        <v>610</v>
      </c>
      <c r="V9" s="526" t="s">
        <v>183</v>
      </c>
      <c r="W9" s="369"/>
      <c r="X9" s="37" t="s">
        <v>584</v>
      </c>
      <c r="Y9" s="37" t="s">
        <v>727</v>
      </c>
      <c r="Z9" s="178">
        <v>1</v>
      </c>
      <c r="AA9" s="187"/>
      <c r="AK9" s="124" t="s">
        <v>351</v>
      </c>
      <c r="AP9" s="162" t="s">
        <v>586</v>
      </c>
      <c r="AQ9" s="521" t="s">
        <v>584</v>
      </c>
      <c r="AW9" s="335" t="s">
        <v>532</v>
      </c>
      <c r="AX9" s="335" t="s">
        <v>532</v>
      </c>
      <c r="AZ9" s="188" t="s">
        <v>726</v>
      </c>
      <c r="BA9" s="157" t="s">
        <v>741</v>
      </c>
    </row>
    <row r="10" spans="1:55" ht="112.5">
      <c r="A10" s="4" t="s">
        <v>108</v>
      </c>
      <c r="B10" s="37">
        <v>2008</v>
      </c>
      <c r="E10" s="124" t="s">
        <v>193</v>
      </c>
      <c r="F10" s="127"/>
      <c r="I10" s="124" t="s">
        <v>207</v>
      </c>
      <c r="O10" s="124" t="s">
        <v>611</v>
      </c>
      <c r="V10" s="527" t="s">
        <v>207</v>
      </c>
      <c r="W10" s="524"/>
      <c r="X10" s="522" t="s">
        <v>585</v>
      </c>
      <c r="Y10" s="523" t="s">
        <v>740</v>
      </c>
      <c r="Z10" s="178"/>
      <c r="AP10" s="162" t="s">
        <v>585</v>
      </c>
      <c r="AQ10" s="521" t="s">
        <v>579</v>
      </c>
      <c r="AW10" s="335" t="s">
        <v>533</v>
      </c>
      <c r="AX10" s="335" t="s">
        <v>533</v>
      </c>
    </row>
    <row r="11" spans="1:55" ht="22.5">
      <c r="A11" s="4" t="s">
        <v>109</v>
      </c>
      <c r="B11" s="37">
        <v>2009</v>
      </c>
      <c r="E11" s="124" t="s">
        <v>194</v>
      </c>
      <c r="F11" s="127"/>
      <c r="I11" s="124" t="s">
        <v>208</v>
      </c>
      <c r="O11" s="38" t="s">
        <v>612</v>
      </c>
      <c r="V11" s="526" t="s">
        <v>208</v>
      </c>
      <c r="W11" s="371"/>
      <c r="X11" s="370" t="s">
        <v>586</v>
      </c>
      <c r="Y11" s="37" t="s">
        <v>739</v>
      </c>
      <c r="Z11" s="178"/>
      <c r="AP11" s="162" t="s">
        <v>584</v>
      </c>
      <c r="AQ11" s="485"/>
      <c r="AW11" s="335" t="s">
        <v>534</v>
      </c>
      <c r="AX11" s="335" t="s">
        <v>534</v>
      </c>
    </row>
    <row r="12" spans="1:55" ht="33.75">
      <c r="A12" s="4" t="s">
        <v>64</v>
      </c>
      <c r="B12" s="37">
        <v>2010</v>
      </c>
      <c r="E12" s="124" t="s">
        <v>195</v>
      </c>
      <c r="F12" s="127"/>
      <c r="G12" s="128" t="s">
        <v>291</v>
      </c>
      <c r="H12" s="128" t="s">
        <v>259</v>
      </c>
      <c r="I12" s="124" t="s">
        <v>209</v>
      </c>
      <c r="O12" s="38" t="s">
        <v>3</v>
      </c>
      <c r="V12" s="526" t="s">
        <v>209</v>
      </c>
      <c r="W12" s="188"/>
      <c r="X12" s="370" t="s">
        <v>667</v>
      </c>
      <c r="Y12" s="37" t="s">
        <v>727</v>
      </c>
      <c r="AP12" s="162"/>
      <c r="AW12" s="335" t="s">
        <v>208</v>
      </c>
      <c r="AX12" s="335" t="s">
        <v>208</v>
      </c>
    </row>
    <row r="13" spans="1:55" ht="22.5">
      <c r="A13" s="4" t="s">
        <v>110</v>
      </c>
      <c r="B13" s="37">
        <v>2011</v>
      </c>
      <c r="E13" s="124" t="s">
        <v>196</v>
      </c>
      <c r="F13" s="127"/>
      <c r="G13" s="124" t="s">
        <v>260</v>
      </c>
      <c r="H13" s="124" t="s">
        <v>261</v>
      </c>
      <c r="I13" s="124" t="s">
        <v>210</v>
      </c>
      <c r="V13" s="526" t="s">
        <v>210</v>
      </c>
      <c r="W13" s="188"/>
      <c r="X13" s="188"/>
      <c r="Y13" s="188"/>
      <c r="AW13" s="335" t="s">
        <v>209</v>
      </c>
      <c r="AX13" s="335" t="s">
        <v>209</v>
      </c>
    </row>
    <row r="14" spans="1:55" ht="45">
      <c r="A14" s="4" t="s">
        <v>65</v>
      </c>
      <c r="B14" s="37">
        <v>2012</v>
      </c>
      <c r="G14" s="124" t="s">
        <v>262</v>
      </c>
      <c r="H14" s="124" t="s">
        <v>262</v>
      </c>
      <c r="I14" s="124" t="s">
        <v>211</v>
      </c>
      <c r="N14" s="84" t="s">
        <v>315</v>
      </c>
      <c r="V14" s="525">
        <v>13</v>
      </c>
      <c r="W14" s="369"/>
      <c r="X14" s="370" t="s">
        <v>672</v>
      </c>
      <c r="Y14" s="37" t="s">
        <v>727</v>
      </c>
      <c r="AW14" s="335" t="s">
        <v>210</v>
      </c>
      <c r="AX14" s="335" t="s">
        <v>210</v>
      </c>
    </row>
    <row r="15" spans="1:55" ht="63.75">
      <c r="A15" s="4" t="s">
        <v>438</v>
      </c>
      <c r="B15" s="37">
        <v>2013</v>
      </c>
      <c r="I15" s="124" t="s">
        <v>212</v>
      </c>
      <c r="N15" s="155" t="s">
        <v>323</v>
      </c>
      <c r="X15" s="186"/>
      <c r="AW15" s="335" t="s">
        <v>211</v>
      </c>
      <c r="AX15" s="335" t="s">
        <v>211</v>
      </c>
    </row>
    <row r="16" spans="1:55" ht="21" customHeight="1">
      <c r="A16" s="4" t="s">
        <v>111</v>
      </c>
      <c r="B16" s="37">
        <v>2014</v>
      </c>
      <c r="I16" s="124" t="s">
        <v>213</v>
      </c>
      <c r="N16" s="155" t="s">
        <v>322</v>
      </c>
      <c r="AW16" s="335" t="s">
        <v>212</v>
      </c>
      <c r="AX16" s="335" t="s">
        <v>212</v>
      </c>
    </row>
    <row r="17" spans="1:50" ht="21" customHeight="1">
      <c r="A17" s="4" t="s">
        <v>112</v>
      </c>
      <c r="B17" s="37">
        <v>2015</v>
      </c>
      <c r="I17" s="124" t="s">
        <v>214</v>
      </c>
      <c r="N17" s="155" t="s">
        <v>321</v>
      </c>
      <c r="X17" s="186"/>
      <c r="AW17" s="335" t="s">
        <v>213</v>
      </c>
      <c r="AX17" s="335" t="s">
        <v>213</v>
      </c>
    </row>
    <row r="18" spans="1:50" ht="21" customHeight="1">
      <c r="A18" s="4" t="s">
        <v>113</v>
      </c>
      <c r="B18" s="37">
        <v>2016</v>
      </c>
      <c r="I18" s="124" t="s">
        <v>215</v>
      </c>
      <c r="N18" s="155" t="s">
        <v>320</v>
      </c>
      <c r="X18" s="186"/>
      <c r="AW18" s="335" t="s">
        <v>214</v>
      </c>
      <c r="AX18" s="335" t="s">
        <v>214</v>
      </c>
    </row>
    <row r="19" spans="1:50" ht="21" customHeight="1">
      <c r="A19" s="4" t="s">
        <v>114</v>
      </c>
      <c r="B19" s="37">
        <v>2017</v>
      </c>
      <c r="I19" s="124" t="s">
        <v>216</v>
      </c>
      <c r="N19" s="155" t="s">
        <v>319</v>
      </c>
      <c r="X19" s="186"/>
      <c r="AW19" s="335" t="s">
        <v>215</v>
      </c>
      <c r="AX19" s="335" t="s">
        <v>215</v>
      </c>
    </row>
    <row r="20" spans="1:50" ht="21" customHeight="1">
      <c r="A20" s="4" t="s">
        <v>115</v>
      </c>
      <c r="B20" s="37">
        <v>2018</v>
      </c>
      <c r="I20" s="124" t="s">
        <v>217</v>
      </c>
      <c r="N20" s="155" t="s">
        <v>318</v>
      </c>
      <c r="AW20" s="335" t="s">
        <v>216</v>
      </c>
      <c r="AX20" s="335" t="s">
        <v>216</v>
      </c>
    </row>
    <row r="21" spans="1:50" ht="21" customHeight="1">
      <c r="A21" s="4" t="s">
        <v>116</v>
      </c>
      <c r="B21" s="37">
        <v>2019</v>
      </c>
      <c r="I21" s="124" t="s">
        <v>218</v>
      </c>
      <c r="N21" s="155" t="s">
        <v>317</v>
      </c>
      <c r="AW21" s="335" t="s">
        <v>217</v>
      </c>
      <c r="AX21" s="335" t="s">
        <v>217</v>
      </c>
    </row>
    <row r="22" spans="1:50" ht="21" customHeight="1">
      <c r="A22" s="4" t="s">
        <v>117</v>
      </c>
      <c r="B22" s="37">
        <v>2020</v>
      </c>
      <c r="N22" s="155" t="s">
        <v>316</v>
      </c>
      <c r="AW22" s="335" t="s">
        <v>218</v>
      </c>
      <c r="AX22" s="335" t="s">
        <v>218</v>
      </c>
    </row>
    <row r="23" spans="1:50" ht="21" customHeight="1">
      <c r="A23" s="4" t="s">
        <v>118</v>
      </c>
      <c r="B23" s="37">
        <v>2021</v>
      </c>
      <c r="AW23" s="335" t="s">
        <v>535</v>
      </c>
      <c r="AX23" s="335" t="s">
        <v>535</v>
      </c>
    </row>
    <row r="24" spans="1:50" ht="21" customHeight="1">
      <c r="A24" s="4" t="s">
        <v>119</v>
      </c>
      <c r="B24" s="37">
        <v>2022</v>
      </c>
      <c r="AW24" s="335" t="s">
        <v>536</v>
      </c>
      <c r="AX24" s="335" t="s">
        <v>536</v>
      </c>
    </row>
    <row r="25" spans="1:50">
      <c r="A25" s="4" t="s">
        <v>120</v>
      </c>
      <c r="B25" s="37">
        <v>2023</v>
      </c>
      <c r="AW25" s="335" t="s">
        <v>537</v>
      </c>
      <c r="AX25" s="335" t="s">
        <v>537</v>
      </c>
    </row>
    <row r="26" spans="1:50">
      <c r="A26" s="4" t="s">
        <v>121</v>
      </c>
      <c r="B26" s="37">
        <v>2024</v>
      </c>
      <c r="AX26" s="335" t="s">
        <v>538</v>
      </c>
    </row>
    <row r="27" spans="1:50">
      <c r="A27" s="4" t="s">
        <v>122</v>
      </c>
      <c r="B27" s="37">
        <v>2025</v>
      </c>
      <c r="AX27" s="335" t="s">
        <v>539</v>
      </c>
    </row>
    <row r="28" spans="1:50">
      <c r="A28" s="4" t="s">
        <v>123</v>
      </c>
      <c r="D28" s="2"/>
      <c r="E28" s="229"/>
      <c r="F28" s="229"/>
      <c r="H28" s="230" t="s">
        <v>406</v>
      </c>
      <c r="AX28" s="335" t="s">
        <v>540</v>
      </c>
    </row>
    <row r="29" spans="1:50">
      <c r="A29" s="4" t="s">
        <v>124</v>
      </c>
      <c r="D29" s="231" t="s">
        <v>407</v>
      </c>
      <c r="E29" s="232" t="str">
        <f>IF(periodStart = "","", periodStart)</f>
        <v>01.01.2024</v>
      </c>
      <c r="F29" s="232" t="str">
        <f>IF(periodEnd = "","", periodEnd)</f>
        <v>31.12.2028</v>
      </c>
      <c r="H29" s="233" t="s">
        <v>1792</v>
      </c>
      <c r="AX29" s="335" t="s">
        <v>541</v>
      </c>
    </row>
    <row r="30" spans="1:50">
      <c r="A30" s="4" t="s">
        <v>125</v>
      </c>
      <c r="D30" s="234"/>
      <c r="E30" s="235"/>
      <c r="F30" s="235"/>
      <c r="AX30" s="335" t="s">
        <v>542</v>
      </c>
    </row>
    <row r="31" spans="1:50" ht="12.75">
      <c r="A31" s="4" t="s">
        <v>126</v>
      </c>
      <c r="D31" s="2"/>
      <c r="E31" s="229"/>
      <c r="F31" s="229"/>
      <c r="H31" s="236"/>
      <c r="AX31" s="335" t="s">
        <v>543</v>
      </c>
    </row>
    <row r="32" spans="1:50">
      <c r="A32" s="4" t="s">
        <v>127</v>
      </c>
      <c r="D32" s="231" t="s">
        <v>408</v>
      </c>
      <c r="E32" s="237"/>
      <c r="F32" s="237"/>
      <c r="H32" s="238" t="s">
        <v>409</v>
      </c>
      <c r="O32" s="2" t="s">
        <v>603</v>
      </c>
      <c r="AX32" s="335" t="s">
        <v>544</v>
      </c>
    </row>
    <row r="33" spans="1:50">
      <c r="A33" s="4" t="s">
        <v>128</v>
      </c>
      <c r="O33" s="2" t="s">
        <v>604</v>
      </c>
      <c r="AX33" s="335" t="s">
        <v>545</v>
      </c>
    </row>
    <row r="34" spans="1:50">
      <c r="A34" s="4" t="s">
        <v>129</v>
      </c>
      <c r="O34" s="2" t="s">
        <v>605</v>
      </c>
      <c r="AX34" s="335" t="s">
        <v>546</v>
      </c>
    </row>
    <row r="35" spans="1:50">
      <c r="A35" s="4" t="s">
        <v>130</v>
      </c>
      <c r="O35" s="2" t="s">
        <v>606</v>
      </c>
      <c r="AX35" s="335" t="s">
        <v>547</v>
      </c>
    </row>
    <row r="36" spans="1:50">
      <c r="A36" s="4" t="s">
        <v>94</v>
      </c>
      <c r="O36" s="2" t="s">
        <v>607</v>
      </c>
      <c r="AX36" s="335" t="s">
        <v>548</v>
      </c>
    </row>
    <row r="37" spans="1:50">
      <c r="A37" s="4" t="s">
        <v>95</v>
      </c>
      <c r="O37" s="2" t="s">
        <v>608</v>
      </c>
      <c r="AX37" s="335" t="s">
        <v>549</v>
      </c>
    </row>
    <row r="38" spans="1:50">
      <c r="A38" s="4" t="s">
        <v>96</v>
      </c>
      <c r="O38" s="2" t="s">
        <v>609</v>
      </c>
      <c r="AX38" s="335" t="s">
        <v>550</v>
      </c>
    </row>
    <row r="39" spans="1:50">
      <c r="A39" s="4" t="s">
        <v>97</v>
      </c>
      <c r="O39" s="2" t="s">
        <v>610</v>
      </c>
      <c r="AX39" s="335" t="s">
        <v>498</v>
      </c>
    </row>
    <row r="40" spans="1:50">
      <c r="A40" s="4" t="s">
        <v>98</v>
      </c>
      <c r="O40" s="2" t="s">
        <v>611</v>
      </c>
      <c r="AX40" s="335" t="s">
        <v>499</v>
      </c>
    </row>
    <row r="41" spans="1:50">
      <c r="A41" s="4" t="s">
        <v>99</v>
      </c>
      <c r="O41" s="2" t="s">
        <v>612</v>
      </c>
      <c r="AX41" s="335" t="s">
        <v>500</v>
      </c>
    </row>
    <row r="42" spans="1:50">
      <c r="A42" s="4" t="s">
        <v>131</v>
      </c>
      <c r="AX42" s="335" t="s">
        <v>501</v>
      </c>
    </row>
    <row r="43" spans="1:50">
      <c r="A43" s="4" t="s">
        <v>132</v>
      </c>
      <c r="AX43" s="335" t="s">
        <v>502</v>
      </c>
    </row>
    <row r="44" spans="1:50">
      <c r="A44" s="4" t="s">
        <v>133</v>
      </c>
      <c r="AX44" s="335" t="s">
        <v>503</v>
      </c>
    </row>
    <row r="45" spans="1:50">
      <c r="A45" s="4" t="s">
        <v>134</v>
      </c>
      <c r="AX45" s="335" t="s">
        <v>504</v>
      </c>
    </row>
    <row r="46" spans="1:50">
      <c r="A46" s="4" t="s">
        <v>135</v>
      </c>
      <c r="AX46" s="335" t="s">
        <v>505</v>
      </c>
    </row>
    <row r="47" spans="1:50">
      <c r="A47" s="4" t="s">
        <v>156</v>
      </c>
      <c r="AX47" s="335" t="s">
        <v>506</v>
      </c>
    </row>
    <row r="48" spans="1:50">
      <c r="A48" s="4" t="s">
        <v>157</v>
      </c>
      <c r="AX48" s="335" t="s">
        <v>507</v>
      </c>
    </row>
    <row r="49" spans="1:50">
      <c r="A49" s="4" t="s">
        <v>158</v>
      </c>
      <c r="AX49" s="335" t="s">
        <v>508</v>
      </c>
    </row>
    <row r="50" spans="1:50">
      <c r="A50" s="4" t="s">
        <v>136</v>
      </c>
      <c r="AX50" s="335" t="s">
        <v>509</v>
      </c>
    </row>
    <row r="51" spans="1:50">
      <c r="A51" s="4" t="s">
        <v>137</v>
      </c>
      <c r="AX51" s="335" t="s">
        <v>510</v>
      </c>
    </row>
    <row r="52" spans="1:50">
      <c r="A52" s="4" t="s">
        <v>138</v>
      </c>
      <c r="AX52" s="335" t="s">
        <v>511</v>
      </c>
    </row>
    <row r="53" spans="1:50">
      <c r="A53" s="4" t="s">
        <v>139</v>
      </c>
      <c r="AX53" s="335" t="s">
        <v>512</v>
      </c>
    </row>
    <row r="54" spans="1:50">
      <c r="A54" s="4" t="s">
        <v>140</v>
      </c>
      <c r="AX54" s="335" t="s">
        <v>513</v>
      </c>
    </row>
    <row r="55" spans="1:50">
      <c r="A55" s="4" t="s">
        <v>141</v>
      </c>
      <c r="AX55" s="335" t="s">
        <v>514</v>
      </c>
    </row>
    <row r="56" spans="1:50">
      <c r="A56" s="4" t="s">
        <v>142</v>
      </c>
      <c r="AX56" s="335" t="s">
        <v>515</v>
      </c>
    </row>
    <row r="57" spans="1:50">
      <c r="A57" s="4" t="s">
        <v>386</v>
      </c>
      <c r="AX57" s="335" t="s">
        <v>516</v>
      </c>
    </row>
    <row r="58" spans="1:50">
      <c r="A58" s="4" t="s">
        <v>143</v>
      </c>
      <c r="AX58" s="335" t="s">
        <v>517</v>
      </c>
    </row>
    <row r="59" spans="1:50">
      <c r="A59" s="4" t="s">
        <v>144</v>
      </c>
      <c r="AX59" s="335" t="s">
        <v>518</v>
      </c>
    </row>
    <row r="60" spans="1:50">
      <c r="A60" s="4" t="s">
        <v>145</v>
      </c>
      <c r="AX60" s="335" t="s">
        <v>519</v>
      </c>
    </row>
    <row r="61" spans="1:50">
      <c r="A61" s="4" t="s">
        <v>146</v>
      </c>
      <c r="AX61" s="335" t="s">
        <v>520</v>
      </c>
    </row>
    <row r="62" spans="1:50">
      <c r="A62" s="4" t="s">
        <v>89</v>
      </c>
    </row>
    <row r="63" spans="1:50">
      <c r="A63" s="4" t="s">
        <v>147</v>
      </c>
    </row>
    <row r="64" spans="1:50">
      <c r="A64" s="4" t="s">
        <v>148</v>
      </c>
    </row>
    <row r="65" spans="1:1">
      <c r="A65" s="4" t="s">
        <v>149</v>
      </c>
    </row>
    <row r="66" spans="1:1">
      <c r="A66" s="4" t="s">
        <v>150</v>
      </c>
    </row>
    <row r="67" spans="1:1">
      <c r="A67" s="4" t="s">
        <v>151</v>
      </c>
    </row>
    <row r="68" spans="1:1">
      <c r="A68" s="4" t="s">
        <v>152</v>
      </c>
    </row>
    <row r="69" spans="1:1">
      <c r="A69" s="4" t="s">
        <v>153</v>
      </c>
    </row>
    <row r="70" spans="1:1">
      <c r="A70" s="4" t="s">
        <v>154</v>
      </c>
    </row>
    <row r="71" spans="1:1">
      <c r="A71" s="4" t="s">
        <v>155</v>
      </c>
    </row>
    <row r="72" spans="1:1">
      <c r="A72" s="4" t="s">
        <v>159</v>
      </c>
    </row>
    <row r="73" spans="1:1">
      <c r="A73" s="4" t="s">
        <v>160</v>
      </c>
    </row>
    <row r="74" spans="1:1">
      <c r="A74" s="4" t="s">
        <v>161</v>
      </c>
    </row>
    <row r="75" spans="1:1">
      <c r="A75" s="4" t="s">
        <v>162</v>
      </c>
    </row>
    <row r="76" spans="1:1">
      <c r="A76" s="4" t="s">
        <v>163</v>
      </c>
    </row>
    <row r="77" spans="1:1">
      <c r="A77" s="4" t="s">
        <v>164</v>
      </c>
    </row>
    <row r="78" spans="1:1">
      <c r="A78" s="4" t="s">
        <v>165</v>
      </c>
    </row>
    <row r="79" spans="1:1">
      <c r="A79" s="4" t="s">
        <v>93</v>
      </c>
    </row>
    <row r="80" spans="1:1">
      <c r="A80" s="4" t="s">
        <v>166</v>
      </c>
    </row>
    <row r="81" spans="1:1">
      <c r="A81" s="4" t="s">
        <v>167</v>
      </c>
    </row>
    <row r="82" spans="1:1">
      <c r="A82" s="4" t="s">
        <v>168</v>
      </c>
    </row>
    <row r="83" spans="1:1">
      <c r="A83" s="4" t="s">
        <v>43</v>
      </c>
    </row>
    <row r="84" spans="1:1">
      <c r="A84" s="4" t="s">
        <v>44</v>
      </c>
    </row>
    <row r="85" spans="1:1">
      <c r="A85" s="4" t="s">
        <v>45</v>
      </c>
    </row>
    <row r="86" spans="1:1">
      <c r="A86" s="4" t="s">
        <v>46</v>
      </c>
    </row>
    <row r="87" spans="1:1">
      <c r="A87" s="4"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modList14_1">
    <tabColor rgb="FFFFCC99"/>
  </sheetPr>
  <dimension ref="A1"/>
  <sheetViews>
    <sheetView showGridLines="0" workbookViewId="0"/>
  </sheetViews>
  <sheetFormatPr defaultRowHeight="11.25"/>
  <cols>
    <col min="1" max="16384" width="9.140625" style="153"/>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3">
    <tabColor indexed="47"/>
  </sheetPr>
  <dimension ref="A1"/>
  <sheetViews>
    <sheetView showGridLines="0" zoomScaleNormal="100" workbookViewId="0"/>
  </sheetViews>
  <sheetFormatPr defaultRowHeight="11.25"/>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320"/>
  <sheetViews>
    <sheetView showGridLines="0" workbookViewId="0"/>
  </sheetViews>
  <sheetFormatPr defaultRowHeight="11.25"/>
  <sheetData>
    <row r="1" spans="1:1">
      <c r="A1" s="162">
        <f>IF('Форма 4.10.2 | Т-ТЭ | &gt;=25МВт'!$O$22="",1,0)</f>
        <v>1</v>
      </c>
    </row>
    <row r="2" spans="1:1">
      <c r="A2" s="162">
        <f>IF('Форма 4.10.2 | Т-ТЭ | &gt;=25МВт'!$O$23="",1,0)</f>
        <v>1</v>
      </c>
    </row>
    <row r="3" spans="1:1">
      <c r="A3" s="162">
        <f>IF('Форма 4.10.2 | Т-ТЭ | &gt;=25МВт'!$M$24="",1,0)</f>
        <v>1</v>
      </c>
    </row>
    <row r="4" spans="1:1">
      <c r="A4" s="162">
        <f>IF('Форма 4.10.2 | Т-ТЭ | &gt;=25МВт'!$R$24="",1,0)</f>
        <v>1</v>
      </c>
    </row>
    <row r="5" spans="1:1">
      <c r="A5" s="162">
        <f>IF('Форма 4.10.2 | Т-ТЭ | &gt;=25МВт'!$T$24="",1,0)</f>
        <v>1</v>
      </c>
    </row>
    <row r="6" spans="1:1">
      <c r="A6" s="162">
        <f>IF('Форма 4.10.2 | Т-ТЭ | &gt;=25МВт'!$S$24="",1,0)</f>
        <v>0</v>
      </c>
    </row>
    <row r="7" spans="1:1">
      <c r="A7" s="162">
        <f>IF('Форма 4.10.2 | Т-ТЭ | &gt;=25МВт'!$U$24="",1,0)</f>
        <v>0</v>
      </c>
    </row>
    <row r="8" spans="1:1">
      <c r="A8" s="162">
        <f>IF('Форма 4.10.2 | Т-ТЭ | ТСО'!$O$22="",1,0)</f>
        <v>1</v>
      </c>
    </row>
    <row r="9" spans="1:1">
      <c r="A9" s="162">
        <f>IF('Форма 4.10.2 | Т-ТЭ | ТСО'!$O$23="",1,0)</f>
        <v>1</v>
      </c>
    </row>
    <row r="10" spans="1:1">
      <c r="A10" s="162">
        <f>IF('Форма 4.10.2 | Т-ТЭ | ТСО'!$M$24="",1,0)</f>
        <v>1</v>
      </c>
    </row>
    <row r="11" spans="1:1">
      <c r="A11" s="162">
        <f>IF('Форма 4.10.2 | Т-ТЭ | ТСО'!$R$24="",1,0)</f>
        <v>1</v>
      </c>
    </row>
    <row r="12" spans="1:1">
      <c r="A12" s="162">
        <f>IF('Форма 4.10.2 | Т-ТЭ | ТСО'!$T$24="",1,0)</f>
        <v>1</v>
      </c>
    </row>
    <row r="13" spans="1:1">
      <c r="A13" s="162">
        <f>IF('Форма 4.10.2 | Т-ТЭ | ТСО'!$S$24="",1,0)</f>
        <v>0</v>
      </c>
    </row>
    <row r="14" spans="1:1">
      <c r="A14" s="162">
        <f>IF('Форма 4.10.2 | Т-ТЭ | ТСО'!$U$24="",1,0)</f>
        <v>0</v>
      </c>
    </row>
    <row r="15" spans="1:1">
      <c r="A15" s="162">
        <f>IF('Форма 4.10.2 | Т-ТЭ | потр'!$O$22="",1,0)</f>
        <v>0</v>
      </c>
    </row>
    <row r="16" spans="1:1">
      <c r="A16" s="162">
        <f>IF('Форма 4.10.2 | Т-ТЭ | потр'!$O$23="",1,0)</f>
        <v>0</v>
      </c>
    </row>
    <row r="17" spans="1:1">
      <c r="A17" s="162">
        <f>IF('Форма 4.10.2 | Т-ТЭ | потр'!$M$24="",1,0)</f>
        <v>0</v>
      </c>
    </row>
    <row r="18" spans="1:1">
      <c r="A18" s="162">
        <f>IF('Форма 4.10.2 | Т-ТЭ | потр'!$R$24="",1,0)</f>
        <v>0</v>
      </c>
    </row>
    <row r="19" spans="1:1">
      <c r="A19" s="162">
        <f>IF('Форма 4.10.2 | Т-ТЭ | потр'!$T$24="",1,0)</f>
        <v>0</v>
      </c>
    </row>
    <row r="20" spans="1:1">
      <c r="A20" s="162">
        <f>IF('Форма 4.10.2 | Т-ТЭ | потр'!$S$24="",1,0)</f>
        <v>0</v>
      </c>
    </row>
    <row r="21" spans="1:1">
      <c r="A21" s="162">
        <f>IF('Форма 4.10.2 | Т-ТЭ | потр'!$U$24="",1,0)</f>
        <v>0</v>
      </c>
    </row>
    <row r="22" spans="1:1">
      <c r="A22" s="162">
        <f>IF('Форма 4.10.2 | Т-ТЭ | предел'!$O$24="",1,0)</f>
        <v>1</v>
      </c>
    </row>
    <row r="23" spans="1:1">
      <c r="A23" s="162">
        <f>IF('Форма 4.10.2 | Т-ТЭ | предел'!$O$25="",1,0)</f>
        <v>1</v>
      </c>
    </row>
    <row r="24" spans="1:1">
      <c r="A24" s="162">
        <f>IF('Форма 4.10.2 | Т-ТЭ | предел'!$M$26="",1,0)</f>
        <v>1</v>
      </c>
    </row>
    <row r="25" spans="1:1">
      <c r="A25" s="162">
        <f>IF('Форма 4.10.2 | Т-ТЭ | предел'!$R$26="",1,0)</f>
        <v>1</v>
      </c>
    </row>
    <row r="26" spans="1:1">
      <c r="A26" s="162">
        <f>IF('Форма 4.10.2 | Т-ТЭ | предел'!$T$26="",1,0)</f>
        <v>1</v>
      </c>
    </row>
    <row r="27" spans="1:1">
      <c r="A27" s="162">
        <f>IF('Форма 4.10.2 | Т-ТЭ | предел'!$S$26="",1,0)</f>
        <v>0</v>
      </c>
    </row>
    <row r="28" spans="1:1">
      <c r="A28" s="162">
        <f>IF('Форма 4.10.2 | Т-ТЭ | предел'!$U$26="",1,0)</f>
        <v>0</v>
      </c>
    </row>
    <row r="29" spans="1:1">
      <c r="A29" s="162">
        <f>IF('Форма 4.10.2 | Т-ТЭ | индикат'!$O$7="",1,0)</f>
        <v>1</v>
      </c>
    </row>
    <row r="30" spans="1:1">
      <c r="A30" s="162">
        <f>IF('Форма 4.10.2 | Т-ТЭ | индикат'!$O$24="",1,0)</f>
        <v>1</v>
      </c>
    </row>
    <row r="31" spans="1:1">
      <c r="A31" s="162">
        <f>IF('Форма 4.10.2 | Т-ТЭ | индикат'!$O$25="",1,0)</f>
        <v>1</v>
      </c>
    </row>
    <row r="32" spans="1:1">
      <c r="A32" s="162">
        <f>IF('Форма 4.10.2 | Т-ТЭ | индикат'!$M$26="",1,0)</f>
        <v>1</v>
      </c>
    </row>
    <row r="33" spans="1:1">
      <c r="A33" s="162">
        <f>IF('Форма 4.10.2 | Т-ТЭ | индикат'!$R$26="",1,0)</f>
        <v>1</v>
      </c>
    </row>
    <row r="34" spans="1:1">
      <c r="A34" s="162">
        <f>IF('Форма 4.10.2 | Т-ТЭ | индикат'!$T$26="",1,0)</f>
        <v>1</v>
      </c>
    </row>
    <row r="35" spans="1:1">
      <c r="A35" s="162">
        <f>IF('Форма 4.10.2 | Т-ТЭ | индикат'!$S$26="",1,0)</f>
        <v>0</v>
      </c>
    </row>
    <row r="36" spans="1:1">
      <c r="A36" s="162">
        <f>IF('Форма 4.10.2 | Т-ТЭ | индикат'!$U$26="",1,0)</f>
        <v>0</v>
      </c>
    </row>
    <row r="37" spans="1:1">
      <c r="A37" s="162">
        <f>IF('Форма 4.10.2 | Резерв мощности'!$O$22="",1,0)</f>
        <v>1</v>
      </c>
    </row>
    <row r="38" spans="1:1">
      <c r="A38" s="162">
        <f>IF('Форма 4.10.2 | Резерв мощности'!$O$23="",1,0)</f>
        <v>1</v>
      </c>
    </row>
    <row r="39" spans="1:1">
      <c r="A39" s="162">
        <f>IF('Форма 4.10.2 | Резерв мощности'!$M$24="",1,0)</f>
        <v>1</v>
      </c>
    </row>
    <row r="40" spans="1:1">
      <c r="A40" s="162">
        <f>IF('Форма 4.10.2 | Резерв мощности'!$O$24="",1,0)</f>
        <v>1</v>
      </c>
    </row>
    <row r="41" spans="1:1">
      <c r="A41" s="162">
        <f>IF('Форма 4.10.2 | Резерв мощности'!$R$24="",1,0)</f>
        <v>1</v>
      </c>
    </row>
    <row r="42" spans="1:1">
      <c r="A42" s="162">
        <f>IF('Форма 4.10.2 | Резерв мощности'!$T$24="",1,0)</f>
        <v>1</v>
      </c>
    </row>
    <row r="43" spans="1:1">
      <c r="A43" s="162">
        <f>IF('Форма 4.10.2 | Резерв мощности'!$S$24="",1,0)</f>
        <v>0</v>
      </c>
    </row>
    <row r="44" spans="1:1">
      <c r="A44" s="162">
        <f>IF('Форма 4.10.2 | Резерв мощности'!$U$24="",1,0)</f>
        <v>0</v>
      </c>
    </row>
    <row r="45" spans="1:1">
      <c r="A45" s="162">
        <f>IF('Форма 4.10.3 | Т-ТН'!$O$23="",1,0)</f>
        <v>1</v>
      </c>
    </row>
    <row r="46" spans="1:1">
      <c r="A46" s="162">
        <f>IF('Форма 4.10.3 | Т-ТН'!$M$24="",1,0)</f>
        <v>1</v>
      </c>
    </row>
    <row r="47" spans="1:1">
      <c r="A47" s="162">
        <f>IF('Форма 4.10.3 | Т-ТН'!$R$24="",1,0)</f>
        <v>1</v>
      </c>
    </row>
    <row r="48" spans="1:1">
      <c r="A48" s="162">
        <f>IF('Форма 4.10.3 | Т-ТН'!$T$24="",1,0)</f>
        <v>1</v>
      </c>
    </row>
    <row r="49" spans="1:1">
      <c r="A49" s="162">
        <f>IF('Форма 4.10.3 | Т-ТН'!$S$24="",1,0)</f>
        <v>0</v>
      </c>
    </row>
    <row r="50" spans="1:1">
      <c r="A50" s="162">
        <f>IF('Форма 4.10.3 | Т-ТН'!$U$24="",1,0)</f>
        <v>0</v>
      </c>
    </row>
    <row r="51" spans="1:1">
      <c r="A51" s="162">
        <f>IF('Форма 4.10.3 | Т-передача ТЭ'!$O$23="",1,0)</f>
        <v>1</v>
      </c>
    </row>
    <row r="52" spans="1:1">
      <c r="A52" s="162">
        <f>IF('Форма 4.10.3 | Т-передача ТЭ'!$M$24="",1,0)</f>
        <v>1</v>
      </c>
    </row>
    <row r="53" spans="1:1">
      <c r="A53" s="162">
        <f>IF('Форма 4.10.3 | Т-передача ТЭ'!$R$24="",1,0)</f>
        <v>1</v>
      </c>
    </row>
    <row r="54" spans="1:1">
      <c r="A54" s="162">
        <f>IF('Форма 4.10.3 | Т-передача ТЭ'!$T$24="",1,0)</f>
        <v>1</v>
      </c>
    </row>
    <row r="55" spans="1:1">
      <c r="A55" s="162">
        <f>IF('Форма 4.10.3 | Т-передача ТЭ'!$S$24="",1,0)</f>
        <v>0</v>
      </c>
    </row>
    <row r="56" spans="1:1">
      <c r="A56" s="162">
        <f>IF('Форма 4.10.3 | Т-передача ТЭ'!$U$24="",1,0)</f>
        <v>0</v>
      </c>
    </row>
    <row r="57" spans="1:1">
      <c r="A57" s="162">
        <f>IF('Форма 4.10.3 | Т-передача ТН'!$O$23="",1,0)</f>
        <v>1</v>
      </c>
    </row>
    <row r="58" spans="1:1">
      <c r="A58" s="162">
        <f>IF('Форма 4.10.3 | Т-передача ТН'!$M$24="",1,0)</f>
        <v>1</v>
      </c>
    </row>
    <row r="59" spans="1:1">
      <c r="A59" s="162">
        <f>IF('Форма 4.10.3 | Т-передача ТН'!$R$24="",1,0)</f>
        <v>1</v>
      </c>
    </row>
    <row r="60" spans="1:1">
      <c r="A60" s="162">
        <f>IF('Форма 4.10.3 | Т-передача ТН'!$T$24="",1,0)</f>
        <v>1</v>
      </c>
    </row>
    <row r="61" spans="1:1">
      <c r="A61" s="162">
        <f>IF('Форма 4.10.3 | Т-передача ТН'!$S$24="",1,0)</f>
        <v>0</v>
      </c>
    </row>
    <row r="62" spans="1:1">
      <c r="A62" s="162">
        <f>IF('Форма 4.10.3 | Т-передача ТН'!$U$24="",1,0)</f>
        <v>0</v>
      </c>
    </row>
    <row r="63" spans="1:1">
      <c r="A63" s="162">
        <f>IF('Форма 4.10.4 | Т-гор.вода'!$O$23="",1,0)</f>
        <v>1</v>
      </c>
    </row>
    <row r="64" spans="1:1">
      <c r="A64" s="162">
        <f>IF('Форма 4.10.4 | Т-гор.вода'!$M$24="",1,0)</f>
        <v>0</v>
      </c>
    </row>
    <row r="65" spans="1:1">
      <c r="A65" s="162">
        <f>IF('Форма 4.10.4 | Т-гор.вода'!$W$24="",1,0)</f>
        <v>1</v>
      </c>
    </row>
    <row r="66" spans="1:1">
      <c r="A66" s="162">
        <f>IF('Форма 4.10.4 | Т-гор.вода'!$Y$24="",1,0)</f>
        <v>1</v>
      </c>
    </row>
    <row r="67" spans="1:1">
      <c r="A67" s="162">
        <f>IF('Форма 4.10.4 | Т-гор.вода'!$M$25="",1,0)</f>
        <v>1</v>
      </c>
    </row>
    <row r="68" spans="1:1">
      <c r="A68" s="162">
        <f>IF('Форма 4.10.4 | Т-гор.вода'!$X$24="",1,0)</f>
        <v>0</v>
      </c>
    </row>
    <row r="69" spans="1:1">
      <c r="A69" s="162">
        <f>IF('Форма 4.10.4 | Т-гор.вода'!$Z$24="",1,0)</f>
        <v>0</v>
      </c>
    </row>
    <row r="70" spans="1:1">
      <c r="A70" s="162">
        <f>IF('Форма 4.10.5 | Т-подкл'!$AB$23="",1,0)</f>
        <v>1</v>
      </c>
    </row>
    <row r="71" spans="1:1">
      <c r="A71" s="162">
        <f>IF('Форма 4.10.5 | Т-подкл'!$AD$23="",1,0)</f>
        <v>1</v>
      </c>
    </row>
    <row r="72" spans="1:1">
      <c r="A72" s="162">
        <f>IF('Форма 4.10.5 | Т-подкл'!$N$23="",1,0)</f>
        <v>0</v>
      </c>
    </row>
    <row r="73" spans="1:1">
      <c r="A73" s="162">
        <f>IF('Форма 4.10.5 | Т-подкл'!$R$23="",1,0)</f>
        <v>0</v>
      </c>
    </row>
    <row r="74" spans="1:1">
      <c r="A74" s="162">
        <f>IF('Форма 4.10.5 | Т-подкл'!$V$23="",1,0)</f>
        <v>0</v>
      </c>
    </row>
    <row r="75" spans="1:1">
      <c r="A75" s="162">
        <f>IF('Форма 4.10.5 | Т-подкл'!$AC$23="",1,0)</f>
        <v>0</v>
      </c>
    </row>
    <row r="76" spans="1:1">
      <c r="A76" s="162">
        <f>IF('Форма 4.10.5 | Т-подкл'!$AE$23="",1,0)</f>
        <v>0</v>
      </c>
    </row>
    <row r="77" spans="1:1">
      <c r="A77" s="162">
        <f>IF('Форма 4.10.6 | Т-подкл(инд)'!$M$23="",1,0)</f>
        <v>1</v>
      </c>
    </row>
    <row r="78" spans="1:1">
      <c r="A78" s="162">
        <f>IF('Форма 4.10.6 | Т-подкл(инд)'!$P$23="",1,0)</f>
        <v>1</v>
      </c>
    </row>
    <row r="79" spans="1:1">
      <c r="A79" s="162">
        <f>IF('Форма 4.10.6 | Т-подкл(инд)'!$S$23="",1,0)</f>
        <v>1</v>
      </c>
    </row>
    <row r="80" spans="1:1">
      <c r="A80" s="162">
        <f>IF('Форма 4.10.6 | Т-подкл(инд)'!$T$23="",1,0)</f>
        <v>0</v>
      </c>
    </row>
    <row r="81" spans="1:1">
      <c r="A81" s="162">
        <f>IF('Форма 4.10.6 | Т-подкл(инд)'!$V$23="",1,0)</f>
        <v>0</v>
      </c>
    </row>
    <row r="82" spans="1:1">
      <c r="A82" s="162">
        <f>IF('Форма 4.9'!$F$10="",1,0)</f>
        <v>0</v>
      </c>
    </row>
    <row r="83" spans="1:1">
      <c r="A83" s="162">
        <f>IF('Форма 4.9'!$G$10="",1,0)</f>
        <v>0</v>
      </c>
    </row>
    <row r="84" spans="1:1">
      <c r="A84" s="162">
        <f>IF('Форма 4.9'!$F$11="",1,0)</f>
        <v>0</v>
      </c>
    </row>
    <row r="85" spans="1:1">
      <c r="A85" s="162">
        <f>IF('Форма 4.9'!$G$11="",1,0)</f>
        <v>0</v>
      </c>
    </row>
    <row r="86" spans="1:1">
      <c r="A86" s="162">
        <f>IF('Форма 4.9'!$F$12="",1,0)</f>
        <v>0</v>
      </c>
    </row>
    <row r="87" spans="1:1">
      <c r="A87" s="162">
        <f>IF('Форма 4.9'!$G$12="",1,0)</f>
        <v>0</v>
      </c>
    </row>
    <row r="88" spans="1:1">
      <c r="A88" s="162">
        <f>IF('Форма 4.9'!$F$13="",1,0)</f>
        <v>0</v>
      </c>
    </row>
    <row r="89" spans="1:1">
      <c r="A89" s="162">
        <f>IF('Форма 4.9'!$G$13="",1,0)</f>
        <v>0</v>
      </c>
    </row>
    <row r="90" spans="1:1">
      <c r="A90" s="162">
        <f>IF('Форма 4.10.1'!$J$15="",1,0)</f>
        <v>0</v>
      </c>
    </row>
    <row r="91" spans="1:1">
      <c r="A91" s="162">
        <f>IF('Форма 4.10.1'!$H$17="",1,0)</f>
        <v>0</v>
      </c>
    </row>
    <row r="92" spans="1:1">
      <c r="A92" s="162">
        <f>IF('Форма 4.10.1'!$I$17="",1,0)</f>
        <v>0</v>
      </c>
    </row>
    <row r="93" spans="1:1">
      <c r="A93" s="162">
        <f>IF('Форма 4.10.1'!$J$17="",1,0)</f>
        <v>0</v>
      </c>
    </row>
    <row r="94" spans="1:1">
      <c r="A94" s="162">
        <f>IF('Форма 4.10.1'!$H$22="",1,0)</f>
        <v>0</v>
      </c>
    </row>
    <row r="95" spans="1:1">
      <c r="A95" s="162">
        <f>IF('Форма 4.10.1'!$I$22="",1,0)</f>
        <v>0</v>
      </c>
    </row>
    <row r="96" spans="1:1">
      <c r="A96" s="162">
        <f>IF('Форма 4.10.1'!$J$22="",1,0)</f>
        <v>0</v>
      </c>
    </row>
    <row r="97" spans="1:1">
      <c r="A97" s="162">
        <f>IF('Форма 4.10.1'!$H$29="",1,0)</f>
        <v>0</v>
      </c>
    </row>
    <row r="98" spans="1:1">
      <c r="A98" s="162">
        <f>IF('Форма 4.10.1'!$I$29="",1,0)</f>
        <v>0</v>
      </c>
    </row>
    <row r="99" spans="1:1">
      <c r="A99" s="162">
        <f>IF('Форма 4.10.1'!$J$29="",1,0)</f>
        <v>0</v>
      </c>
    </row>
    <row r="100" spans="1:1">
      <c r="A100" s="162">
        <f>IF('Форма 4.10.1'!$H$36="",1,0)</f>
        <v>0</v>
      </c>
    </row>
    <row r="101" spans="1:1">
      <c r="A101" s="162">
        <f>IF('Форма 4.10.1'!$I$36="",1,0)</f>
        <v>0</v>
      </c>
    </row>
    <row r="102" spans="1:1">
      <c r="A102" s="162">
        <f>IF('Форма 4.10.1'!$J$36="",1,0)</f>
        <v>0</v>
      </c>
    </row>
    <row r="103" spans="1:1">
      <c r="A103" s="162">
        <f>IF('Форма 4.10.1'!$H$43="",1,0)</f>
        <v>0</v>
      </c>
    </row>
    <row r="104" spans="1:1">
      <c r="A104" s="162">
        <f>IF('Форма 4.10.1'!$I$43="",1,0)</f>
        <v>0</v>
      </c>
    </row>
    <row r="105" spans="1:1">
      <c r="A105" s="162">
        <f>IF('Форма 4.10.1'!$J$43="",1,0)</f>
        <v>0</v>
      </c>
    </row>
    <row r="106" spans="1:1">
      <c r="A106" s="162">
        <f>IF('Форма 1.0.2'!$E$12="",1,0)</f>
        <v>1</v>
      </c>
    </row>
    <row r="107" spans="1:1">
      <c r="A107" s="162">
        <f>IF('Форма 1.0.2'!$F$12="",1,0)</f>
        <v>1</v>
      </c>
    </row>
    <row r="108" spans="1:1">
      <c r="A108" s="162">
        <f>IF('Форма 1.0.2'!$G$12="",1,0)</f>
        <v>1</v>
      </c>
    </row>
    <row r="109" spans="1:1">
      <c r="A109" s="162">
        <f>IF('Форма 1.0.2'!$H$12="",1,0)</f>
        <v>1</v>
      </c>
    </row>
    <row r="110" spans="1:1">
      <c r="A110" s="162">
        <f>IF('Форма 1.0.2'!$I$12="",1,0)</f>
        <v>1</v>
      </c>
    </row>
    <row r="111" spans="1:1">
      <c r="A111" s="162">
        <f>IF('Форма 1.0.2'!$J$12="",1,0)</f>
        <v>1</v>
      </c>
    </row>
    <row r="112" spans="1:1">
      <c r="A112" s="162">
        <f>IF('Сведения об изменении'!$E$12="",1,0)</f>
        <v>1</v>
      </c>
    </row>
    <row r="113" spans="1:1">
      <c r="A113" s="162">
        <f>IF('Форма 4.10.6 | Т-подкл(инд)'!$U$23="",1,0)</f>
        <v>1</v>
      </c>
    </row>
    <row r="114" spans="1:1">
      <c r="A114" s="162">
        <f>IF('Форма 4.10.5 | Т-подкл'!$AA$23="",1,0)</f>
        <v>1</v>
      </c>
    </row>
    <row r="115" spans="1:1">
      <c r="A115" s="162">
        <f>IF('Форма 4.10.5 | Т-подкл'!$Z$23="",1,0)</f>
        <v>1</v>
      </c>
    </row>
    <row r="116" spans="1:1">
      <c r="A116" s="162">
        <f>IF(Территории!$E$12="",1,0)</f>
        <v>0</v>
      </c>
    </row>
    <row r="117" spans="1:1">
      <c r="A117" s="162">
        <f>IF(Территории!$E$15="",1,0)</f>
        <v>0</v>
      </c>
    </row>
    <row r="118" spans="1:1">
      <c r="A118" s="162">
        <f>IF(Территории!$E$18="",1,0)</f>
        <v>0</v>
      </c>
    </row>
    <row r="119" spans="1:1">
      <c r="A119" s="162">
        <f>IF('Перечень тарифов'!$E$21="",1,0)</f>
        <v>0</v>
      </c>
    </row>
    <row r="120" spans="1:1">
      <c r="A120" s="162">
        <f>IF('Перечень тарифов'!$F$21="",1,0)</f>
        <v>0</v>
      </c>
    </row>
    <row r="121" spans="1:1">
      <c r="A121" s="162">
        <f>IF('Перечень тарифов'!$G$21="",1,0)</f>
        <v>0</v>
      </c>
    </row>
    <row r="122" spans="1:1">
      <c r="A122" s="162">
        <f>IF('Перечень тарифов'!$K$21="",1,0)</f>
        <v>0</v>
      </c>
    </row>
    <row r="123" spans="1:1">
      <c r="A123" s="162">
        <f>IF('Перечень тарифов'!$O$21="",1,0)</f>
        <v>0</v>
      </c>
    </row>
    <row r="124" spans="1:1">
      <c r="A124" s="162">
        <f>IF('Перечень тарифов'!$S$21="",1,0)</f>
        <v>0</v>
      </c>
    </row>
    <row r="125" spans="1:1">
      <c r="A125" s="162">
        <f>IF('Перечень тарифов'!$N$21="",1,0)</f>
        <v>0</v>
      </c>
    </row>
    <row r="126" spans="1:1">
      <c r="A126" s="162">
        <f>IF('Перечень тарифов'!$N$24="",1,0)</f>
        <v>0</v>
      </c>
    </row>
    <row r="127" spans="1:1">
      <c r="A127" s="162">
        <f>IF('Перечень тарифов'!$O$24="",1,0)</f>
        <v>0</v>
      </c>
    </row>
    <row r="128" spans="1:1">
      <c r="A128" s="162">
        <f>IF('Перечень тарифов'!$S$24="",1,0)</f>
        <v>0</v>
      </c>
    </row>
    <row r="129" spans="1:1">
      <c r="A129" s="162">
        <f>IF('Перечень тарифов'!$N$27="",1,0)</f>
        <v>0</v>
      </c>
    </row>
    <row r="130" spans="1:1">
      <c r="A130" s="162">
        <f>IF('Перечень тарифов'!$O$27="",1,0)</f>
        <v>0</v>
      </c>
    </row>
    <row r="131" spans="1:1">
      <c r="A131" s="162">
        <f>IF('Перечень тарифов'!$S$27="",1,0)</f>
        <v>0</v>
      </c>
    </row>
    <row r="132" spans="1:1">
      <c r="A132" s="162">
        <f>IF('Форма 4.10.2 | Т-ТЭ | потр'!$O$24="",1,0)</f>
        <v>0</v>
      </c>
    </row>
    <row r="133" spans="1:1">
      <c r="A133" s="162">
        <f>IF('Форма 4.10.2 | Т-ТЭ | потр'!$O$32="",1,0)</f>
        <v>0</v>
      </c>
    </row>
    <row r="134" spans="1:1">
      <c r="A134" s="162">
        <f>IF('Форма 4.10.2 | Т-ТЭ | потр'!$O$33="",1,0)</f>
        <v>0</v>
      </c>
    </row>
    <row r="135" spans="1:1">
      <c r="A135" s="162">
        <f>IF('Форма 4.10.2 | Т-ТЭ | потр'!$M$34="",1,0)</f>
        <v>0</v>
      </c>
    </row>
    <row r="136" spans="1:1">
      <c r="A136" s="162">
        <f>IF('Форма 4.10.2 | Т-ТЭ | потр'!$O$34="",1,0)</f>
        <v>0</v>
      </c>
    </row>
    <row r="137" spans="1:1">
      <c r="A137" s="162">
        <f>IF('Форма 4.10.2 | Т-ТЭ | потр'!$R$34="",1,0)</f>
        <v>0</v>
      </c>
    </row>
    <row r="138" spans="1:1">
      <c r="A138" s="162">
        <f>IF('Форма 4.10.2 | Т-ТЭ | потр'!$T$34="",1,0)</f>
        <v>0</v>
      </c>
    </row>
    <row r="139" spans="1:1">
      <c r="A139" s="162">
        <f>IF('Форма 4.10.2 | Т-ТЭ | потр'!$S$34="",1,0)</f>
        <v>0</v>
      </c>
    </row>
    <row r="140" spans="1:1">
      <c r="A140" s="162">
        <f>IF('Форма 4.10.2 | Т-ТЭ | потр'!$U$34="",1,0)</f>
        <v>0</v>
      </c>
    </row>
    <row r="141" spans="1:1">
      <c r="A141" s="162">
        <f>IF('Форма 4.10.2 | Т-ТЭ | потр'!$O$42="",1,0)</f>
        <v>0</v>
      </c>
    </row>
    <row r="142" spans="1:1">
      <c r="A142" s="162">
        <f>IF('Форма 4.10.2 | Т-ТЭ | потр'!$O$43="",1,0)</f>
        <v>0</v>
      </c>
    </row>
    <row r="143" spans="1:1">
      <c r="A143" s="162">
        <f>IF('Форма 4.10.2 | Т-ТЭ | потр'!$M$44="",1,0)</f>
        <v>0</v>
      </c>
    </row>
    <row r="144" spans="1:1">
      <c r="A144" s="162">
        <f>IF('Форма 4.10.2 | Т-ТЭ | потр'!$O$44="",1,0)</f>
        <v>0</v>
      </c>
    </row>
    <row r="145" spans="1:1">
      <c r="A145" s="162">
        <f>IF('Форма 4.10.2 | Т-ТЭ | потр'!$R$44="",1,0)</f>
        <v>0</v>
      </c>
    </row>
    <row r="146" spans="1:1">
      <c r="A146" s="162">
        <f>IF('Форма 4.10.2 | Т-ТЭ | потр'!$T$44="",1,0)</f>
        <v>0</v>
      </c>
    </row>
    <row r="147" spans="1:1">
      <c r="A147" s="162">
        <f>IF('Форма 4.10.2 | Т-ТЭ | потр'!$S$44="",1,0)</f>
        <v>0</v>
      </c>
    </row>
    <row r="148" spans="1:1">
      <c r="A148" s="162">
        <f>IF('Форма 4.10.2 | Т-ТЭ | потр'!$U$44="",1,0)</f>
        <v>0</v>
      </c>
    </row>
    <row r="149" spans="1:1">
      <c r="A149" s="162">
        <f>IF('Форма 4.10.2 | Т-ТЭ | потр'!$Y$24="",1,0)</f>
        <v>0</v>
      </c>
    </row>
    <row r="150" spans="1:1">
      <c r="A150" s="162">
        <f>IF('Форма 4.10.2 | Т-ТЭ | потр'!$AA$24="",1,0)</f>
        <v>0</v>
      </c>
    </row>
    <row r="151" spans="1:1">
      <c r="A151" s="162">
        <f>IF('Форма 4.10.2 | Т-ТЭ | потр'!$V$24="",1,0)</f>
        <v>0</v>
      </c>
    </row>
    <row r="152" spans="1:1">
      <c r="A152" s="162">
        <f>IF('Форма 4.10.2 | Т-ТЭ | потр'!$Z$24="",1,0)</f>
        <v>0</v>
      </c>
    </row>
    <row r="153" spans="1:1">
      <c r="A153" s="162">
        <f>IF('Форма 4.10.2 | Т-ТЭ | потр'!$AB$24="",1,0)</f>
        <v>0</v>
      </c>
    </row>
    <row r="154" spans="1:1">
      <c r="A154" s="162">
        <f>IF('Форма 4.10.2 | Т-ТЭ | потр'!$Y$34="",1,0)</f>
        <v>0</v>
      </c>
    </row>
    <row r="155" spans="1:1">
      <c r="A155" s="162">
        <f>IF('Форма 4.10.2 | Т-ТЭ | потр'!$AA$34="",1,0)</f>
        <v>0</v>
      </c>
    </row>
    <row r="156" spans="1:1">
      <c r="A156" s="162">
        <f>IF('Форма 4.10.2 | Т-ТЭ | потр'!$V$34="",1,0)</f>
        <v>0</v>
      </c>
    </row>
    <row r="157" spans="1:1">
      <c r="A157" s="162">
        <f>IF('Форма 4.10.2 | Т-ТЭ | потр'!$Z$34="",1,0)</f>
        <v>0</v>
      </c>
    </row>
    <row r="158" spans="1:1">
      <c r="A158" s="162">
        <f>IF('Форма 4.10.2 | Т-ТЭ | потр'!$AB$34="",1,0)</f>
        <v>0</v>
      </c>
    </row>
    <row r="159" spans="1:1">
      <c r="A159" s="162">
        <f>IF('Форма 4.10.2 | Т-ТЭ | потр'!$Y$44="",1,0)</f>
        <v>0</v>
      </c>
    </row>
    <row r="160" spans="1:1">
      <c r="A160" s="162">
        <f>IF('Форма 4.10.2 | Т-ТЭ | потр'!$AA$44="",1,0)</f>
        <v>0</v>
      </c>
    </row>
    <row r="161" spans="1:1">
      <c r="A161" s="162">
        <f>IF('Форма 4.10.2 | Т-ТЭ | потр'!$V$44="",1,0)</f>
        <v>0</v>
      </c>
    </row>
    <row r="162" spans="1:1">
      <c r="A162" s="162">
        <f>IF('Форма 4.10.2 | Т-ТЭ | потр'!$Z$44="",1,0)</f>
        <v>0</v>
      </c>
    </row>
    <row r="163" spans="1:1">
      <c r="A163" s="162">
        <f>IF('Форма 4.10.2 | Т-ТЭ | потр'!$AB$44="",1,0)</f>
        <v>0</v>
      </c>
    </row>
    <row r="164" spans="1:1">
      <c r="A164" s="162">
        <f>IF('Форма 4.10.2 | Т-ТЭ | потр'!$AF$34="",1,0)</f>
        <v>0</v>
      </c>
    </row>
    <row r="165" spans="1:1">
      <c r="A165" s="162">
        <f>IF('Форма 4.10.2 | Т-ТЭ | потр'!$AH$34="",1,0)</f>
        <v>0</v>
      </c>
    </row>
    <row r="166" spans="1:1">
      <c r="A166" s="162">
        <f>IF('Форма 4.10.2 | Т-ТЭ | потр'!$AC$34="",1,0)</f>
        <v>0</v>
      </c>
    </row>
    <row r="167" spans="1:1">
      <c r="A167" s="162">
        <f>IF('Форма 4.10.2 | Т-ТЭ | потр'!$AG$34="",1,0)</f>
        <v>0</v>
      </c>
    </row>
    <row r="168" spans="1:1">
      <c r="A168" s="162">
        <f>IF('Форма 4.10.2 | Т-ТЭ | потр'!$AI$34="",1,0)</f>
        <v>0</v>
      </c>
    </row>
    <row r="169" spans="1:1">
      <c r="A169" s="162">
        <f>IF('Форма 4.10.2 | Т-ТЭ | потр'!$AF$24="",1,0)</f>
        <v>0</v>
      </c>
    </row>
    <row r="170" spans="1:1">
      <c r="A170" s="162">
        <f>IF('Форма 4.10.2 | Т-ТЭ | потр'!$AH$24="",1,0)</f>
        <v>0</v>
      </c>
    </row>
    <row r="171" spans="1:1">
      <c r="A171" s="162">
        <f>IF('Форма 4.10.2 | Т-ТЭ | потр'!$AC$24="",1,0)</f>
        <v>0</v>
      </c>
    </row>
    <row r="172" spans="1:1">
      <c r="A172" s="162">
        <f>IF('Форма 4.10.2 | Т-ТЭ | потр'!$AG$24="",1,0)</f>
        <v>0</v>
      </c>
    </row>
    <row r="173" spans="1:1">
      <c r="A173" s="162">
        <f>IF('Форма 4.10.2 | Т-ТЭ | потр'!$AI$24="",1,0)</f>
        <v>0</v>
      </c>
    </row>
    <row r="174" spans="1:1">
      <c r="A174" s="162">
        <f>IF('Форма 4.10.2 | Т-ТЭ | потр'!$AF$44="",1,0)</f>
        <v>0</v>
      </c>
    </row>
    <row r="175" spans="1:1">
      <c r="A175" s="162">
        <f>IF('Форма 4.10.2 | Т-ТЭ | потр'!$AH$44="",1,0)</f>
        <v>0</v>
      </c>
    </row>
    <row r="176" spans="1:1">
      <c r="A176" s="162">
        <f>IF('Форма 4.10.2 | Т-ТЭ | потр'!$AC$44="",1,0)</f>
        <v>0</v>
      </c>
    </row>
    <row r="177" spans="1:1">
      <c r="A177" s="162">
        <f>IF('Форма 4.10.2 | Т-ТЭ | потр'!$AG$44="",1,0)</f>
        <v>0</v>
      </c>
    </row>
    <row r="178" spans="1:1">
      <c r="A178" s="162">
        <f>IF('Форма 4.10.2 | Т-ТЭ | потр'!$AI$44="",1,0)</f>
        <v>0</v>
      </c>
    </row>
    <row r="179" spans="1:1">
      <c r="A179" s="162">
        <f>IF('Форма 4.10.2 | Т-ТЭ | потр'!$AM$34="",1,0)</f>
        <v>0</v>
      </c>
    </row>
    <row r="180" spans="1:1">
      <c r="A180" s="162">
        <f>IF('Форма 4.10.2 | Т-ТЭ | потр'!$AO$34="",1,0)</f>
        <v>0</v>
      </c>
    </row>
    <row r="181" spans="1:1">
      <c r="A181" s="162">
        <f>IF('Форма 4.10.2 | Т-ТЭ | потр'!$AJ$34="",1,0)</f>
        <v>0</v>
      </c>
    </row>
    <row r="182" spans="1:1">
      <c r="A182" s="162">
        <f>IF('Форма 4.10.2 | Т-ТЭ | потр'!$AN$34="",1,0)</f>
        <v>0</v>
      </c>
    </row>
    <row r="183" spans="1:1">
      <c r="A183" s="162">
        <f>IF('Форма 4.10.2 | Т-ТЭ | потр'!$AP$34="",1,0)</f>
        <v>0</v>
      </c>
    </row>
    <row r="184" spans="1:1">
      <c r="A184" s="162">
        <f>IF('Форма 4.10.2 | Т-ТЭ | потр'!$AM$24="",1,0)</f>
        <v>0</v>
      </c>
    </row>
    <row r="185" spans="1:1">
      <c r="A185" s="162">
        <f>IF('Форма 4.10.2 | Т-ТЭ | потр'!$AO$24="",1,0)</f>
        <v>0</v>
      </c>
    </row>
    <row r="186" spans="1:1">
      <c r="A186" s="162">
        <f>IF('Форма 4.10.2 | Т-ТЭ | потр'!$AJ$24="",1,0)</f>
        <v>0</v>
      </c>
    </row>
    <row r="187" spans="1:1">
      <c r="A187" s="162">
        <f>IF('Форма 4.10.2 | Т-ТЭ | потр'!$AN$24="",1,0)</f>
        <v>0</v>
      </c>
    </row>
    <row r="188" spans="1:1">
      <c r="A188" s="162">
        <f>IF('Форма 4.10.2 | Т-ТЭ | потр'!$AP$24="",1,0)</f>
        <v>0</v>
      </c>
    </row>
    <row r="189" spans="1:1">
      <c r="A189" s="162">
        <f>IF('Форма 4.10.2 | Т-ТЭ | потр'!$AM$44="",1,0)</f>
        <v>0</v>
      </c>
    </row>
    <row r="190" spans="1:1">
      <c r="A190" s="162">
        <f>IF('Форма 4.10.2 | Т-ТЭ | потр'!$AO$44="",1,0)</f>
        <v>0</v>
      </c>
    </row>
    <row r="191" spans="1:1">
      <c r="A191" s="162">
        <f>IF('Форма 4.10.2 | Т-ТЭ | потр'!$AJ$44="",1,0)</f>
        <v>0</v>
      </c>
    </row>
    <row r="192" spans="1:1">
      <c r="A192" s="162">
        <f>IF('Форма 4.10.2 | Т-ТЭ | потр'!$AN$44="",1,0)</f>
        <v>0</v>
      </c>
    </row>
    <row r="193" spans="1:1">
      <c r="A193" s="162">
        <f>IF('Форма 4.10.2 | Т-ТЭ | потр'!$AP$44="",1,0)</f>
        <v>0</v>
      </c>
    </row>
    <row r="194" spans="1:1">
      <c r="A194" s="162">
        <f>IF('Форма 4.10.2 | Т-ТЭ | потр'!$AT$34="",1,0)</f>
        <v>0</v>
      </c>
    </row>
    <row r="195" spans="1:1">
      <c r="A195" s="162">
        <f>IF('Форма 4.10.2 | Т-ТЭ | потр'!$AV$34="",1,0)</f>
        <v>0</v>
      </c>
    </row>
    <row r="196" spans="1:1">
      <c r="A196" s="162">
        <f>IF('Форма 4.10.2 | Т-ТЭ | потр'!$AQ$34="",1,0)</f>
        <v>0</v>
      </c>
    </row>
    <row r="197" spans="1:1">
      <c r="A197" s="162">
        <f>IF('Форма 4.10.2 | Т-ТЭ | потр'!$AU$34="",1,0)</f>
        <v>0</v>
      </c>
    </row>
    <row r="198" spans="1:1">
      <c r="A198" s="162">
        <f>IF('Форма 4.10.2 | Т-ТЭ | потр'!$AW$34="",1,0)</f>
        <v>0</v>
      </c>
    </row>
    <row r="199" spans="1:1">
      <c r="A199" s="162">
        <f>IF('Форма 4.10.2 | Т-ТЭ | потр'!$AT$24="",1,0)</f>
        <v>0</v>
      </c>
    </row>
    <row r="200" spans="1:1">
      <c r="A200" s="162">
        <f>IF('Форма 4.10.2 | Т-ТЭ | потр'!$AV$24="",1,0)</f>
        <v>0</v>
      </c>
    </row>
    <row r="201" spans="1:1">
      <c r="A201" s="162">
        <f>IF('Форма 4.10.2 | Т-ТЭ | потр'!$AQ$24="",1,0)</f>
        <v>0</v>
      </c>
    </row>
    <row r="202" spans="1:1">
      <c r="A202" s="162">
        <f>IF('Форма 4.10.2 | Т-ТЭ | потр'!$AU$24="",1,0)</f>
        <v>0</v>
      </c>
    </row>
    <row r="203" spans="1:1">
      <c r="A203" s="162">
        <f>IF('Форма 4.10.2 | Т-ТЭ | потр'!$AW$24="",1,0)</f>
        <v>0</v>
      </c>
    </row>
    <row r="204" spans="1:1">
      <c r="A204" s="162">
        <f>IF('Форма 4.10.2 | Т-ТЭ | потр'!$AT$44="",1,0)</f>
        <v>0</v>
      </c>
    </row>
    <row r="205" spans="1:1">
      <c r="A205" s="162">
        <f>IF('Форма 4.10.2 | Т-ТЭ | потр'!$AV$44="",1,0)</f>
        <v>0</v>
      </c>
    </row>
    <row r="206" spans="1:1">
      <c r="A206" s="162">
        <f>IF('Форма 4.10.2 | Т-ТЭ | потр'!$AQ$44="",1,0)</f>
        <v>0</v>
      </c>
    </row>
    <row r="207" spans="1:1">
      <c r="A207" s="162">
        <f>IF('Форма 4.10.2 | Т-ТЭ | потр'!$AU$44="",1,0)</f>
        <v>0</v>
      </c>
    </row>
    <row r="208" spans="1:1">
      <c r="A208" s="162">
        <f>IF('Форма 4.10.2 | Т-ТЭ | потр'!$AW$44="",1,0)</f>
        <v>0</v>
      </c>
    </row>
    <row r="209" spans="1:1">
      <c r="A209" s="162">
        <f>IF('Форма 4.10.2 | Т-ТЭ | потр'!$BA$34="",1,0)</f>
        <v>0</v>
      </c>
    </row>
    <row r="210" spans="1:1">
      <c r="A210" s="162">
        <f>IF('Форма 4.10.2 | Т-ТЭ | потр'!$BC$34="",1,0)</f>
        <v>0</v>
      </c>
    </row>
    <row r="211" spans="1:1">
      <c r="A211" s="162">
        <f>IF('Форма 4.10.2 | Т-ТЭ | потр'!$AX$34="",1,0)</f>
        <v>0</v>
      </c>
    </row>
    <row r="212" spans="1:1">
      <c r="A212" s="162">
        <f>IF('Форма 4.10.2 | Т-ТЭ | потр'!$BB$34="",1,0)</f>
        <v>0</v>
      </c>
    </row>
    <row r="213" spans="1:1">
      <c r="A213" s="162">
        <f>IF('Форма 4.10.2 | Т-ТЭ | потр'!$BD$34="",1,0)</f>
        <v>0</v>
      </c>
    </row>
    <row r="214" spans="1:1">
      <c r="A214" s="162">
        <f>IF('Форма 4.10.2 | Т-ТЭ | потр'!$BA$24="",1,0)</f>
        <v>0</v>
      </c>
    </row>
    <row r="215" spans="1:1">
      <c r="A215" s="162">
        <f>IF('Форма 4.10.2 | Т-ТЭ | потр'!$BC$24="",1,0)</f>
        <v>0</v>
      </c>
    </row>
    <row r="216" spans="1:1">
      <c r="A216" s="162">
        <f>IF('Форма 4.10.2 | Т-ТЭ | потр'!$AX$24="",1,0)</f>
        <v>0</v>
      </c>
    </row>
    <row r="217" spans="1:1">
      <c r="A217" s="162">
        <f>IF('Форма 4.10.2 | Т-ТЭ | потр'!$BB$24="",1,0)</f>
        <v>0</v>
      </c>
    </row>
    <row r="218" spans="1:1">
      <c r="A218" s="162">
        <f>IF('Форма 4.10.2 | Т-ТЭ | потр'!$BD$24="",1,0)</f>
        <v>0</v>
      </c>
    </row>
    <row r="219" spans="1:1">
      <c r="A219" s="162">
        <f>IF('Форма 4.10.2 | Т-ТЭ | потр'!$BA$44="",1,0)</f>
        <v>0</v>
      </c>
    </row>
    <row r="220" spans="1:1">
      <c r="A220" s="162">
        <f>IF('Форма 4.10.2 | Т-ТЭ | потр'!$BC$44="",1,0)</f>
        <v>0</v>
      </c>
    </row>
    <row r="221" spans="1:1">
      <c r="A221" s="162">
        <f>IF('Форма 4.10.2 | Т-ТЭ | потр'!$AX$44="",1,0)</f>
        <v>0</v>
      </c>
    </row>
    <row r="222" spans="1:1">
      <c r="A222" s="162">
        <f>IF('Форма 4.10.2 | Т-ТЭ | потр'!$BB$44="",1,0)</f>
        <v>0</v>
      </c>
    </row>
    <row r="223" spans="1:1">
      <c r="A223" s="162">
        <f>IF('Форма 4.10.2 | Т-ТЭ | потр'!$BD$44="",1,0)</f>
        <v>0</v>
      </c>
    </row>
    <row r="224" spans="1:1">
      <c r="A224" s="162">
        <f>IF('Форма 4.10.2 | Т-ТЭ | потр'!$BH$34="",1,0)</f>
        <v>0</v>
      </c>
    </row>
    <row r="225" spans="1:1">
      <c r="A225" s="162">
        <f>IF('Форма 4.10.2 | Т-ТЭ | потр'!$BJ$34="",1,0)</f>
        <v>0</v>
      </c>
    </row>
    <row r="226" spans="1:1">
      <c r="A226" s="162">
        <f>IF('Форма 4.10.2 | Т-ТЭ | потр'!$BE$34="",1,0)</f>
        <v>0</v>
      </c>
    </row>
    <row r="227" spans="1:1">
      <c r="A227" s="162">
        <f>IF('Форма 4.10.2 | Т-ТЭ | потр'!$BI$34="",1,0)</f>
        <v>0</v>
      </c>
    </row>
    <row r="228" spans="1:1">
      <c r="A228" s="162">
        <f>IF('Форма 4.10.2 | Т-ТЭ | потр'!$BK$34="",1,0)</f>
        <v>0</v>
      </c>
    </row>
    <row r="229" spans="1:1">
      <c r="A229" s="162">
        <f>IF('Форма 4.10.2 | Т-ТЭ | потр'!$BH$24="",1,0)</f>
        <v>0</v>
      </c>
    </row>
    <row r="230" spans="1:1">
      <c r="A230" s="162">
        <f>IF('Форма 4.10.2 | Т-ТЭ | потр'!$BJ$24="",1,0)</f>
        <v>0</v>
      </c>
    </row>
    <row r="231" spans="1:1">
      <c r="A231" s="162">
        <f>IF('Форма 4.10.2 | Т-ТЭ | потр'!$BE$24="",1,0)</f>
        <v>0</v>
      </c>
    </row>
    <row r="232" spans="1:1">
      <c r="A232" s="162">
        <f>IF('Форма 4.10.2 | Т-ТЭ | потр'!$BI$24="",1,0)</f>
        <v>0</v>
      </c>
    </row>
    <row r="233" spans="1:1">
      <c r="A233" s="162">
        <f>IF('Форма 4.10.2 | Т-ТЭ | потр'!$BK$24="",1,0)</f>
        <v>0</v>
      </c>
    </row>
    <row r="234" spans="1:1">
      <c r="A234" s="162">
        <f>IF('Форма 4.10.2 | Т-ТЭ | потр'!$BH$44="",1,0)</f>
        <v>0</v>
      </c>
    </row>
    <row r="235" spans="1:1">
      <c r="A235" s="162">
        <f>IF('Форма 4.10.2 | Т-ТЭ | потр'!$BJ$44="",1,0)</f>
        <v>0</v>
      </c>
    </row>
    <row r="236" spans="1:1">
      <c r="A236" s="162">
        <f>IF('Форма 4.10.2 | Т-ТЭ | потр'!$BE$44="",1,0)</f>
        <v>0</v>
      </c>
    </row>
    <row r="237" spans="1:1">
      <c r="A237" s="162">
        <f>IF('Форма 4.10.2 | Т-ТЭ | потр'!$BI$44="",1,0)</f>
        <v>0</v>
      </c>
    </row>
    <row r="238" spans="1:1">
      <c r="A238" s="162">
        <f>IF('Форма 4.10.2 | Т-ТЭ | потр'!$BK$44="",1,0)</f>
        <v>0</v>
      </c>
    </row>
    <row r="239" spans="1:1">
      <c r="A239" s="162">
        <f>IF('Форма 4.10.2 | Т-ТЭ | потр'!$BO$34="",1,0)</f>
        <v>0</v>
      </c>
    </row>
    <row r="240" spans="1:1">
      <c r="A240" s="162">
        <f>IF('Форма 4.10.2 | Т-ТЭ | потр'!$BQ$34="",1,0)</f>
        <v>0</v>
      </c>
    </row>
    <row r="241" spans="1:1">
      <c r="A241" s="162">
        <f>IF('Форма 4.10.2 | Т-ТЭ | потр'!$BL$34="",1,0)</f>
        <v>0</v>
      </c>
    </row>
    <row r="242" spans="1:1">
      <c r="A242" s="162">
        <f>IF('Форма 4.10.2 | Т-ТЭ | потр'!$BP$34="",1,0)</f>
        <v>0</v>
      </c>
    </row>
    <row r="243" spans="1:1">
      <c r="A243" s="162">
        <f>IF('Форма 4.10.2 | Т-ТЭ | потр'!$BR$34="",1,0)</f>
        <v>0</v>
      </c>
    </row>
    <row r="244" spans="1:1">
      <c r="A244" s="162">
        <f>IF('Форма 4.10.2 | Т-ТЭ | потр'!$BO$24="",1,0)</f>
        <v>0</v>
      </c>
    </row>
    <row r="245" spans="1:1">
      <c r="A245" s="162">
        <f>IF('Форма 4.10.2 | Т-ТЭ | потр'!$BQ$24="",1,0)</f>
        <v>0</v>
      </c>
    </row>
    <row r="246" spans="1:1">
      <c r="A246" s="162">
        <f>IF('Форма 4.10.2 | Т-ТЭ | потр'!$BL$24="",1,0)</f>
        <v>0</v>
      </c>
    </row>
    <row r="247" spans="1:1">
      <c r="A247" s="162">
        <f>IF('Форма 4.10.2 | Т-ТЭ | потр'!$BP$24="",1,0)</f>
        <v>0</v>
      </c>
    </row>
    <row r="248" spans="1:1">
      <c r="A248" s="162">
        <f>IF('Форма 4.10.2 | Т-ТЭ | потр'!$BR$24="",1,0)</f>
        <v>0</v>
      </c>
    </row>
    <row r="249" spans="1:1">
      <c r="A249" s="162">
        <f>IF('Форма 4.10.2 | Т-ТЭ | потр'!$BO$44="",1,0)</f>
        <v>0</v>
      </c>
    </row>
    <row r="250" spans="1:1">
      <c r="A250" s="162">
        <f>IF('Форма 4.10.2 | Т-ТЭ | потр'!$BQ$44="",1,0)</f>
        <v>0</v>
      </c>
    </row>
    <row r="251" spans="1:1">
      <c r="A251" s="162">
        <f>IF('Форма 4.10.2 | Т-ТЭ | потр'!$BL$44="",1,0)</f>
        <v>0</v>
      </c>
    </row>
    <row r="252" spans="1:1">
      <c r="A252" s="162">
        <f>IF('Форма 4.10.2 | Т-ТЭ | потр'!$BP$44="",1,0)</f>
        <v>0</v>
      </c>
    </row>
    <row r="253" spans="1:1">
      <c r="A253" s="162">
        <f>IF('Форма 4.10.2 | Т-ТЭ | потр'!$BR$44="",1,0)</f>
        <v>0</v>
      </c>
    </row>
    <row r="254" spans="1:1">
      <c r="A254" s="162">
        <f>IF('Форма 4.10.2 | Т-ТЭ | потр'!$BV$34="",1,0)</f>
        <v>0</v>
      </c>
    </row>
    <row r="255" spans="1:1">
      <c r="A255" s="162">
        <f>IF('Форма 4.10.2 | Т-ТЭ | потр'!$BX$34="",1,0)</f>
        <v>0</v>
      </c>
    </row>
    <row r="256" spans="1:1">
      <c r="A256" s="162">
        <f>IF('Форма 4.10.2 | Т-ТЭ | потр'!$BS$34="",1,0)</f>
        <v>0</v>
      </c>
    </row>
    <row r="257" spans="1:1">
      <c r="A257" s="162">
        <f>IF('Форма 4.10.2 | Т-ТЭ | потр'!$BW$34="",1,0)</f>
        <v>0</v>
      </c>
    </row>
    <row r="258" spans="1:1">
      <c r="A258" s="162">
        <f>IF('Форма 4.10.2 | Т-ТЭ | потр'!$BY$34="",1,0)</f>
        <v>0</v>
      </c>
    </row>
    <row r="259" spans="1:1">
      <c r="A259" s="162">
        <f>IF('Форма 4.10.2 | Т-ТЭ | потр'!$BV$24="",1,0)</f>
        <v>0</v>
      </c>
    </row>
    <row r="260" spans="1:1">
      <c r="A260" s="162">
        <f>IF('Форма 4.10.2 | Т-ТЭ | потр'!$BX$24="",1,0)</f>
        <v>0</v>
      </c>
    </row>
    <row r="261" spans="1:1">
      <c r="A261" s="162">
        <f>IF('Форма 4.10.2 | Т-ТЭ | потр'!$BS$24="",1,0)</f>
        <v>0</v>
      </c>
    </row>
    <row r="262" spans="1:1">
      <c r="A262" s="162">
        <f>IF('Форма 4.10.2 | Т-ТЭ | потр'!$BW$24="",1,0)</f>
        <v>0</v>
      </c>
    </row>
    <row r="263" spans="1:1">
      <c r="A263" s="162">
        <f>IF('Форма 4.10.2 | Т-ТЭ | потр'!$BY$24="",1,0)</f>
        <v>0</v>
      </c>
    </row>
    <row r="264" spans="1:1">
      <c r="A264" s="162">
        <f>IF('Форма 4.10.2 | Т-ТЭ | потр'!$BV$44="",1,0)</f>
        <v>0</v>
      </c>
    </row>
    <row r="265" spans="1:1">
      <c r="A265" s="162">
        <f>IF('Форма 4.10.2 | Т-ТЭ | потр'!$BX$44="",1,0)</f>
        <v>0</v>
      </c>
    </row>
    <row r="266" spans="1:1">
      <c r="A266" s="162">
        <f>IF('Форма 4.10.2 | Т-ТЭ | потр'!$BS$44="",1,0)</f>
        <v>0</v>
      </c>
    </row>
    <row r="267" spans="1:1">
      <c r="A267" s="162">
        <f>IF('Форма 4.10.2 | Т-ТЭ | потр'!$BW$44="",1,0)</f>
        <v>0</v>
      </c>
    </row>
    <row r="268" spans="1:1">
      <c r="A268" s="162">
        <f>IF('Форма 4.10.2 | Т-ТЭ | потр'!$BY$44="",1,0)</f>
        <v>0</v>
      </c>
    </row>
    <row r="269" spans="1:1">
      <c r="A269" s="162">
        <f>IF('Форма 4.10.2 | Т-ТЭ | потр'!$CC$34="",1,0)</f>
        <v>0</v>
      </c>
    </row>
    <row r="270" spans="1:1">
      <c r="A270" s="162">
        <f>IF('Форма 4.10.2 | Т-ТЭ | потр'!$CE$34="",1,0)</f>
        <v>0</v>
      </c>
    </row>
    <row r="271" spans="1:1">
      <c r="A271" s="162">
        <f>IF('Форма 4.10.2 | Т-ТЭ | потр'!$BZ$34="",1,0)</f>
        <v>0</v>
      </c>
    </row>
    <row r="272" spans="1:1">
      <c r="A272" s="162">
        <f>IF('Форма 4.10.2 | Т-ТЭ | потр'!$CD$34="",1,0)</f>
        <v>0</v>
      </c>
    </row>
    <row r="273" spans="1:1">
      <c r="A273" s="162">
        <f>IF('Форма 4.10.2 | Т-ТЭ | потр'!$CF$34="",1,0)</f>
        <v>0</v>
      </c>
    </row>
    <row r="274" spans="1:1">
      <c r="A274" s="162">
        <f>IF('Форма 4.10.2 | Т-ТЭ | потр'!$CC$24="",1,0)</f>
        <v>0</v>
      </c>
    </row>
    <row r="275" spans="1:1">
      <c r="A275" s="162">
        <f>IF('Форма 4.10.2 | Т-ТЭ | потр'!$CE$24="",1,0)</f>
        <v>0</v>
      </c>
    </row>
    <row r="276" spans="1:1">
      <c r="A276" s="162">
        <f>IF('Форма 4.10.2 | Т-ТЭ | потр'!$BZ$24="",1,0)</f>
        <v>0</v>
      </c>
    </row>
    <row r="277" spans="1:1">
      <c r="A277" s="162">
        <f>IF('Форма 4.10.2 | Т-ТЭ | потр'!$CD$24="",1,0)</f>
        <v>0</v>
      </c>
    </row>
    <row r="278" spans="1:1">
      <c r="A278" s="162">
        <f>IF('Форма 4.10.2 | Т-ТЭ | потр'!$CF$24="",1,0)</f>
        <v>0</v>
      </c>
    </row>
    <row r="279" spans="1:1">
      <c r="A279" s="162">
        <f>IF('Форма 4.10.2 | Т-ТЭ | потр'!$CC$44="",1,0)</f>
        <v>0</v>
      </c>
    </row>
    <row r="280" spans="1:1">
      <c r="A280" s="162">
        <f>IF('Форма 4.10.2 | Т-ТЭ | потр'!$CE$44="",1,0)</f>
        <v>0</v>
      </c>
    </row>
    <row r="281" spans="1:1">
      <c r="A281" s="162">
        <f>IF('Форма 4.10.2 | Т-ТЭ | потр'!$BZ$44="",1,0)</f>
        <v>0</v>
      </c>
    </row>
    <row r="282" spans="1:1">
      <c r="A282" s="162">
        <f>IF('Форма 4.10.2 | Т-ТЭ | потр'!$CD$44="",1,0)</f>
        <v>0</v>
      </c>
    </row>
    <row r="283" spans="1:1">
      <c r="A283" s="162">
        <f>IF('Форма 4.10.2 | Т-ТЭ | потр'!$CF$44="",1,0)</f>
        <v>0</v>
      </c>
    </row>
    <row r="284" spans="1:1">
      <c r="A284" s="162">
        <f>IF('Форма 4.10.1'!$K$20="",1,0)</f>
        <v>0</v>
      </c>
    </row>
    <row r="285" spans="1:1">
      <c r="A285" s="162">
        <f>IF('Форма 4.10.1'!$H$23="",1,0)</f>
        <v>0</v>
      </c>
    </row>
    <row r="286" spans="1:1">
      <c r="A286" s="162">
        <f>IF('Форма 4.10.1'!$I$23="",1,0)</f>
        <v>0</v>
      </c>
    </row>
    <row r="287" spans="1:1">
      <c r="A287" s="162">
        <f>IF('Форма 4.10.1'!$J$23="",1,0)</f>
        <v>0</v>
      </c>
    </row>
    <row r="288" spans="1:1">
      <c r="A288" s="162">
        <f>IF('Форма 4.10.1'!$H$24="",1,0)</f>
        <v>0</v>
      </c>
    </row>
    <row r="289" spans="1:1">
      <c r="A289" s="162">
        <f>IF('Форма 4.10.1'!$I$24="",1,0)</f>
        <v>0</v>
      </c>
    </row>
    <row r="290" spans="1:1">
      <c r="A290" s="162">
        <f>IF('Форма 4.10.1'!$J$24="",1,0)</f>
        <v>0</v>
      </c>
    </row>
    <row r="291" spans="1:1">
      <c r="A291" s="162">
        <f>IF('Форма 4.10.1'!$H$25="",1,0)</f>
        <v>0</v>
      </c>
    </row>
    <row r="292" spans="1:1">
      <c r="A292" s="162">
        <f>IF('Форма 4.10.1'!$I$25="",1,0)</f>
        <v>0</v>
      </c>
    </row>
    <row r="293" spans="1:1">
      <c r="A293" s="162">
        <f>IF('Форма 4.10.1'!$J$25="",1,0)</f>
        <v>0</v>
      </c>
    </row>
    <row r="294" spans="1:1">
      <c r="A294" s="162">
        <f>IF('Форма 4.10.1'!$H$26="",1,0)</f>
        <v>0</v>
      </c>
    </row>
    <row r="295" spans="1:1">
      <c r="A295" s="162">
        <f>IF('Форма 4.10.1'!$I$26="",1,0)</f>
        <v>0</v>
      </c>
    </row>
    <row r="296" spans="1:1">
      <c r="A296" s="162">
        <f>IF('Форма 4.10.1'!$J$26="",1,0)</f>
        <v>0</v>
      </c>
    </row>
    <row r="297" spans="1:1">
      <c r="A297" s="162">
        <f>IF('Форма 4.10.1'!$H$30="",1,0)</f>
        <v>0</v>
      </c>
    </row>
    <row r="298" spans="1:1">
      <c r="A298" s="162">
        <f>IF('Форма 4.10.1'!$I$30="",1,0)</f>
        <v>0</v>
      </c>
    </row>
    <row r="299" spans="1:1">
      <c r="A299" s="162">
        <f>IF('Форма 4.10.1'!$J$30="",1,0)</f>
        <v>0</v>
      </c>
    </row>
    <row r="300" spans="1:1">
      <c r="A300" s="162">
        <f>IF('Форма 4.10.1'!$H$31="",1,0)</f>
        <v>0</v>
      </c>
    </row>
    <row r="301" spans="1:1">
      <c r="A301" s="162">
        <f>IF('Форма 4.10.1'!$I$31="",1,0)</f>
        <v>0</v>
      </c>
    </row>
    <row r="302" spans="1:1">
      <c r="A302" s="162">
        <f>IF('Форма 4.10.1'!$J$31="",1,0)</f>
        <v>0</v>
      </c>
    </row>
    <row r="303" spans="1:1">
      <c r="A303" s="162">
        <f>IF('Форма 4.10.1'!$H$32="",1,0)</f>
        <v>0</v>
      </c>
    </row>
    <row r="304" spans="1:1">
      <c r="A304" s="162">
        <f>IF('Форма 4.10.1'!$I$32="",1,0)</f>
        <v>0</v>
      </c>
    </row>
    <row r="305" spans="1:1">
      <c r="A305" s="162">
        <f>IF('Форма 4.10.1'!$J$32="",1,0)</f>
        <v>0</v>
      </c>
    </row>
    <row r="306" spans="1:1">
      <c r="A306" s="162">
        <f>IF('Форма 4.10.1'!$H$33="",1,0)</f>
        <v>0</v>
      </c>
    </row>
    <row r="307" spans="1:1">
      <c r="A307" s="162">
        <f>IF('Форма 4.10.1'!$I$33="",1,0)</f>
        <v>0</v>
      </c>
    </row>
    <row r="308" spans="1:1">
      <c r="A308" s="162">
        <f>IF('Форма 4.10.1'!$J$33="",1,0)</f>
        <v>0</v>
      </c>
    </row>
    <row r="309" spans="1:1">
      <c r="A309" s="162">
        <f>IF('Форма 4.10.1'!$H$37="",1,0)</f>
        <v>0</v>
      </c>
    </row>
    <row r="310" spans="1:1">
      <c r="A310" s="162">
        <f>IF('Форма 4.10.1'!$I$37="",1,0)</f>
        <v>0</v>
      </c>
    </row>
    <row r="311" spans="1:1">
      <c r="A311" s="162">
        <f>IF('Форма 4.10.1'!$J$37="",1,0)</f>
        <v>0</v>
      </c>
    </row>
    <row r="312" spans="1:1">
      <c r="A312" s="162">
        <f>IF('Форма 4.10.1'!$H$38="",1,0)</f>
        <v>0</v>
      </c>
    </row>
    <row r="313" spans="1:1">
      <c r="A313" s="162">
        <f>IF('Форма 4.10.1'!$I$38="",1,0)</f>
        <v>0</v>
      </c>
    </row>
    <row r="314" spans="1:1">
      <c r="A314" s="162">
        <f>IF('Форма 4.10.1'!$J$38="",1,0)</f>
        <v>0</v>
      </c>
    </row>
    <row r="315" spans="1:1">
      <c r="A315" s="162">
        <f>IF('Форма 4.10.1'!$H$39="",1,0)</f>
        <v>0</v>
      </c>
    </row>
    <row r="316" spans="1:1">
      <c r="A316" s="162">
        <f>IF('Форма 4.10.1'!$I$39="",1,0)</f>
        <v>0</v>
      </c>
    </row>
    <row r="317" spans="1:1">
      <c r="A317" s="162">
        <f>IF('Форма 4.10.1'!$J$39="",1,0)</f>
        <v>0</v>
      </c>
    </row>
    <row r="318" spans="1:1">
      <c r="A318" s="162">
        <f>IF('Форма 4.10.1'!$H$40="",1,0)</f>
        <v>0</v>
      </c>
    </row>
    <row r="319" spans="1:1">
      <c r="A319" s="162">
        <f>IF('Форма 4.10.1'!$I$40="",1,0)</f>
        <v>0</v>
      </c>
    </row>
    <row r="320" spans="1:1">
      <c r="A320" s="162">
        <f>IF('Форма 4.10.1'!$J$40="",1,0)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62"/>
  </cols>
  <sheetData>
    <row r="1" spans="1:3">
      <c r="A1" s="162" t="s">
        <v>489</v>
      </c>
      <c r="B1" s="162" t="s">
        <v>490</v>
      </c>
      <c r="C1" s="162" t="s">
        <v>66</v>
      </c>
    </row>
    <row r="2" spans="1:3">
      <c r="A2" s="162">
        <v>4189678</v>
      </c>
      <c r="B2" s="162" t="s">
        <v>1446</v>
      </c>
      <c r="C2" s="162" t="s">
        <v>1447</v>
      </c>
    </row>
    <row r="3" spans="1:3">
      <c r="A3" s="162">
        <v>4190415</v>
      </c>
      <c r="B3" s="162" t="s">
        <v>1448</v>
      </c>
      <c r="C3" s="162" t="s">
        <v>1447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23"/>
    <col min="2" max="2" width="66" style="223" customWidth="1"/>
    <col min="3" max="16384" width="9.140625" style="223"/>
  </cols>
  <sheetData>
    <row r="3" spans="2:2">
      <c r="B3" s="286" t="s">
        <v>1760</v>
      </c>
    </row>
    <row r="4" spans="2:2">
      <c r="B4" s="286" t="s">
        <v>1761</v>
      </c>
    </row>
    <row r="5" spans="2:2">
      <c r="B5" s="286" t="s">
        <v>1762</v>
      </c>
    </row>
    <row r="6" spans="2:2">
      <c r="B6" s="286" t="s">
        <v>493</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6384" width="9.140625" style="153"/>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195" customWidth="1"/>
    <col min="2" max="16384" width="9.140625" style="195"/>
  </cols>
  <sheetData>
    <row r="1" spans="1:5">
      <c r="A1" s="196" t="s">
        <v>390</v>
      </c>
      <c r="B1" s="196" t="s">
        <v>391</v>
      </c>
      <c r="C1" s="196"/>
      <c r="D1" s="196"/>
      <c r="E1" s="196"/>
    </row>
    <row r="2" spans="1:5">
      <c r="A2" s="196"/>
      <c r="B2" s="196"/>
      <c r="C2" s="196"/>
      <c r="D2" s="196"/>
      <c r="E2" s="196"/>
    </row>
    <row r="3" spans="1:5">
      <c r="A3" s="196"/>
      <c r="B3" s="196"/>
      <c r="C3" s="196"/>
      <c r="D3" s="196"/>
      <c r="E3" s="196"/>
    </row>
    <row r="4" spans="1:5">
      <c r="A4" s="196"/>
      <c r="B4" s="196"/>
      <c r="C4" s="196"/>
      <c r="D4" s="196"/>
      <c r="E4" s="196"/>
    </row>
    <row r="5" spans="1:5">
      <c r="A5" s="196"/>
      <c r="B5" s="196"/>
      <c r="C5" s="196"/>
      <c r="D5" s="196"/>
      <c r="E5" s="196"/>
    </row>
    <row r="6" spans="1:5">
      <c r="A6" s="196"/>
      <c r="B6" s="196"/>
      <c r="C6" s="196"/>
      <c r="D6" s="196"/>
      <c r="E6" s="196"/>
    </row>
    <row r="7" spans="1:5">
      <c r="A7" s="196"/>
      <c r="B7" s="196"/>
      <c r="C7" s="196"/>
      <c r="D7" s="196"/>
      <c r="E7" s="196"/>
    </row>
    <row r="8" spans="1:5">
      <c r="A8" s="196"/>
      <c r="B8" s="196"/>
      <c r="C8" s="196"/>
      <c r="D8" s="196"/>
      <c r="E8" s="196"/>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6"/>
  <sheetViews>
    <sheetView showGridLines="0" topLeftCell="C3" zoomScaleNormal="100" workbookViewId="0">
      <selection activeCell="E22" sqref="E22:E26"/>
    </sheetView>
  </sheetViews>
  <sheetFormatPr defaultRowHeight="14.25"/>
  <cols>
    <col min="1" max="1" width="9.140625" style="108" hidden="1" customWidth="1"/>
    <col min="2" max="2" width="9.140625" style="31" hidden="1" customWidth="1"/>
    <col min="3" max="3" width="3.7109375" style="197" customWidth="1"/>
    <col min="4" max="4" width="6.28515625" style="31" customWidth="1"/>
    <col min="5" max="5" width="46.42578125" style="31" customWidth="1"/>
    <col min="6" max="6" width="3.7109375" style="31" customWidth="1"/>
    <col min="7" max="7" width="5.7109375" style="31" customWidth="1"/>
    <col min="8" max="8" width="41.42578125" style="31" bestFit="1" customWidth="1"/>
    <col min="9" max="9" width="3.7109375" style="31" customWidth="1"/>
    <col min="10" max="10" width="5.7109375" style="31" customWidth="1"/>
    <col min="11" max="11" width="32.5703125" style="31" customWidth="1"/>
    <col min="12" max="12" width="14.85546875" style="31" customWidth="1"/>
    <col min="13" max="13" width="3.7109375" style="182" hidden="1" customWidth="1"/>
    <col min="14" max="16" width="9.140625" style="182" hidden="1" customWidth="1"/>
    <col min="17" max="17" width="25.7109375" style="182" hidden="1" customWidth="1"/>
    <col min="18" max="18" width="14.42578125" style="182" hidden="1" customWidth="1"/>
    <col min="19" max="22" width="9.140625" style="289"/>
    <col min="23" max="16384" width="9.140625" style="31"/>
  </cols>
  <sheetData>
    <row r="1" spans="1:256" s="173" customFormat="1" ht="16.5" hidden="1" customHeight="1">
      <c r="C1" s="284"/>
      <c r="H1" s="284"/>
      <c r="I1" s="284"/>
      <c r="J1" s="284"/>
      <c r="K1" s="284" t="s">
        <v>492</v>
      </c>
      <c r="L1" s="291" t="s">
        <v>399</v>
      </c>
      <c r="M1" s="325" t="s">
        <v>491</v>
      </c>
      <c r="N1" s="325"/>
      <c r="O1" s="325"/>
      <c r="P1" s="325"/>
      <c r="Q1" s="325"/>
      <c r="R1" s="325"/>
      <c r="S1" s="325"/>
      <c r="T1" s="325"/>
      <c r="U1" s="325"/>
      <c r="V1" s="325"/>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c r="HV1" s="291"/>
      <c r="HW1" s="291"/>
      <c r="HX1" s="291"/>
      <c r="HY1" s="291"/>
      <c r="HZ1" s="291"/>
      <c r="IA1" s="291"/>
      <c r="IB1" s="291"/>
      <c r="IC1" s="291"/>
      <c r="ID1" s="291"/>
      <c r="IE1" s="291"/>
      <c r="IF1" s="291"/>
      <c r="IG1" s="291"/>
      <c r="IH1" s="291"/>
      <c r="II1" s="291"/>
      <c r="IJ1" s="291"/>
      <c r="IK1" s="291"/>
      <c r="IL1" s="291"/>
      <c r="IM1" s="291"/>
      <c r="IN1" s="291"/>
      <c r="IO1" s="291"/>
      <c r="IP1" s="291"/>
      <c r="IQ1" s="291"/>
      <c r="IR1" s="291"/>
      <c r="IS1" s="291"/>
      <c r="IT1" s="291"/>
      <c r="IU1" s="291"/>
      <c r="IV1" s="291"/>
    </row>
    <row r="2" spans="1:256" s="295" customFormat="1" ht="16.5" hidden="1" customHeight="1">
      <c r="A2" s="292"/>
      <c r="B2" s="292"/>
      <c r="C2" s="293"/>
      <c r="D2" s="292"/>
      <c r="E2" s="292"/>
      <c r="F2" s="292"/>
      <c r="G2" s="292"/>
      <c r="H2" s="292"/>
      <c r="I2" s="292"/>
      <c r="J2" s="292"/>
      <c r="K2" s="292"/>
      <c r="L2" s="292"/>
      <c r="M2" s="325"/>
      <c r="N2" s="325"/>
      <c r="O2" s="325"/>
      <c r="P2" s="325"/>
      <c r="Q2" s="325"/>
      <c r="R2" s="325"/>
      <c r="S2" s="294"/>
      <c r="T2" s="294"/>
      <c r="U2" s="294"/>
      <c r="V2" s="294"/>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row>
    <row r="3" spans="1:256" s="109" customFormat="1" ht="3" customHeight="1">
      <c r="A3" s="108"/>
      <c r="B3" s="31"/>
      <c r="C3" s="197"/>
      <c r="D3" s="31"/>
      <c r="E3" s="31"/>
      <c r="F3" s="31"/>
      <c r="G3" s="31"/>
      <c r="H3" s="31"/>
      <c r="I3" s="31"/>
      <c r="J3" s="31"/>
      <c r="K3" s="31"/>
      <c r="L3" s="198"/>
      <c r="M3" s="182"/>
      <c r="N3" s="182"/>
      <c r="O3" s="182"/>
      <c r="P3" s="182"/>
      <c r="Q3" s="182"/>
      <c r="R3" s="182"/>
      <c r="S3" s="289"/>
      <c r="T3" s="289"/>
      <c r="U3" s="289"/>
      <c r="V3" s="289"/>
    </row>
    <row r="4" spans="1:256" s="109" customFormat="1" ht="22.5">
      <c r="A4" s="108"/>
      <c r="B4" s="31"/>
      <c r="C4" s="197"/>
      <c r="D4" s="621" t="s">
        <v>395</v>
      </c>
      <c r="E4" s="622"/>
      <c r="F4" s="622"/>
      <c r="G4" s="622"/>
      <c r="H4" s="623"/>
      <c r="I4" s="352"/>
      <c r="M4" s="182"/>
      <c r="N4" s="182"/>
      <c r="O4" s="182"/>
      <c r="P4" s="182"/>
      <c r="Q4" s="182"/>
      <c r="R4" s="182"/>
      <c r="S4" s="289"/>
      <c r="T4" s="289"/>
      <c r="U4" s="289"/>
      <c r="V4" s="289"/>
    </row>
    <row r="5" spans="1:256" s="109" customFormat="1" ht="3" hidden="1" customHeight="1">
      <c r="A5" s="108"/>
      <c r="B5" s="31"/>
      <c r="C5" s="197"/>
      <c r="D5" s="31"/>
      <c r="E5" s="31"/>
      <c r="F5" s="31"/>
      <c r="G5" s="31"/>
      <c r="H5" s="199"/>
      <c r="I5" s="199"/>
      <c r="J5" s="199"/>
      <c r="K5" s="199"/>
      <c r="L5" s="200"/>
      <c r="M5" s="182"/>
      <c r="N5" s="182"/>
      <c r="O5" s="182"/>
      <c r="P5" s="182"/>
      <c r="Q5" s="182"/>
      <c r="R5" s="182"/>
      <c r="S5" s="289"/>
      <c r="T5" s="289"/>
      <c r="U5" s="289"/>
      <c r="V5" s="289"/>
    </row>
    <row r="6" spans="1:256" s="109" customFormat="1" ht="20.100000000000001" hidden="1" customHeight="1">
      <c r="A6" s="110"/>
      <c r="B6" s="110"/>
      <c r="C6" s="197"/>
      <c r="D6" s="624"/>
      <c r="E6" s="624"/>
      <c r="F6" s="625" t="s">
        <v>83</v>
      </c>
      <c r="G6" s="625"/>
      <c r="H6" s="199"/>
      <c r="I6" s="199"/>
      <c r="J6" s="201"/>
      <c r="K6" s="202"/>
      <c r="L6" s="202"/>
      <c r="M6" s="182"/>
      <c r="N6" s="182"/>
      <c r="O6" s="182"/>
      <c r="P6" s="182"/>
      <c r="Q6" s="182"/>
      <c r="R6" s="182"/>
      <c r="S6" s="289"/>
      <c r="T6" s="289"/>
      <c r="U6" s="289"/>
      <c r="V6" s="289"/>
    </row>
    <row r="7" spans="1:256" ht="3" customHeight="1"/>
    <row r="8" spans="1:256" s="109" customFormat="1">
      <c r="A8" s="108"/>
      <c r="B8" s="31"/>
      <c r="C8" s="197"/>
      <c r="D8" s="626" t="s">
        <v>15</v>
      </c>
      <c r="E8" s="626"/>
      <c r="F8" s="626" t="s">
        <v>396</v>
      </c>
      <c r="G8" s="626"/>
      <c r="H8" s="626"/>
      <c r="I8" s="627" t="s">
        <v>397</v>
      </c>
      <c r="J8" s="627"/>
      <c r="K8" s="627"/>
      <c r="L8" s="627"/>
      <c r="M8" s="182"/>
      <c r="N8" s="182"/>
      <c r="O8" s="182"/>
      <c r="P8" s="182"/>
      <c r="Q8" s="182"/>
      <c r="R8" s="182"/>
      <c r="S8" s="289"/>
      <c r="T8" s="289"/>
      <c r="U8" s="289"/>
      <c r="V8" s="289"/>
    </row>
    <row r="9" spans="1:256" s="109" customFormat="1" ht="20.25" customHeight="1">
      <c r="A9" s="108"/>
      <c r="B9" s="31"/>
      <c r="C9" s="197"/>
      <c r="D9" s="204" t="s">
        <v>91</v>
      </c>
      <c r="E9" s="204" t="s">
        <v>398</v>
      </c>
      <c r="F9" s="617" t="s">
        <v>91</v>
      </c>
      <c r="G9" s="618"/>
      <c r="H9" s="205" t="s">
        <v>398</v>
      </c>
      <c r="I9" s="619" t="s">
        <v>91</v>
      </c>
      <c r="J9" s="619"/>
      <c r="K9" s="205" t="s">
        <v>398</v>
      </c>
      <c r="L9" s="205" t="s">
        <v>399</v>
      </c>
      <c r="M9" s="182"/>
      <c r="N9" s="182"/>
      <c r="O9" s="182"/>
      <c r="P9" s="182"/>
      <c r="Q9" s="182"/>
      <c r="R9" s="182"/>
      <c r="S9" s="289"/>
      <c r="T9" s="289"/>
      <c r="U9" s="289"/>
      <c r="V9" s="289"/>
    </row>
    <row r="10" spans="1:256" ht="12" customHeight="1">
      <c r="C10" s="213"/>
      <c r="D10" s="287" t="s">
        <v>92</v>
      </c>
      <c r="E10" s="287" t="s">
        <v>48</v>
      </c>
      <c r="F10" s="620" t="s">
        <v>49</v>
      </c>
      <c r="G10" s="620"/>
      <c r="H10" s="287" t="s">
        <v>50</v>
      </c>
      <c r="I10" s="620" t="s">
        <v>67</v>
      </c>
      <c r="J10" s="620"/>
      <c r="K10" s="287" t="s">
        <v>68</v>
      </c>
      <c r="L10" s="287" t="s">
        <v>182</v>
      </c>
      <c r="M10" s="203"/>
      <c r="N10" s="203"/>
      <c r="O10" s="203"/>
      <c r="P10" s="203"/>
      <c r="Q10" s="203"/>
      <c r="R10" s="203"/>
      <c r="S10" s="288"/>
      <c r="T10" s="288"/>
      <c r="U10" s="288"/>
      <c r="V10" s="288"/>
    </row>
    <row r="11" spans="1:256" s="109" customFormat="1" hidden="1">
      <c r="A11" s="31"/>
      <c r="B11" s="31"/>
      <c r="C11" s="197"/>
      <c r="D11" s="206">
        <v>0</v>
      </c>
      <c r="E11" s="207"/>
      <c r="F11" s="141"/>
      <c r="G11" s="141"/>
      <c r="H11" s="208"/>
      <c r="I11" s="209"/>
      <c r="J11" s="141"/>
      <c r="K11" s="208"/>
      <c r="L11" s="210"/>
      <c r="M11" s="328" t="s">
        <v>497</v>
      </c>
      <c r="N11" s="182"/>
      <c r="O11" s="182"/>
      <c r="P11" s="182" t="s">
        <v>495</v>
      </c>
      <c r="Q11" s="182" t="s">
        <v>496</v>
      </c>
      <c r="R11" s="182" t="s">
        <v>560</v>
      </c>
      <c r="S11" s="289"/>
      <c r="T11" s="289"/>
      <c r="U11" s="289"/>
      <c r="V11" s="289"/>
    </row>
    <row r="12" spans="1:256" customFormat="1" ht="0.95" customHeight="1">
      <c r="A12" s="77"/>
      <c r="B12" s="163" t="s">
        <v>403</v>
      </c>
      <c r="C12" s="629"/>
      <c r="D12" s="626">
        <v>1</v>
      </c>
      <c r="E12" s="630" t="s">
        <v>1760</v>
      </c>
      <c r="F12" s="285"/>
      <c r="G12" s="165">
        <v>0</v>
      </c>
      <c r="H12" s="290"/>
      <c r="I12" s="214"/>
      <c r="J12" s="324" t="s">
        <v>494</v>
      </c>
      <c r="K12" s="135"/>
      <c r="L12" s="226"/>
      <c r="M12" s="182">
        <f t="shared" ref="M12:M20" si="0">mergeValue(H12)</f>
        <v>0</v>
      </c>
      <c r="N12" s="173"/>
      <c r="O12" s="173"/>
      <c r="P12" s="182" t="str">
        <f>IF(ISERROR(MATCH(Q12,MODesc,0)),"n","y")</f>
        <v>y</v>
      </c>
      <c r="Q12" s="173" t="s">
        <v>1760</v>
      </c>
      <c r="R12" s="182" t="str">
        <f>K12&amp;"("&amp;L12&amp;")"</f>
        <v>()</v>
      </c>
      <c r="S12" s="163"/>
      <c r="T12" s="163"/>
      <c r="U12" s="212"/>
      <c r="V12" s="163"/>
      <c r="W12" s="163"/>
      <c r="X12" s="163"/>
      <c r="Y12" s="161"/>
      <c r="Z12" s="161"/>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61"/>
      <c r="BW12" s="161"/>
      <c r="BX12" s="161"/>
      <c r="BY12" s="161"/>
      <c r="BZ12" s="161"/>
      <c r="CA12" s="161"/>
      <c r="CB12" s="161"/>
      <c r="CC12" s="161"/>
      <c r="CD12" s="161"/>
      <c r="CE12" s="161"/>
    </row>
    <row r="13" spans="1:256" customFormat="1" ht="0.95" customHeight="1">
      <c r="A13" s="77"/>
      <c r="B13" s="163" t="s">
        <v>403</v>
      </c>
      <c r="C13" s="629"/>
      <c r="D13" s="626"/>
      <c r="E13" s="631"/>
      <c r="F13" s="632"/>
      <c r="G13" s="626">
        <v>1</v>
      </c>
      <c r="H13" s="628" t="s">
        <v>1011</v>
      </c>
      <c r="I13" s="214"/>
      <c r="J13" s="324" t="s">
        <v>494</v>
      </c>
      <c r="K13" s="135"/>
      <c r="L13" s="226"/>
      <c r="M13" s="182" t="str">
        <f t="shared" si="0"/>
        <v>Курский муниципальный район</v>
      </c>
      <c r="N13" s="173"/>
      <c r="O13" s="173"/>
      <c r="P13" s="173"/>
      <c r="Q13" s="173"/>
      <c r="R13" s="182" t="str">
        <f>K13&amp;"("&amp;L13&amp;")"</f>
        <v>()</v>
      </c>
      <c r="S13" s="163"/>
      <c r="T13" s="163"/>
      <c r="U13" s="212"/>
      <c r="V13" s="163"/>
      <c r="W13" s="163"/>
      <c r="X13" s="163"/>
      <c r="Y13" s="161"/>
      <c r="Z13" s="161"/>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61"/>
      <c r="BW13" s="161"/>
      <c r="BX13" s="161"/>
      <c r="BY13" s="161"/>
      <c r="BZ13" s="161"/>
      <c r="CA13" s="161"/>
      <c r="CB13" s="161"/>
      <c r="CC13" s="161"/>
      <c r="CD13" s="161"/>
      <c r="CE13" s="161"/>
    </row>
    <row r="14" spans="1:256" customFormat="1" ht="15" customHeight="1">
      <c r="A14" s="77"/>
      <c r="B14" s="163" t="s">
        <v>403</v>
      </c>
      <c r="C14" s="629"/>
      <c r="D14" s="626"/>
      <c r="E14" s="631"/>
      <c r="F14" s="633"/>
      <c r="G14" s="626"/>
      <c r="H14" s="628"/>
      <c r="I14" s="589"/>
      <c r="J14" s="165">
        <v>1</v>
      </c>
      <c r="K14" s="326" t="s">
        <v>1044</v>
      </c>
      <c r="L14" s="211" t="s">
        <v>1045</v>
      </c>
      <c r="M14" s="182" t="str">
        <f t="shared" si="0"/>
        <v>Курский муниципальный район</v>
      </c>
      <c r="N14" s="173"/>
      <c r="O14" s="173"/>
      <c r="P14" s="173"/>
      <c r="Q14" s="173"/>
      <c r="R14" s="182" t="str">
        <f>K14&amp;" ("&amp;L14&amp;")"</f>
        <v>Щетинский сельсовет (38620492)</v>
      </c>
      <c r="S14" s="163"/>
      <c r="T14" s="163"/>
      <c r="U14" s="212"/>
      <c r="V14" s="163"/>
      <c r="W14" s="163"/>
      <c r="X14" s="163"/>
      <c r="Y14" s="161"/>
      <c r="Z14" s="161"/>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61"/>
      <c r="BW14" s="161"/>
      <c r="BX14" s="161"/>
      <c r="BY14" s="161"/>
      <c r="BZ14" s="161"/>
      <c r="CA14" s="161"/>
      <c r="CB14" s="161"/>
      <c r="CC14" s="161"/>
      <c r="CD14" s="161"/>
      <c r="CE14" s="161"/>
    </row>
    <row r="15" spans="1:256" customFormat="1" ht="0.95" customHeight="1">
      <c r="A15" s="77"/>
      <c r="B15" s="163" t="s">
        <v>403</v>
      </c>
      <c r="C15" s="629"/>
      <c r="D15" s="626">
        <v>2</v>
      </c>
      <c r="E15" s="630" t="s">
        <v>1761</v>
      </c>
      <c r="F15" s="285"/>
      <c r="G15" s="165">
        <v>0</v>
      </c>
      <c r="H15" s="290"/>
      <c r="I15" s="214"/>
      <c r="J15" s="324" t="s">
        <v>494</v>
      </c>
      <c r="K15" s="135"/>
      <c r="L15" s="226"/>
      <c r="M15" s="182">
        <f t="shared" si="0"/>
        <v>0</v>
      </c>
      <c r="N15" s="173"/>
      <c r="O15" s="173"/>
      <c r="P15" s="182" t="str">
        <f>IF(ISERROR(MATCH(Q15,MODesc,0)),"n","y")</f>
        <v>y</v>
      </c>
      <c r="Q15" s="173" t="s">
        <v>1761</v>
      </c>
      <c r="R15" s="182" t="str">
        <f>K15&amp;"("&amp;L15&amp;")"</f>
        <v>()</v>
      </c>
      <c r="S15" s="163"/>
      <c r="T15" s="163"/>
      <c r="U15" s="212"/>
      <c r="V15" s="163"/>
      <c r="W15" s="163"/>
      <c r="X15" s="163"/>
      <c r="Y15" s="161"/>
      <c r="Z15" s="161"/>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61"/>
      <c r="BW15" s="161"/>
      <c r="BX15" s="161"/>
      <c r="BY15" s="161"/>
      <c r="BZ15" s="161"/>
      <c r="CA15" s="161"/>
      <c r="CB15" s="161"/>
      <c r="CC15" s="161"/>
      <c r="CD15" s="161"/>
      <c r="CE15" s="161"/>
    </row>
    <row r="16" spans="1:256" customFormat="1" ht="0.95" customHeight="1">
      <c r="A16" s="77"/>
      <c r="B16" s="163" t="s">
        <v>403</v>
      </c>
      <c r="C16" s="629"/>
      <c r="D16" s="626"/>
      <c r="E16" s="631"/>
      <c r="F16" s="632"/>
      <c r="G16" s="626">
        <v>1</v>
      </c>
      <c r="H16" s="628" t="s">
        <v>1011</v>
      </c>
      <c r="I16" s="214"/>
      <c r="J16" s="324" t="s">
        <v>494</v>
      </c>
      <c r="K16" s="135"/>
      <c r="L16" s="226"/>
      <c r="M16" s="182" t="str">
        <f t="shared" si="0"/>
        <v>Курский муниципальный район</v>
      </c>
      <c r="N16" s="173"/>
      <c r="O16" s="173"/>
      <c r="P16" s="173"/>
      <c r="Q16" s="173"/>
      <c r="R16" s="182" t="str">
        <f>K16&amp;"("&amp;L16&amp;")"</f>
        <v>()</v>
      </c>
      <c r="S16" s="163"/>
      <c r="T16" s="163"/>
      <c r="U16" s="212"/>
      <c r="V16" s="163"/>
      <c r="W16" s="163"/>
      <c r="X16" s="163"/>
      <c r="Y16" s="161"/>
      <c r="Z16" s="161"/>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61"/>
      <c r="BW16" s="161"/>
      <c r="BX16" s="161"/>
      <c r="BY16" s="161"/>
      <c r="BZ16" s="161"/>
      <c r="CA16" s="161"/>
      <c r="CB16" s="161"/>
      <c r="CC16" s="161"/>
      <c r="CD16" s="161"/>
      <c r="CE16" s="161"/>
    </row>
    <row r="17" spans="1:83" customFormat="1" ht="15" customHeight="1">
      <c r="A17" s="77"/>
      <c r="B17" s="163" t="s">
        <v>403</v>
      </c>
      <c r="C17" s="629"/>
      <c r="D17" s="626"/>
      <c r="E17" s="631"/>
      <c r="F17" s="633"/>
      <c r="G17" s="626"/>
      <c r="H17" s="628"/>
      <c r="I17" s="589"/>
      <c r="J17" s="165">
        <v>1</v>
      </c>
      <c r="K17" s="326" t="s">
        <v>1039</v>
      </c>
      <c r="L17" s="211" t="s">
        <v>1040</v>
      </c>
      <c r="M17" s="182" t="str">
        <f t="shared" si="0"/>
        <v>Курский муниципальный район</v>
      </c>
      <c r="N17" s="173"/>
      <c r="O17" s="173"/>
      <c r="P17" s="173"/>
      <c r="Q17" s="173"/>
      <c r="R17" s="182" t="str">
        <f>K17&amp;" ("&amp;L17&amp;")"</f>
        <v>Полянский сельсовет (38620472)</v>
      </c>
      <c r="S17" s="163"/>
      <c r="T17" s="163"/>
      <c r="U17" s="212"/>
      <c r="V17" s="163"/>
      <c r="W17" s="163"/>
      <c r="X17" s="163"/>
      <c r="Y17" s="161"/>
      <c r="Z17" s="161"/>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61"/>
      <c r="BW17" s="161"/>
      <c r="BX17" s="161"/>
      <c r="BY17" s="161"/>
      <c r="BZ17" s="161"/>
      <c r="CA17" s="161"/>
      <c r="CB17" s="161"/>
      <c r="CC17" s="161"/>
      <c r="CD17" s="161"/>
      <c r="CE17" s="161"/>
    </row>
    <row r="18" spans="1:83" customFormat="1" ht="0.95" customHeight="1">
      <c r="A18" s="77"/>
      <c r="B18" s="163" t="s">
        <v>403</v>
      </c>
      <c r="C18" s="629"/>
      <c r="D18" s="626">
        <v>3</v>
      </c>
      <c r="E18" s="630" t="s">
        <v>1762</v>
      </c>
      <c r="F18" s="285"/>
      <c r="G18" s="165">
        <v>0</v>
      </c>
      <c r="H18" s="290"/>
      <c r="I18" s="214"/>
      <c r="J18" s="324" t="s">
        <v>494</v>
      </c>
      <c r="K18" s="135"/>
      <c r="L18" s="226"/>
      <c r="M18" s="182">
        <f t="shared" si="0"/>
        <v>0</v>
      </c>
      <c r="N18" s="173"/>
      <c r="O18" s="173"/>
      <c r="P18" s="182" t="str">
        <f>IF(ISERROR(MATCH(Q18,MODesc,0)),"n","y")</f>
        <v>y</v>
      </c>
      <c r="Q18" s="173" t="s">
        <v>1762</v>
      </c>
      <c r="R18" s="182" t="str">
        <f>K18&amp;"("&amp;L18&amp;")"</f>
        <v>()</v>
      </c>
      <c r="S18" s="163"/>
      <c r="T18" s="163"/>
      <c r="U18" s="212"/>
      <c r="V18" s="163"/>
      <c r="W18" s="163"/>
      <c r="X18" s="163"/>
      <c r="Y18" s="161"/>
      <c r="Z18" s="161"/>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61"/>
      <c r="BW18" s="161"/>
      <c r="BX18" s="161"/>
      <c r="BY18" s="161"/>
      <c r="BZ18" s="161"/>
      <c r="CA18" s="161"/>
      <c r="CB18" s="161"/>
      <c r="CC18" s="161"/>
      <c r="CD18" s="161"/>
      <c r="CE18" s="161"/>
    </row>
    <row r="19" spans="1:83" customFormat="1" ht="0.95" customHeight="1">
      <c r="A19" s="77"/>
      <c r="B19" s="163" t="s">
        <v>403</v>
      </c>
      <c r="C19" s="629"/>
      <c r="D19" s="626"/>
      <c r="E19" s="631"/>
      <c r="F19" s="632"/>
      <c r="G19" s="626">
        <v>1</v>
      </c>
      <c r="H19" s="628" t="s">
        <v>1011</v>
      </c>
      <c r="I19" s="214"/>
      <c r="J19" s="324" t="s">
        <v>494</v>
      </c>
      <c r="K19" s="135"/>
      <c r="L19" s="226"/>
      <c r="M19" s="182" t="str">
        <f t="shared" si="0"/>
        <v>Курский муниципальный район</v>
      </c>
      <c r="N19" s="173"/>
      <c r="O19" s="173"/>
      <c r="P19" s="173"/>
      <c r="Q19" s="173"/>
      <c r="R19" s="182" t="str">
        <f>K19&amp;"("&amp;L19&amp;")"</f>
        <v>()</v>
      </c>
      <c r="S19" s="163"/>
      <c r="T19" s="163"/>
      <c r="U19" s="212"/>
      <c r="V19" s="163"/>
      <c r="W19" s="163"/>
      <c r="X19" s="163"/>
      <c r="Y19" s="161"/>
      <c r="Z19" s="161"/>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61"/>
      <c r="BW19" s="161"/>
      <c r="BX19" s="161"/>
      <c r="BY19" s="161"/>
      <c r="BZ19" s="161"/>
      <c r="CA19" s="161"/>
      <c r="CB19" s="161"/>
      <c r="CC19" s="161"/>
      <c r="CD19" s="161"/>
      <c r="CE19" s="161"/>
    </row>
    <row r="20" spans="1:83" customFormat="1" ht="15" customHeight="1">
      <c r="A20" s="77"/>
      <c r="B20" s="163" t="s">
        <v>403</v>
      </c>
      <c r="C20" s="629"/>
      <c r="D20" s="626"/>
      <c r="E20" s="631"/>
      <c r="F20" s="633"/>
      <c r="G20" s="626"/>
      <c r="H20" s="628"/>
      <c r="I20" s="589"/>
      <c r="J20" s="165">
        <v>1</v>
      </c>
      <c r="K20" s="326" t="s">
        <v>1019</v>
      </c>
      <c r="L20" s="211" t="s">
        <v>1020</v>
      </c>
      <c r="M20" s="182" t="str">
        <f t="shared" si="0"/>
        <v>Курский муниципальный район</v>
      </c>
      <c r="N20" s="173"/>
      <c r="O20" s="173"/>
      <c r="P20" s="173"/>
      <c r="Q20" s="173"/>
      <c r="R20" s="182" t="str">
        <f>K20&amp;" ("&amp;L20&amp;")"</f>
        <v>Ворошневский сельсовет (38620424)</v>
      </c>
      <c r="S20" s="163"/>
      <c r="T20" s="163"/>
      <c r="U20" s="212"/>
      <c r="V20" s="163"/>
      <c r="W20" s="163"/>
      <c r="X20" s="163"/>
      <c r="Y20" s="161"/>
      <c r="Z20" s="161"/>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61"/>
      <c r="BW20" s="161"/>
      <c r="BX20" s="161"/>
      <c r="BY20" s="161"/>
      <c r="BZ20" s="161"/>
      <c r="CA20" s="161"/>
      <c r="CB20" s="161"/>
      <c r="CC20" s="161"/>
      <c r="CD20" s="161"/>
      <c r="CE20" s="161"/>
    </row>
    <row r="21" spans="1:83" s="109" customFormat="1" ht="0.95" customHeight="1">
      <c r="A21" s="31"/>
      <c r="B21" s="31" t="s">
        <v>400</v>
      </c>
      <c r="C21" s="197"/>
      <c r="D21" s="214"/>
      <c r="E21" s="174"/>
      <c r="F21" s="216"/>
      <c r="G21" s="216"/>
      <c r="H21" s="216"/>
      <c r="I21" s="216"/>
      <c r="J21" s="216"/>
      <c r="K21" s="216"/>
      <c r="L21" s="217"/>
      <c r="M21" s="328"/>
      <c r="N21" s="182"/>
      <c r="O21" s="182"/>
      <c r="P21" s="182"/>
      <c r="Q21" s="182" t="s">
        <v>18</v>
      </c>
      <c r="R21" s="182"/>
      <c r="S21" s="289"/>
      <c r="T21" s="289"/>
      <c r="U21" s="289"/>
      <c r="V21" s="289"/>
    </row>
    <row r="22" spans="1:83" s="109" customFormat="1" ht="21" customHeight="1">
      <c r="A22" s="108"/>
      <c r="B22" s="31"/>
      <c r="C22" s="197"/>
      <c r="D22" s="218"/>
      <c r="E22" s="218"/>
      <c r="F22" s="218"/>
      <c r="G22" s="218"/>
      <c r="H22" s="218"/>
      <c r="I22" s="218"/>
      <c r="J22" s="218"/>
      <c r="K22" s="218"/>
      <c r="L22" s="218"/>
      <c r="M22" s="182"/>
      <c r="N22" s="182"/>
      <c r="O22" s="182"/>
      <c r="P22" s="182"/>
      <c r="Q22" s="182"/>
      <c r="R22" s="182"/>
      <c r="S22" s="289"/>
      <c r="T22" s="289"/>
      <c r="U22" s="289"/>
      <c r="V22" s="289"/>
    </row>
    <row r="23" spans="1:83" s="109" customFormat="1">
      <c r="A23" s="108"/>
      <c r="B23" s="31"/>
      <c r="C23" s="197"/>
      <c r="D23" s="31"/>
      <c r="E23" s="31"/>
      <c r="F23" s="31"/>
      <c r="G23" s="31"/>
      <c r="H23" s="31"/>
      <c r="I23" s="31"/>
      <c r="J23" s="31"/>
      <c r="K23" s="31"/>
      <c r="L23" s="31"/>
      <c r="M23" s="182"/>
      <c r="N23" s="182"/>
      <c r="O23" s="182"/>
      <c r="P23" s="182"/>
      <c r="Q23" s="182"/>
      <c r="R23" s="182"/>
      <c r="S23" s="289"/>
      <c r="T23" s="289"/>
      <c r="U23" s="289"/>
      <c r="V23" s="289"/>
    </row>
    <row r="24" spans="1:83" s="109" customFormat="1" ht="0.75" customHeight="1">
      <c r="A24" s="108"/>
      <c r="B24" s="31"/>
      <c r="C24" s="197"/>
      <c r="D24" s="31"/>
      <c r="E24" s="31"/>
      <c r="F24" s="31"/>
      <c r="G24" s="31"/>
      <c r="H24" s="31"/>
      <c r="I24" s="31"/>
      <c r="J24" s="31"/>
      <c r="K24" s="31"/>
      <c r="L24" s="31"/>
      <c r="M24" s="182"/>
      <c r="N24" s="182"/>
      <c r="O24" s="182"/>
      <c r="P24" s="182"/>
      <c r="Q24" s="182"/>
      <c r="R24" s="182"/>
      <c r="S24" s="289"/>
      <c r="T24" s="289"/>
      <c r="U24" s="289"/>
      <c r="V24" s="289"/>
    </row>
    <row r="25" spans="1:83" s="220" customFormat="1" ht="10.5">
      <c r="A25" s="219"/>
      <c r="C25" s="221"/>
      <c r="D25" s="222"/>
      <c r="E25" s="222"/>
      <c r="M25" s="182"/>
      <c r="N25" s="182"/>
      <c r="O25" s="182"/>
      <c r="P25" s="182"/>
      <c r="Q25" s="182"/>
      <c r="R25" s="182"/>
      <c r="S25" s="289"/>
      <c r="T25" s="289"/>
      <c r="U25" s="289"/>
      <c r="V25" s="289"/>
    </row>
    <row r="26" spans="1:83" s="220" customFormat="1" ht="10.5">
      <c r="A26" s="219"/>
      <c r="C26" s="221"/>
      <c r="D26" s="222"/>
      <c r="E26" s="222"/>
      <c r="M26" s="182"/>
      <c r="N26" s="182"/>
      <c r="O26" s="182"/>
      <c r="P26" s="182"/>
      <c r="Q26" s="182"/>
      <c r="R26" s="182"/>
      <c r="S26" s="289"/>
      <c r="T26" s="289"/>
      <c r="U26" s="289"/>
      <c r="V26" s="289"/>
    </row>
  </sheetData>
  <sheetProtection algorithmName="SHA-512" hashValue="b37mHhXs9L9WlRPOql/TbmcL3573BBiS31cVkvNQ6mkER9vT2wk1xA7OLb6y86X6HKjZuAiS69RoQwIJqO+sqQ==" saltValue="w1+7p6HnT7+afzNdj6qJcA==" spinCount="100000" sheet="1" objects="1" scenarios="1" formatColumns="0" formatRows="0"/>
  <mergeCells count="28">
    <mergeCell ref="H19:H20"/>
    <mergeCell ref="C18:C20"/>
    <mergeCell ref="D18:D20"/>
    <mergeCell ref="E18:E20"/>
    <mergeCell ref="F19:F20"/>
    <mergeCell ref="G19:G20"/>
    <mergeCell ref="H13:H14"/>
    <mergeCell ref="C15:C17"/>
    <mergeCell ref="D15:D17"/>
    <mergeCell ref="E15:E17"/>
    <mergeCell ref="F16:F17"/>
    <mergeCell ref="G16:G17"/>
    <mergeCell ref="H16:H17"/>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E15 E18" xr:uid="{7A17AAB6-2112-4DD1-ABD9-33A582B0D309}">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1"/>
  <sheetViews>
    <sheetView showGridLines="0" zoomScaleNormal="100" workbookViewId="0"/>
  </sheetViews>
  <sheetFormatPr defaultRowHeight="11.25"/>
  <cols>
    <col min="1" max="1" width="9.140625" style="162"/>
    <col min="2" max="2" width="65.28515625" style="162" customWidth="1"/>
    <col min="3" max="3" width="41" style="162" customWidth="1"/>
    <col min="4" max="16384" width="9.140625" style="162"/>
  </cols>
  <sheetData>
    <row r="1" spans="1:2">
      <c r="A1" s="162" t="s">
        <v>328</v>
      </c>
      <c r="B1" s="162" t="s">
        <v>329</v>
      </c>
    </row>
    <row r="2" spans="1:2">
      <c r="A2" s="162">
        <v>4213775</v>
      </c>
      <c r="B2" s="162" t="s">
        <v>579</v>
      </c>
    </row>
    <row r="3" spans="1:2">
      <c r="A3" s="162">
        <v>4213784</v>
      </c>
      <c r="B3" s="162" t="s">
        <v>672</v>
      </c>
    </row>
    <row r="4" spans="1:2">
      <c r="A4" s="162">
        <v>4213781</v>
      </c>
      <c r="B4" s="162" t="s">
        <v>671</v>
      </c>
    </row>
    <row r="5" spans="1:2">
      <c r="A5" s="162">
        <v>4213776</v>
      </c>
      <c r="B5" s="162" t="s">
        <v>580</v>
      </c>
    </row>
    <row r="6" spans="1:2">
      <c r="A6" s="162">
        <v>4213777</v>
      </c>
      <c r="B6" s="162" t="s">
        <v>581</v>
      </c>
    </row>
    <row r="7" spans="1:2">
      <c r="A7" s="162">
        <v>4213778</v>
      </c>
      <c r="B7" s="162" t="s">
        <v>582</v>
      </c>
    </row>
    <row r="8" spans="1:2">
      <c r="A8" s="162">
        <v>4213780</v>
      </c>
      <c r="B8" s="162" t="s">
        <v>583</v>
      </c>
    </row>
    <row r="9" spans="1:2">
      <c r="A9" s="162">
        <v>4213779</v>
      </c>
      <c r="B9" s="162" t="s">
        <v>586</v>
      </c>
    </row>
    <row r="10" spans="1:2">
      <c r="A10" s="162">
        <v>4213783</v>
      </c>
      <c r="B10" s="162" t="s">
        <v>585</v>
      </c>
    </row>
    <row r="11" spans="1:2">
      <c r="A11" s="162">
        <v>4213782</v>
      </c>
      <c r="B11" s="162" t="s">
        <v>584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62"/>
    <col min="2" max="2" width="65.28515625" style="162" customWidth="1"/>
    <col min="3" max="3" width="41" style="162" customWidth="1"/>
    <col min="4" max="16384" width="9.140625" style="162"/>
  </cols>
  <sheetData>
    <row r="1" spans="1:2">
      <c r="A1" s="162" t="s">
        <v>328</v>
      </c>
      <c r="B1" s="162" t="s">
        <v>330</v>
      </c>
    </row>
    <row r="2" spans="1:2">
      <c r="A2" s="162">
        <v>4190064</v>
      </c>
      <c r="B2" s="162" t="s">
        <v>1436</v>
      </c>
    </row>
    <row r="3" spans="1:2">
      <c r="A3" s="162">
        <v>4190065</v>
      </c>
      <c r="B3" s="162" t="s">
        <v>1437</v>
      </c>
    </row>
    <row r="4" spans="1:2">
      <c r="A4" s="162">
        <v>4190066</v>
      </c>
      <c r="B4" s="162" t="s">
        <v>1438</v>
      </c>
    </row>
    <row r="5" spans="1:2">
      <c r="A5" s="162">
        <v>4190067</v>
      </c>
      <c r="B5" s="162" t="s">
        <v>1439</v>
      </c>
    </row>
    <row r="6" spans="1:2">
      <c r="A6" s="162">
        <v>4190068</v>
      </c>
      <c r="B6" s="162" t="s">
        <v>1440</v>
      </c>
    </row>
    <row r="7" spans="1:2">
      <c r="A7" s="162">
        <v>4190069</v>
      </c>
      <c r="B7" s="162" t="s">
        <v>1441</v>
      </c>
    </row>
    <row r="8" spans="1:2">
      <c r="A8" s="162">
        <v>4190070</v>
      </c>
      <c r="B8" s="162" t="s">
        <v>1442</v>
      </c>
    </row>
    <row r="9" spans="1:2">
      <c r="A9" s="162">
        <v>4190071</v>
      </c>
      <c r="B9" s="162" t="s">
        <v>1443</v>
      </c>
    </row>
    <row r="10" spans="1:2">
      <c r="A10" s="162">
        <v>4190072</v>
      </c>
      <c r="B10" s="162" t="s">
        <v>1444</v>
      </c>
    </row>
    <row r="11" spans="1:2">
      <c r="A11" s="162">
        <v>4190073</v>
      </c>
      <c r="B11" s="162" t="s">
        <v>1445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46"/>
  </cols>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44"/>
  <sheetViews>
    <sheetView showGridLines="0" zoomScaleNormal="100" workbookViewId="0"/>
  </sheetViews>
  <sheetFormatPr defaultRowHeight="11.25"/>
  <cols>
    <col min="1" max="1" width="36.28515625" customWidth="1"/>
    <col min="2" max="2" width="21.140625" customWidth="1"/>
    <col min="3" max="16384" width="9.140625" style="2"/>
  </cols>
  <sheetData>
    <row r="1" spans="1:2">
      <c r="A1" s="3" t="s">
        <v>56</v>
      </c>
      <c r="B1" s="3" t="s">
        <v>57</v>
      </c>
    </row>
    <row r="2" spans="1:2">
      <c r="A2" t="s">
        <v>411</v>
      </c>
      <c r="B2" t="s">
        <v>75</v>
      </c>
    </row>
    <row r="3" spans="1:2">
      <c r="A3" t="s">
        <v>412</v>
      </c>
      <c r="B3" t="s">
        <v>384</v>
      </c>
    </row>
    <row r="4" spans="1:2">
      <c r="A4" t="s">
        <v>413</v>
      </c>
      <c r="B4" t="s">
        <v>58</v>
      </c>
    </row>
    <row r="5" spans="1:2">
      <c r="A5" t="s">
        <v>415</v>
      </c>
      <c r="B5" t="s">
        <v>750</v>
      </c>
    </row>
    <row r="6" spans="1:2">
      <c r="A6" t="s">
        <v>414</v>
      </c>
      <c r="B6" t="s">
        <v>751</v>
      </c>
    </row>
    <row r="7" spans="1:2">
      <c r="A7" t="s">
        <v>651</v>
      </c>
      <c r="B7" t="s">
        <v>552</v>
      </c>
    </row>
    <row r="8" spans="1:2">
      <c r="A8" t="s">
        <v>652</v>
      </c>
      <c r="B8" t="s">
        <v>467</v>
      </c>
    </row>
    <row r="9" spans="1:2">
      <c r="A9" t="s">
        <v>485</v>
      </c>
      <c r="B9" t="s">
        <v>423</v>
      </c>
    </row>
    <row r="10" spans="1:2">
      <c r="A10" t="s">
        <v>416</v>
      </c>
      <c r="B10" t="s">
        <v>424</v>
      </c>
    </row>
    <row r="11" spans="1:2">
      <c r="A11" t="s">
        <v>665</v>
      </c>
      <c r="B11" t="s">
        <v>425</v>
      </c>
    </row>
    <row r="12" spans="1:2">
      <c r="A12" t="s">
        <v>666</v>
      </c>
      <c r="B12" t="s">
        <v>468</v>
      </c>
    </row>
    <row r="13" spans="1:2">
      <c r="A13" t="s">
        <v>653</v>
      </c>
      <c r="B13" t="s">
        <v>426</v>
      </c>
    </row>
    <row r="14" spans="1:2">
      <c r="A14" t="s">
        <v>654</v>
      </c>
      <c r="B14" t="s">
        <v>427</v>
      </c>
    </row>
    <row r="15" spans="1:2">
      <c r="A15" t="s">
        <v>655</v>
      </c>
      <c r="B15" t="s">
        <v>428</v>
      </c>
    </row>
    <row r="16" spans="1:2">
      <c r="A16" t="s">
        <v>656</v>
      </c>
      <c r="B16" t="s">
        <v>333</v>
      </c>
    </row>
    <row r="17" spans="1:2">
      <c r="A17" t="s">
        <v>657</v>
      </c>
      <c r="B17" t="s">
        <v>60</v>
      </c>
    </row>
    <row r="18" spans="1:2">
      <c r="A18" t="s">
        <v>658</v>
      </c>
      <c r="B18" t="s">
        <v>385</v>
      </c>
    </row>
    <row r="19" spans="1:2">
      <c r="A19" t="s">
        <v>659</v>
      </c>
      <c r="B19" t="s">
        <v>437</v>
      </c>
    </row>
    <row r="20" spans="1:2">
      <c r="A20" t="s">
        <v>660</v>
      </c>
      <c r="B20" t="s">
        <v>249</v>
      </c>
    </row>
    <row r="21" spans="1:2">
      <c r="A21" t="s">
        <v>661</v>
      </c>
      <c r="B21" t="s">
        <v>73</v>
      </c>
    </row>
    <row r="22" spans="1:2">
      <c r="A22" t="s">
        <v>662</v>
      </c>
      <c r="B22" t="s">
        <v>62</v>
      </c>
    </row>
    <row r="23" spans="1:2">
      <c r="A23" t="s">
        <v>663</v>
      </c>
      <c r="B23" t="s">
        <v>74</v>
      </c>
    </row>
    <row r="24" spans="1:2">
      <c r="A24" t="s">
        <v>664</v>
      </c>
      <c r="B24" t="s">
        <v>429</v>
      </c>
    </row>
    <row r="25" spans="1:2">
      <c r="A25" t="s">
        <v>572</v>
      </c>
      <c r="B25" t="s">
        <v>72</v>
      </c>
    </row>
    <row r="26" spans="1:2">
      <c r="A26" t="s">
        <v>573</v>
      </c>
      <c r="B26" t="s">
        <v>61</v>
      </c>
    </row>
    <row r="27" spans="1:2">
      <c r="A27" t="s">
        <v>487</v>
      </c>
      <c r="B27" t="s">
        <v>63</v>
      </c>
    </row>
    <row r="28" spans="1:2">
      <c r="A28" t="s">
        <v>418</v>
      </c>
      <c r="B28" t="s">
        <v>383</v>
      </c>
    </row>
    <row r="29" spans="1:2">
      <c r="A29" t="s">
        <v>486</v>
      </c>
      <c r="B29" t="s">
        <v>13</v>
      </c>
    </row>
    <row r="30" spans="1:2">
      <c r="A30" t="s">
        <v>417</v>
      </c>
      <c r="B30" t="s">
        <v>81</v>
      </c>
    </row>
    <row r="31" spans="1:2">
      <c r="A31" t="s">
        <v>561</v>
      </c>
      <c r="B31" t="s">
        <v>14</v>
      </c>
    </row>
    <row r="32" spans="1:2">
      <c r="A32" t="s">
        <v>748</v>
      </c>
      <c r="B32" t="s">
        <v>553</v>
      </c>
    </row>
    <row r="33" spans="1:2">
      <c r="A33" t="s">
        <v>749</v>
      </c>
      <c r="B33" t="s">
        <v>430</v>
      </c>
    </row>
    <row r="34" spans="1:2">
      <c r="A34" t="s">
        <v>419</v>
      </c>
      <c r="B34" t="s">
        <v>179</v>
      </c>
    </row>
    <row r="35" spans="1:2">
      <c r="A35" t="s">
        <v>420</v>
      </c>
      <c r="B35" t="s">
        <v>488</v>
      </c>
    </row>
    <row r="36" spans="1:2">
      <c r="A36" t="s">
        <v>421</v>
      </c>
      <c r="B36" t="s">
        <v>469</v>
      </c>
    </row>
    <row r="37" spans="1:2">
      <c r="A37" t="s">
        <v>422</v>
      </c>
      <c r="B37" t="s">
        <v>334</v>
      </c>
    </row>
    <row r="38" spans="1:2">
      <c r="B38" t="s">
        <v>278</v>
      </c>
    </row>
    <row r="39" spans="1:2">
      <c r="B39" t="s">
        <v>332</v>
      </c>
    </row>
    <row r="40" spans="1:2">
      <c r="B40" t="s">
        <v>198</v>
      </c>
    </row>
    <row r="41" spans="1:2">
      <c r="B41" t="s">
        <v>180</v>
      </c>
    </row>
    <row r="42" spans="1:2">
      <c r="B42" t="s">
        <v>177</v>
      </c>
    </row>
    <row r="43" spans="1:2">
      <c r="B43" t="s">
        <v>220</v>
      </c>
    </row>
    <row r="44" spans="1:2">
      <c r="B44" t="s">
        <v>178</v>
      </c>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3"/>
    </row>
    <row r="2" spans="1:1" ht="12">
      <c r="A2" s="13"/>
    </row>
    <row r="3" spans="1:1" ht="12">
      <c r="A3" s="13"/>
    </row>
    <row r="4" spans="1:1" ht="12">
      <c r="A4" s="13"/>
    </row>
    <row r="5" spans="1:1" ht="12">
      <c r="A5" s="13"/>
    </row>
    <row r="6" spans="1:1" ht="12">
      <c r="A6" s="13"/>
    </row>
    <row r="7" spans="1:1" ht="12">
      <c r="A7" s="13"/>
    </row>
    <row r="8" spans="1:1" ht="12">
      <c r="A8" s="13"/>
    </row>
    <row r="9" spans="1:1" ht="12">
      <c r="A9" s="13"/>
    </row>
    <row r="10" spans="1:1" ht="12">
      <c r="A10" s="13"/>
    </row>
    <row r="11" spans="1:1" ht="12">
      <c r="A11" s="13"/>
    </row>
    <row r="12" spans="1:1" ht="12">
      <c r="A12" s="13"/>
    </row>
    <row r="13" spans="1:1" ht="12">
      <c r="A13" s="13"/>
    </row>
    <row r="14" spans="1:1" ht="12">
      <c r="A14" s="13"/>
    </row>
    <row r="15" spans="1:1" ht="12">
      <c r="A15" s="13"/>
    </row>
    <row r="16" spans="1:1" ht="12">
      <c r="A16" s="13"/>
    </row>
    <row r="17" spans="1:1" ht="12">
      <c r="A17" s="13"/>
    </row>
    <row r="18" spans="1:1" ht="12">
      <c r="A18" s="13"/>
    </row>
    <row r="19" spans="1:1" ht="12">
      <c r="A19" s="13"/>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6384" width="9.140625" style="14"/>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6"/>
    <col min="27" max="36" width="9.140625" style="7"/>
    <col min="37" max="16384" width="9.140625" style="6"/>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6"/>
  <sheetViews>
    <sheetView showGridLines="0" topLeftCell="C19" zoomScaleNormal="100" workbookViewId="0">
      <selection activeCell="N27" sqref="N27:N29"/>
    </sheetView>
  </sheetViews>
  <sheetFormatPr defaultRowHeight="11.25"/>
  <cols>
    <col min="1" max="2" width="3.7109375" style="180" hidden="1" customWidth="1"/>
    <col min="3" max="3" width="3.7109375" style="86" bestFit="1" customWidth="1"/>
    <col min="4" max="4" width="6.140625" style="86" customWidth="1"/>
    <col min="5" max="5" width="50.7109375" style="86" customWidth="1"/>
    <col min="6" max="6" width="33.85546875" style="86" customWidth="1"/>
    <col min="7" max="7" width="8.5703125" style="86" customWidth="1"/>
    <col min="8" max="8" width="3.7109375" style="86" customWidth="1"/>
    <col min="9" max="9" width="5.42578125" style="86" customWidth="1"/>
    <col min="10" max="10" width="47.85546875" style="86" customWidth="1"/>
    <col min="11" max="12" width="3.7109375" style="86" customWidth="1"/>
    <col min="13" max="13" width="5.7109375" style="86" customWidth="1"/>
    <col min="14" max="14" width="28.140625" style="86" customWidth="1"/>
    <col min="15" max="16" width="3.7109375" style="86" customWidth="1"/>
    <col min="17" max="17" width="5.7109375" style="86" customWidth="1"/>
    <col min="18" max="18" width="34.42578125" style="86" customWidth="1"/>
    <col min="19" max="20" width="3.7109375" style="86" customWidth="1"/>
    <col min="21" max="21" width="5.7109375" style="86" customWidth="1"/>
    <col min="22" max="22" width="34.42578125" style="86" customWidth="1"/>
    <col min="23" max="23" width="30.7109375" style="86" customWidth="1"/>
    <col min="24" max="24" width="3.7109375" style="86" customWidth="1"/>
    <col min="25" max="16384" width="9.140625" style="86"/>
  </cols>
  <sheetData>
    <row r="1" spans="1:24" ht="11.25" hidden="1" customHeight="1"/>
    <row r="2" spans="1:24" ht="11.25" hidden="1" customHeight="1"/>
    <row r="3" spans="1:24" ht="11.25" hidden="1" customHeight="1"/>
    <row r="4" spans="1:24" ht="3" customHeight="1"/>
    <row r="5" spans="1:24" s="103" customFormat="1" ht="29.1" customHeight="1">
      <c r="A5" s="181"/>
      <c r="B5" s="181"/>
      <c r="D5" s="621" t="s">
        <v>624</v>
      </c>
      <c r="E5" s="622"/>
      <c r="F5" s="622"/>
      <c r="G5" s="622"/>
      <c r="H5" s="622"/>
      <c r="I5" s="622"/>
      <c r="J5" s="623"/>
      <c r="K5" s="353"/>
      <c r="L5" s="154"/>
      <c r="M5" s="154"/>
      <c r="N5" s="154"/>
      <c r="O5" s="154"/>
      <c r="P5" s="154"/>
      <c r="Q5" s="154"/>
      <c r="R5" s="154"/>
      <c r="S5" s="154"/>
      <c r="T5" s="154"/>
      <c r="U5" s="154"/>
      <c r="V5" s="154"/>
      <c r="W5" s="154"/>
    </row>
    <row r="6" spans="1:24" s="378" customFormat="1" ht="3" customHeight="1">
      <c r="A6" s="183"/>
      <c r="B6" s="183"/>
      <c r="D6" s="637"/>
      <c r="E6" s="638"/>
      <c r="F6" s="638"/>
      <c r="G6" s="638"/>
      <c r="H6" s="638"/>
      <c r="I6" s="638"/>
      <c r="J6" s="639"/>
    </row>
    <row r="7" spans="1:24" s="378" customFormat="1" ht="5.25" hidden="1" customHeight="1">
      <c r="A7" s="183"/>
      <c r="B7" s="183"/>
      <c r="E7" s="640"/>
      <c r="F7" s="640"/>
      <c r="G7" s="636"/>
      <c r="H7" s="636"/>
      <c r="I7" s="636"/>
      <c r="J7" s="636"/>
    </row>
    <row r="8" spans="1:24" s="378" customFormat="1" ht="5.25" hidden="1" customHeight="1">
      <c r="A8" s="183"/>
      <c r="B8" s="183"/>
      <c r="E8" s="640"/>
      <c r="F8" s="640"/>
      <c r="G8" s="636"/>
      <c r="H8" s="636"/>
      <c r="I8" s="636"/>
      <c r="J8" s="636"/>
    </row>
    <row r="9" spans="1:24" s="378" customFormat="1" ht="5.25" hidden="1" customHeight="1">
      <c r="A9" s="183"/>
      <c r="B9" s="183"/>
      <c r="E9" s="640"/>
      <c r="F9" s="640"/>
      <c r="G9" s="636"/>
      <c r="H9" s="636"/>
      <c r="I9" s="636"/>
      <c r="J9" s="636"/>
    </row>
    <row r="10" spans="1:24" s="378" customFormat="1" ht="5.25" hidden="1">
      <c r="A10" s="183"/>
      <c r="B10" s="183"/>
      <c r="E10" s="641"/>
      <c r="F10" s="641"/>
      <c r="G10" s="504"/>
      <c r="H10" s="375"/>
    </row>
    <row r="11" spans="1:24" s="138" customFormat="1" ht="18.75" hidden="1" customHeight="1">
      <c r="A11" s="183"/>
      <c r="B11" s="183"/>
      <c r="D11" s="132"/>
      <c r="E11" s="642" t="s">
        <v>631</v>
      </c>
      <c r="F11" s="642"/>
      <c r="G11" s="591" t="s">
        <v>84</v>
      </c>
      <c r="H11" s="376"/>
      <c r="I11" s="145"/>
      <c r="J11" s="132"/>
      <c r="K11" s="133"/>
      <c r="L11" s="132"/>
      <c r="M11" s="132"/>
      <c r="N11" s="133"/>
      <c r="O11" s="133"/>
      <c r="P11" s="132"/>
      <c r="Q11" s="132"/>
      <c r="R11" s="133"/>
      <c r="S11" s="133"/>
      <c r="T11" s="132"/>
      <c r="U11" s="132"/>
      <c r="V11" s="133"/>
    </row>
    <row r="12" spans="1:24" s="378" customFormat="1" ht="18.75" hidden="1">
      <c r="A12" s="183"/>
      <c r="B12" s="183"/>
      <c r="E12" s="642" t="s">
        <v>632</v>
      </c>
      <c r="F12" s="642"/>
      <c r="G12" s="591" t="s">
        <v>84</v>
      </c>
      <c r="H12" s="376"/>
      <c r="I12" s="375"/>
      <c r="J12" s="377"/>
      <c r="K12" s="374"/>
      <c r="L12" s="374"/>
      <c r="M12" s="374"/>
      <c r="N12" s="373"/>
      <c r="O12" s="374"/>
      <c r="P12" s="374"/>
      <c r="Q12" s="374"/>
      <c r="R12" s="373"/>
      <c r="S12" s="374"/>
      <c r="T12" s="374"/>
      <c r="U12" s="374"/>
      <c r="V12" s="373"/>
    </row>
    <row r="13" spans="1:24" s="378" customFormat="1" ht="5.25" hidden="1" customHeight="1">
      <c r="A13" s="183"/>
      <c r="B13" s="183"/>
      <c r="E13" s="635"/>
      <c r="F13" s="635"/>
      <c r="G13" s="374"/>
      <c r="H13" s="375"/>
      <c r="I13" s="374"/>
      <c r="J13" s="374"/>
      <c r="K13" s="374"/>
      <c r="L13" s="374"/>
      <c r="M13" s="374"/>
      <c r="N13" s="373"/>
      <c r="O13" s="374"/>
      <c r="P13" s="374"/>
      <c r="Q13" s="374"/>
      <c r="R13" s="373"/>
      <c r="S13" s="374"/>
      <c r="T13" s="374"/>
      <c r="U13" s="374"/>
      <c r="V13" s="373"/>
    </row>
    <row r="14" spans="1:24" s="378" customFormat="1" ht="5.25" hidden="1" customHeight="1">
      <c r="A14" s="183"/>
      <c r="B14" s="183"/>
    </row>
    <row r="15" spans="1:24" s="372" customFormat="1" ht="5.25" hidden="1" customHeight="1">
      <c r="A15" s="180"/>
      <c r="B15" s="180"/>
    </row>
    <row r="16" spans="1:24" s="103" customFormat="1" ht="3" customHeight="1">
      <c r="A16" s="181"/>
      <c r="B16" s="181"/>
      <c r="D16" s="255"/>
      <c r="E16" s="255"/>
      <c r="F16" s="255"/>
      <c r="G16" s="255"/>
      <c r="H16" s="255"/>
      <c r="I16" s="255"/>
      <c r="J16" s="255"/>
      <c r="K16" s="255"/>
      <c r="L16" s="255"/>
      <c r="M16" s="255"/>
      <c r="N16" s="255"/>
      <c r="O16" s="255"/>
      <c r="P16" s="255"/>
      <c r="Q16" s="255"/>
      <c r="R16" s="255"/>
      <c r="S16" s="255"/>
      <c r="T16" s="255"/>
      <c r="U16" s="255"/>
      <c r="V16" s="255"/>
      <c r="W16" s="255"/>
      <c r="X16" s="134"/>
    </row>
    <row r="17" spans="1:23" ht="27" customHeight="1">
      <c r="D17" s="634" t="s">
        <v>91</v>
      </c>
      <c r="E17" s="634" t="s">
        <v>296</v>
      </c>
      <c r="F17" s="634" t="s">
        <v>79</v>
      </c>
      <c r="G17" s="634" t="s">
        <v>436</v>
      </c>
      <c r="H17" s="634" t="s">
        <v>91</v>
      </c>
      <c r="I17" s="634"/>
      <c r="J17" s="634" t="s">
        <v>19</v>
      </c>
      <c r="K17" s="646" t="s">
        <v>461</v>
      </c>
      <c r="L17" s="646"/>
      <c r="M17" s="646"/>
      <c r="N17" s="646"/>
      <c r="O17" s="646" t="s">
        <v>622</v>
      </c>
      <c r="P17" s="646"/>
      <c r="Q17" s="646"/>
      <c r="R17" s="646"/>
      <c r="S17" s="646" t="s">
        <v>623</v>
      </c>
      <c r="T17" s="646"/>
      <c r="U17" s="646"/>
      <c r="V17" s="646"/>
      <c r="W17" s="634" t="s">
        <v>243</v>
      </c>
    </row>
    <row r="18" spans="1:23" ht="30.75" customHeight="1">
      <c r="D18" s="634"/>
      <c r="E18" s="634"/>
      <c r="F18" s="634"/>
      <c r="G18" s="634"/>
      <c r="H18" s="634"/>
      <c r="I18" s="634"/>
      <c r="J18" s="634"/>
      <c r="K18" s="98" t="s">
        <v>299</v>
      </c>
      <c r="L18" s="634" t="s">
        <v>91</v>
      </c>
      <c r="M18" s="634"/>
      <c r="N18" s="98" t="s">
        <v>229</v>
      </c>
      <c r="O18" s="98" t="s">
        <v>299</v>
      </c>
      <c r="P18" s="634" t="s">
        <v>91</v>
      </c>
      <c r="Q18" s="634"/>
      <c r="R18" s="98" t="s">
        <v>229</v>
      </c>
      <c r="S18" s="98" t="s">
        <v>299</v>
      </c>
      <c r="T18" s="634" t="s">
        <v>91</v>
      </c>
      <c r="U18" s="634"/>
      <c r="V18" s="98" t="s">
        <v>398</v>
      </c>
      <c r="W18" s="634"/>
    </row>
    <row r="19" spans="1:23" ht="12" customHeight="1">
      <c r="A19" s="332"/>
      <c r="B19" s="332"/>
      <c r="D19" s="35" t="s">
        <v>92</v>
      </c>
      <c r="E19" s="35" t="s">
        <v>48</v>
      </c>
      <c r="F19" s="35" t="s">
        <v>49</v>
      </c>
      <c r="G19" s="35" t="s">
        <v>50</v>
      </c>
      <c r="H19" s="643" t="s">
        <v>67</v>
      </c>
      <c r="I19" s="643"/>
      <c r="J19" s="35" t="s">
        <v>68</v>
      </c>
      <c r="K19" s="35" t="s">
        <v>182</v>
      </c>
      <c r="L19" s="643" t="s">
        <v>183</v>
      </c>
      <c r="M19" s="643"/>
      <c r="N19" s="35" t="s">
        <v>207</v>
      </c>
      <c r="O19" s="35" t="s">
        <v>208</v>
      </c>
      <c r="P19" s="643" t="s">
        <v>209</v>
      </c>
      <c r="Q19" s="643"/>
      <c r="R19" s="35" t="s">
        <v>210</v>
      </c>
      <c r="S19" s="35" t="s">
        <v>209</v>
      </c>
      <c r="T19" s="643" t="s">
        <v>210</v>
      </c>
      <c r="U19" s="643"/>
      <c r="V19" s="35" t="s">
        <v>211</v>
      </c>
      <c r="W19" s="35" t="s">
        <v>212</v>
      </c>
    </row>
    <row r="20" spans="1:23" ht="14.25" hidden="1" customHeight="1">
      <c r="C20" s="253"/>
      <c r="D20" s="261">
        <v>0</v>
      </c>
      <c r="E20" s="329"/>
      <c r="F20" s="329"/>
      <c r="G20" s="104"/>
      <c r="H20" s="261"/>
      <c r="I20" s="261"/>
      <c r="J20" s="189"/>
      <c r="K20" s="104"/>
      <c r="L20" s="189"/>
      <c r="M20" s="189"/>
      <c r="N20" s="330"/>
      <c r="O20" s="104"/>
      <c r="P20" s="189"/>
      <c r="Q20" s="189"/>
      <c r="R20" s="331"/>
      <c r="S20" s="104"/>
      <c r="T20" s="189"/>
      <c r="U20" s="189"/>
      <c r="V20" s="331"/>
      <c r="W20" s="104"/>
    </row>
    <row r="21" spans="1:23" ht="17.100000000000001" customHeight="1">
      <c r="A21" s="176">
        <v>13</v>
      </c>
      <c r="B21" s="86"/>
      <c r="C21" s="253"/>
      <c r="D21" s="647">
        <v>1</v>
      </c>
      <c r="E21" s="653" t="s">
        <v>672</v>
      </c>
      <c r="F21" s="655" t="s">
        <v>1763</v>
      </c>
      <c r="G21" s="658" t="s">
        <v>84</v>
      </c>
      <c r="H21" s="647"/>
      <c r="I21" s="647">
        <v>1</v>
      </c>
      <c r="J21" s="649" t="s">
        <v>1764</v>
      </c>
      <c r="K21" s="660" t="s">
        <v>83</v>
      </c>
      <c r="L21" s="661"/>
      <c r="M21" s="661" t="s">
        <v>92</v>
      </c>
      <c r="N21" s="662" t="s">
        <v>1760</v>
      </c>
      <c r="O21" s="660" t="s">
        <v>84</v>
      </c>
      <c r="P21" s="661"/>
      <c r="Q21" s="661" t="s">
        <v>92</v>
      </c>
      <c r="R21" s="663"/>
      <c r="S21" s="660" t="s">
        <v>84</v>
      </c>
      <c r="T21" s="104"/>
      <c r="U21" s="104" t="s">
        <v>92</v>
      </c>
      <c r="V21" s="590"/>
      <c r="W21" s="251"/>
    </row>
    <row r="22" spans="1:23" ht="17.100000000000001" customHeight="1">
      <c r="A22" s="176"/>
      <c r="B22" s="86"/>
      <c r="C22" s="138"/>
      <c r="D22" s="647"/>
      <c r="E22" s="653"/>
      <c r="F22" s="656"/>
      <c r="G22" s="658"/>
      <c r="H22" s="647"/>
      <c r="I22" s="647"/>
      <c r="J22" s="650"/>
      <c r="K22" s="660"/>
      <c r="L22" s="661"/>
      <c r="M22" s="661"/>
      <c r="N22" s="662"/>
      <c r="O22" s="660"/>
      <c r="P22" s="661"/>
      <c r="Q22" s="661"/>
      <c r="R22" s="663"/>
      <c r="S22" s="660"/>
      <c r="T22" s="536"/>
      <c r="U22" s="100"/>
      <c r="V22" s="101"/>
      <c r="W22" s="102"/>
    </row>
    <row r="23" spans="1:23" ht="17.100000000000001" customHeight="1">
      <c r="A23" s="176"/>
      <c r="B23" s="86"/>
      <c r="C23" s="138"/>
      <c r="D23" s="648"/>
      <c r="E23" s="654"/>
      <c r="F23" s="656"/>
      <c r="G23" s="659"/>
      <c r="H23" s="648"/>
      <c r="I23" s="648"/>
      <c r="J23" s="650"/>
      <c r="K23" s="659"/>
      <c r="L23" s="648"/>
      <c r="M23" s="648"/>
      <c r="N23" s="663"/>
      <c r="O23" s="659"/>
      <c r="P23" s="189"/>
      <c r="Q23" s="100"/>
      <c r="R23" s="101"/>
      <c r="S23" s="486"/>
      <c r="T23" s="486"/>
      <c r="U23" s="486"/>
      <c r="V23" s="486"/>
      <c r="W23" s="102"/>
    </row>
    <row r="24" spans="1:23" ht="17.100000000000001" customHeight="1">
      <c r="A24" s="176"/>
      <c r="B24" s="86"/>
      <c r="C24" s="138"/>
      <c r="D24" s="648"/>
      <c r="E24" s="654"/>
      <c r="F24" s="656"/>
      <c r="G24" s="659"/>
      <c r="H24" s="648"/>
      <c r="I24" s="648"/>
      <c r="J24" s="650"/>
      <c r="K24" s="659"/>
      <c r="L24" s="664"/>
      <c r="M24" s="661" t="s">
        <v>48</v>
      </c>
      <c r="N24" s="662" t="s">
        <v>1761</v>
      </c>
      <c r="O24" s="660" t="s">
        <v>84</v>
      </c>
      <c r="P24" s="661"/>
      <c r="Q24" s="661" t="s">
        <v>92</v>
      </c>
      <c r="R24" s="663"/>
      <c r="S24" s="660" t="s">
        <v>84</v>
      </c>
      <c r="T24" s="104"/>
      <c r="U24" s="104" t="s">
        <v>92</v>
      </c>
      <c r="V24" s="590"/>
      <c r="W24" s="251"/>
    </row>
    <row r="25" spans="1:23" ht="17.100000000000001" customHeight="1">
      <c r="A25" s="176"/>
      <c r="B25" s="86"/>
      <c r="C25" s="138"/>
      <c r="D25" s="648"/>
      <c r="E25" s="654"/>
      <c r="F25" s="656"/>
      <c r="G25" s="659"/>
      <c r="H25" s="648"/>
      <c r="I25" s="648"/>
      <c r="J25" s="650"/>
      <c r="K25" s="659"/>
      <c r="L25" s="665"/>
      <c r="M25" s="661"/>
      <c r="N25" s="662"/>
      <c r="O25" s="660"/>
      <c r="P25" s="661"/>
      <c r="Q25" s="661"/>
      <c r="R25" s="663"/>
      <c r="S25" s="660"/>
      <c r="T25" s="536"/>
      <c r="U25" s="100"/>
      <c r="V25" s="101"/>
      <c r="W25" s="102"/>
    </row>
    <row r="26" spans="1:23" ht="17.100000000000001" customHeight="1">
      <c r="A26" s="176"/>
      <c r="B26" s="86"/>
      <c r="C26" s="138"/>
      <c r="D26" s="648"/>
      <c r="E26" s="654"/>
      <c r="F26" s="656"/>
      <c r="G26" s="659"/>
      <c r="H26" s="648"/>
      <c r="I26" s="648"/>
      <c r="J26" s="650"/>
      <c r="K26" s="659"/>
      <c r="L26" s="666"/>
      <c r="M26" s="648"/>
      <c r="N26" s="663"/>
      <c r="O26" s="659"/>
      <c r="P26" s="189"/>
      <c r="Q26" s="100"/>
      <c r="R26" s="101"/>
      <c r="S26" s="486"/>
      <c r="T26" s="486"/>
      <c r="U26" s="486"/>
      <c r="V26" s="486"/>
      <c r="W26" s="102"/>
    </row>
    <row r="27" spans="1:23" ht="17.100000000000001" customHeight="1">
      <c r="A27" s="176"/>
      <c r="B27" s="86"/>
      <c r="C27" s="138"/>
      <c r="D27" s="648"/>
      <c r="E27" s="654"/>
      <c r="F27" s="656"/>
      <c r="G27" s="659"/>
      <c r="H27" s="648"/>
      <c r="I27" s="648"/>
      <c r="J27" s="650"/>
      <c r="K27" s="659"/>
      <c r="L27" s="664"/>
      <c r="M27" s="661" t="s">
        <v>49</v>
      </c>
      <c r="N27" s="662" t="s">
        <v>1762</v>
      </c>
      <c r="O27" s="660" t="s">
        <v>84</v>
      </c>
      <c r="P27" s="661"/>
      <c r="Q27" s="661" t="s">
        <v>92</v>
      </c>
      <c r="R27" s="663"/>
      <c r="S27" s="660" t="s">
        <v>84</v>
      </c>
      <c r="T27" s="104"/>
      <c r="U27" s="104" t="s">
        <v>92</v>
      </c>
      <c r="V27" s="590"/>
      <c r="W27" s="251"/>
    </row>
    <row r="28" spans="1:23" ht="17.100000000000001" customHeight="1">
      <c r="A28" s="176"/>
      <c r="B28" s="86"/>
      <c r="C28" s="138"/>
      <c r="D28" s="648"/>
      <c r="E28" s="654"/>
      <c r="F28" s="656"/>
      <c r="G28" s="659"/>
      <c r="H28" s="648"/>
      <c r="I28" s="648"/>
      <c r="J28" s="650"/>
      <c r="K28" s="659"/>
      <c r="L28" s="665"/>
      <c r="M28" s="661"/>
      <c r="N28" s="662"/>
      <c r="O28" s="660"/>
      <c r="P28" s="661"/>
      <c r="Q28" s="661"/>
      <c r="R28" s="663"/>
      <c r="S28" s="660"/>
      <c r="T28" s="536"/>
      <c r="U28" s="100"/>
      <c r="V28" s="101"/>
      <c r="W28" s="102"/>
    </row>
    <row r="29" spans="1:23" ht="17.100000000000001" customHeight="1">
      <c r="A29" s="176"/>
      <c r="B29" s="86"/>
      <c r="C29" s="138"/>
      <c r="D29" s="648"/>
      <c r="E29" s="654"/>
      <c r="F29" s="656"/>
      <c r="G29" s="659"/>
      <c r="H29" s="648"/>
      <c r="I29" s="648"/>
      <c r="J29" s="650"/>
      <c r="K29" s="659"/>
      <c r="L29" s="666"/>
      <c r="M29" s="648"/>
      <c r="N29" s="663"/>
      <c r="O29" s="659"/>
      <c r="P29" s="189"/>
      <c r="Q29" s="100"/>
      <c r="R29" s="101"/>
      <c r="S29" s="486"/>
      <c r="T29" s="486"/>
      <c r="U29" s="486"/>
      <c r="V29" s="486"/>
      <c r="W29" s="102"/>
    </row>
    <row r="30" spans="1:23" ht="15" customHeight="1">
      <c r="A30" s="176"/>
      <c r="B30" s="86"/>
      <c r="C30" s="138"/>
      <c r="D30" s="648"/>
      <c r="E30" s="654"/>
      <c r="F30" s="656"/>
      <c r="G30" s="659"/>
      <c r="H30" s="648"/>
      <c r="I30" s="648"/>
      <c r="J30" s="651"/>
      <c r="K30" s="659"/>
      <c r="L30" s="100"/>
      <c r="M30" s="101"/>
      <c r="N30" s="101"/>
      <c r="O30" s="101"/>
      <c r="P30" s="101"/>
      <c r="Q30" s="101"/>
      <c r="R30" s="101"/>
      <c r="S30" s="486"/>
      <c r="T30" s="486"/>
      <c r="U30" s="486"/>
      <c r="V30" s="486"/>
      <c r="W30" s="102"/>
    </row>
    <row r="31" spans="1:23" ht="15" customHeight="1">
      <c r="A31" s="176"/>
      <c r="B31" s="86"/>
      <c r="C31" s="138"/>
      <c r="D31" s="648"/>
      <c r="E31" s="654"/>
      <c r="F31" s="657"/>
      <c r="G31" s="659"/>
      <c r="H31" s="100"/>
      <c r="I31" s="101"/>
      <c r="J31" s="101"/>
      <c r="K31" s="101"/>
      <c r="L31" s="101"/>
      <c r="M31" s="101"/>
      <c r="N31" s="101"/>
      <c r="O31" s="101"/>
      <c r="P31" s="101"/>
      <c r="Q31" s="101"/>
      <c r="R31" s="101"/>
      <c r="S31" s="486"/>
      <c r="T31" s="486"/>
      <c r="U31" s="486"/>
      <c r="V31" s="486"/>
      <c r="W31" s="102"/>
    </row>
    <row r="32" spans="1:23" ht="17.100000000000001" customHeight="1">
      <c r="D32" s="100"/>
      <c r="E32" s="101"/>
      <c r="F32" s="101"/>
      <c r="G32" s="101"/>
      <c r="H32" s="101"/>
      <c r="I32" s="101"/>
      <c r="J32" s="101"/>
      <c r="K32" s="101"/>
      <c r="L32" s="101"/>
      <c r="M32" s="101"/>
      <c r="N32" s="101"/>
      <c r="O32" s="101"/>
      <c r="P32" s="101"/>
      <c r="Q32" s="101"/>
      <c r="R32" s="101"/>
      <c r="S32" s="101"/>
      <c r="T32" s="101"/>
      <c r="U32" s="101"/>
      <c r="V32" s="101"/>
      <c r="W32" s="102"/>
    </row>
    <row r="33" spans="5:23" ht="3" customHeight="1"/>
    <row r="34" spans="5:23" ht="11.25" hidden="1" customHeight="1"/>
    <row r="35" spans="5:23" ht="0.95" customHeight="1"/>
    <row r="36" spans="5:23" ht="23.25" customHeight="1"/>
    <row r="37" spans="5:23" ht="3" customHeight="1"/>
    <row r="38" spans="5:23" ht="17.100000000000001" customHeight="1">
      <c r="E38" s="652" t="s">
        <v>641</v>
      </c>
      <c r="F38" s="652"/>
      <c r="G38" s="652"/>
      <c r="H38" s="652"/>
      <c r="I38" s="652"/>
      <c r="J38" s="652"/>
      <c r="K38" s="652"/>
      <c r="L38" s="652"/>
      <c r="M38" s="652"/>
      <c r="N38" s="652"/>
      <c r="O38" s="652"/>
      <c r="P38" s="652"/>
      <c r="Q38" s="652"/>
      <c r="R38" s="652"/>
      <c r="S38" s="652"/>
      <c r="T38" s="652"/>
      <c r="U38" s="652"/>
      <c r="V38" s="652"/>
      <c r="W38" s="652"/>
    </row>
    <row r="39" spans="5:23" ht="36.950000000000003" customHeight="1">
      <c r="E39" s="644" t="s">
        <v>643</v>
      </c>
      <c r="F39" s="645"/>
      <c r="G39" s="645"/>
      <c r="H39" s="645"/>
      <c r="I39" s="645"/>
      <c r="J39" s="645"/>
      <c r="K39" s="645"/>
      <c r="L39" s="645"/>
      <c r="M39" s="645"/>
      <c r="N39" s="645"/>
      <c r="O39" s="645"/>
      <c r="P39" s="645"/>
      <c r="Q39" s="645"/>
      <c r="R39" s="645"/>
      <c r="S39" s="645"/>
      <c r="T39" s="645"/>
      <c r="U39" s="645"/>
      <c r="V39" s="645"/>
      <c r="W39" s="645"/>
    </row>
    <row r="40" spans="5:23" ht="17.100000000000001" customHeight="1">
      <c r="E40" s="644" t="s">
        <v>644</v>
      </c>
      <c r="F40" s="645"/>
      <c r="G40" s="645"/>
      <c r="H40" s="645"/>
      <c r="I40" s="645"/>
      <c r="J40" s="645"/>
      <c r="K40" s="645"/>
      <c r="L40" s="645"/>
      <c r="M40" s="645"/>
      <c r="N40" s="645"/>
      <c r="O40" s="645"/>
      <c r="P40" s="645"/>
      <c r="Q40" s="645"/>
      <c r="R40" s="645"/>
      <c r="S40" s="645"/>
      <c r="T40" s="645"/>
      <c r="U40" s="645"/>
      <c r="V40" s="645"/>
      <c r="W40" s="645"/>
    </row>
    <row r="41" spans="5:23" ht="27" customHeight="1">
      <c r="E41" s="644" t="s">
        <v>645</v>
      </c>
      <c r="F41" s="645"/>
      <c r="G41" s="645"/>
      <c r="H41" s="645"/>
      <c r="I41" s="645"/>
      <c r="J41" s="645"/>
      <c r="K41" s="645"/>
      <c r="L41" s="645"/>
      <c r="M41" s="645"/>
      <c r="N41" s="645"/>
      <c r="O41" s="645"/>
      <c r="P41" s="645"/>
      <c r="Q41" s="645"/>
      <c r="R41" s="645"/>
      <c r="S41" s="645"/>
      <c r="T41" s="645"/>
      <c r="U41" s="645"/>
      <c r="V41" s="645"/>
      <c r="W41" s="645"/>
    </row>
    <row r="42" spans="5:23" ht="17.100000000000001" customHeight="1">
      <c r="E42" s="644" t="s">
        <v>646</v>
      </c>
      <c r="F42" s="645"/>
      <c r="G42" s="645"/>
      <c r="H42" s="645"/>
      <c r="I42" s="645"/>
      <c r="J42" s="645"/>
      <c r="K42" s="645"/>
      <c r="L42" s="645"/>
      <c r="M42" s="645"/>
      <c r="N42" s="645"/>
      <c r="O42" s="645"/>
      <c r="P42" s="645"/>
      <c r="Q42" s="645"/>
      <c r="R42" s="645"/>
      <c r="S42" s="645"/>
      <c r="T42" s="645"/>
      <c r="U42" s="645"/>
      <c r="V42" s="645"/>
      <c r="W42" s="645"/>
    </row>
    <row r="43" spans="5:23" ht="15" customHeight="1">
      <c r="E43" s="489"/>
      <c r="F43" s="186"/>
      <c r="G43" s="186"/>
      <c r="H43" s="186"/>
      <c r="I43" s="186"/>
      <c r="J43" s="186"/>
      <c r="K43" s="186"/>
      <c r="L43" s="186"/>
      <c r="M43" s="186"/>
      <c r="N43" s="186"/>
      <c r="O43" s="186"/>
      <c r="P43" s="186"/>
      <c r="Q43" s="186"/>
      <c r="R43" s="186"/>
      <c r="S43" s="186"/>
      <c r="T43" s="186"/>
      <c r="U43" s="186"/>
      <c r="V43" s="186"/>
      <c r="W43" s="186"/>
    </row>
    <row r="44" spans="5:23" ht="15" customHeight="1">
      <c r="E44" s="652" t="s">
        <v>642</v>
      </c>
      <c r="F44" s="652"/>
      <c r="G44" s="652"/>
      <c r="H44" s="652"/>
      <c r="I44" s="652"/>
      <c r="J44" s="652"/>
      <c r="K44" s="652"/>
      <c r="L44" s="652"/>
      <c r="M44" s="652"/>
      <c r="N44" s="652"/>
      <c r="O44" s="652"/>
      <c r="P44" s="652"/>
      <c r="Q44" s="652"/>
      <c r="R44" s="652"/>
      <c r="S44" s="652"/>
      <c r="T44" s="652"/>
      <c r="U44" s="652"/>
      <c r="V44" s="652"/>
      <c r="W44" s="652"/>
    </row>
    <row r="45" spans="5:23" ht="17.100000000000001" customHeight="1">
      <c r="E45" s="644" t="s">
        <v>647</v>
      </c>
      <c r="F45" s="645"/>
      <c r="G45" s="645"/>
      <c r="H45" s="645"/>
      <c r="I45" s="645"/>
      <c r="J45" s="645"/>
      <c r="K45" s="645"/>
      <c r="L45" s="645"/>
      <c r="M45" s="645"/>
      <c r="N45" s="645"/>
      <c r="O45" s="645"/>
      <c r="P45" s="645"/>
      <c r="Q45" s="645"/>
      <c r="R45" s="645"/>
      <c r="S45" s="645"/>
      <c r="T45" s="645"/>
      <c r="U45" s="645"/>
      <c r="V45" s="645"/>
      <c r="W45" s="645"/>
    </row>
    <row r="46" spans="5:23" ht="17.100000000000001" customHeight="1">
      <c r="E46" s="644" t="s">
        <v>648</v>
      </c>
      <c r="F46" s="645"/>
      <c r="G46" s="645"/>
      <c r="H46" s="645"/>
      <c r="I46" s="645"/>
      <c r="J46" s="645"/>
      <c r="K46" s="645"/>
      <c r="L46" s="645"/>
      <c r="M46" s="645"/>
      <c r="N46" s="645"/>
      <c r="O46" s="645"/>
      <c r="P46" s="645"/>
      <c r="Q46" s="645"/>
      <c r="R46" s="645"/>
      <c r="S46" s="645"/>
      <c r="T46" s="645"/>
      <c r="U46" s="645"/>
      <c r="V46" s="645"/>
      <c r="W46" s="645"/>
    </row>
  </sheetData>
  <sheetProtection algorithmName="SHA-512" hashValue="4HwnnDz/osWZj2oD7RGOWw4vAVLkgUzjCjpTj9N6Mf1FMxrY1fBUSqwWUngejLyIqRtpgAwCpEJHV8PiS6vqMA==" saltValue="jWjHSQsVIkzic1sT2P1dqg==" spinCount="100000" sheet="1" objects="1" scenarios="1" formatColumns="0" formatRows="0"/>
  <dataConsolidate leftLabels="1" link="1"/>
  <mergeCells count="69">
    <mergeCell ref="P21:P22"/>
    <mergeCell ref="Q21:Q22"/>
    <mergeCell ref="R21:R22"/>
    <mergeCell ref="S21:S22"/>
    <mergeCell ref="Q24:Q25"/>
    <mergeCell ref="R24:R25"/>
    <mergeCell ref="S24:S25"/>
    <mergeCell ref="P24:P25"/>
    <mergeCell ref="P27:P28"/>
    <mergeCell ref="Q27:Q28"/>
    <mergeCell ref="R27:R28"/>
    <mergeCell ref="S27:S28"/>
    <mergeCell ref="K21:K30"/>
    <mergeCell ref="L21:L23"/>
    <mergeCell ref="M21:M23"/>
    <mergeCell ref="N21:N23"/>
    <mergeCell ref="O21:O23"/>
    <mergeCell ref="L27:L29"/>
    <mergeCell ref="M27:M29"/>
    <mergeCell ref="N27:N29"/>
    <mergeCell ref="O27:O29"/>
    <mergeCell ref="L24:L26"/>
    <mergeCell ref="M24:M26"/>
    <mergeCell ref="N24:N26"/>
    <mergeCell ref="O24:O26"/>
    <mergeCell ref="D21:D31"/>
    <mergeCell ref="E21:E31"/>
    <mergeCell ref="F21:F31"/>
    <mergeCell ref="G21:G31"/>
    <mergeCell ref="H21:H30"/>
    <mergeCell ref="E44:W44"/>
    <mergeCell ref="E45:W45"/>
    <mergeCell ref="E46:W46"/>
    <mergeCell ref="E38:W38"/>
    <mergeCell ref="E39:W39"/>
    <mergeCell ref="E40:W40"/>
    <mergeCell ref="E41:W41"/>
    <mergeCell ref="G8:J8"/>
    <mergeCell ref="J17:J18"/>
    <mergeCell ref="H19:I19"/>
    <mergeCell ref="L19:M19"/>
    <mergeCell ref="E42:W42"/>
    <mergeCell ref="P19:Q19"/>
    <mergeCell ref="W17:W18"/>
    <mergeCell ref="O17:R17"/>
    <mergeCell ref="K17:N17"/>
    <mergeCell ref="T19:U19"/>
    <mergeCell ref="S17:V17"/>
    <mergeCell ref="T18:U18"/>
    <mergeCell ref="L18:M18"/>
    <mergeCell ref="P18:Q18"/>
    <mergeCell ref="I21:I30"/>
    <mergeCell ref="J21:J30"/>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4:G25 K24:K25 O24:O25 S24:S25 G27:G28 K27:K28 O27:O28 S27:S28"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9" xr:uid="{1CC42D4C-8DD6-4A52-80F6-B59115AF5DFB}">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4:F25 F27:F28" xr:uid="{A97309BC-22E6-45C8-879D-5ADA55861797}"/>
    <dataValidation type="textLength" operator="lessThanOrEqual" allowBlank="1" showInputMessage="1" showErrorMessage="1" errorTitle="Ошибка" error="Допускается ввод не более 900 символов!" sqref="V21:W21 R21:R22 J21 J24:J25 R24:R25 V24:W24 J27:J28 R27:R28 V27:W27" xr:uid="{F919DC1B-77E7-4877-BC96-EE3331E3592F}">
      <formula1>900</formula1>
    </dataValidation>
    <dataValidation type="list" allowBlank="1" showInputMessage="1" showErrorMessage="1" errorTitle="Ошибка" error="Выберите значение из списка" prompt="Выберите значение из списка" sqref="E24:E25 E27:E28" xr:uid="{B217D3FC-E75C-494E-9CB9-58B3EA84DB11}">
      <formula1>kind_group_rates_load_filter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81"/>
  <sheetViews>
    <sheetView showGridLines="0" zoomScaleNormal="100" workbookViewId="0"/>
  </sheetViews>
  <sheetFormatPr defaultRowHeight="11.25"/>
  <cols>
    <col min="3" max="3" width="20.7109375" customWidth="1"/>
    <col min="4" max="4" width="25.140625" customWidth="1"/>
  </cols>
  <sheetData>
    <row r="1" spans="1:10">
      <c r="A1" s="809" t="s">
        <v>1435</v>
      </c>
      <c r="B1" s="809" t="s">
        <v>1451</v>
      </c>
      <c r="C1" s="809" t="s">
        <v>1452</v>
      </c>
      <c r="D1" s="809" t="s">
        <v>1453</v>
      </c>
      <c r="E1" s="809" t="s">
        <v>1454</v>
      </c>
      <c r="F1" s="809" t="s">
        <v>1455</v>
      </c>
      <c r="G1" s="809" t="s">
        <v>1456</v>
      </c>
      <c r="H1" s="809" t="s">
        <v>1457</v>
      </c>
      <c r="I1" s="809" t="s">
        <v>1458</v>
      </c>
    </row>
    <row r="2" spans="1:10">
      <c r="A2" s="809">
        <v>1</v>
      </c>
      <c r="B2" s="809" t="s">
        <v>1459</v>
      </c>
      <c r="C2" s="809" t="s">
        <v>126</v>
      </c>
      <c r="D2" s="809" t="s">
        <v>1460</v>
      </c>
      <c r="E2" s="809" t="s">
        <v>1461</v>
      </c>
      <c r="F2" s="809" t="s">
        <v>1462</v>
      </c>
      <c r="G2" s="809" t="s">
        <v>1463</v>
      </c>
      <c r="H2" s="809"/>
      <c r="I2" s="809"/>
      <c r="J2" t="s">
        <v>1750</v>
      </c>
    </row>
    <row r="3" spans="1:10">
      <c r="A3" s="809">
        <v>2</v>
      </c>
      <c r="B3" s="809" t="s">
        <v>1459</v>
      </c>
      <c r="C3" s="809" t="s">
        <v>126</v>
      </c>
      <c r="D3" s="809" t="s">
        <v>1464</v>
      </c>
      <c r="E3" s="809" t="s">
        <v>1465</v>
      </c>
      <c r="F3" s="809" t="s">
        <v>1466</v>
      </c>
      <c r="G3" s="809" t="s">
        <v>1467</v>
      </c>
      <c r="H3" s="809" t="s">
        <v>1468</v>
      </c>
      <c r="I3" s="809"/>
      <c r="J3" t="s">
        <v>1750</v>
      </c>
    </row>
    <row r="4" spans="1:10">
      <c r="A4" s="809">
        <v>3</v>
      </c>
      <c r="B4" s="809" t="s">
        <v>1459</v>
      </c>
      <c r="C4" s="809" t="s">
        <v>126</v>
      </c>
      <c r="D4" s="809" t="s">
        <v>1469</v>
      </c>
      <c r="E4" s="809" t="s">
        <v>1470</v>
      </c>
      <c r="F4" s="809" t="s">
        <v>1471</v>
      </c>
      <c r="G4" s="809" t="s">
        <v>1472</v>
      </c>
      <c r="H4" s="809" t="s">
        <v>1473</v>
      </c>
      <c r="I4" s="809"/>
      <c r="J4" t="s">
        <v>1750</v>
      </c>
    </row>
    <row r="5" spans="1:10">
      <c r="A5" s="809">
        <v>4</v>
      </c>
      <c r="B5" s="809" t="s">
        <v>1459</v>
      </c>
      <c r="C5" s="809" t="s">
        <v>126</v>
      </c>
      <c r="D5" s="809" t="s">
        <v>1474</v>
      </c>
      <c r="E5" s="809" t="s">
        <v>1475</v>
      </c>
      <c r="F5" s="809" t="s">
        <v>1476</v>
      </c>
      <c r="G5" s="809" t="s">
        <v>1477</v>
      </c>
      <c r="H5" s="809"/>
      <c r="I5" s="809"/>
      <c r="J5" t="s">
        <v>1750</v>
      </c>
    </row>
    <row r="6" spans="1:10">
      <c r="A6" s="809">
        <v>5</v>
      </c>
      <c r="B6" s="809" t="s">
        <v>1459</v>
      </c>
      <c r="C6" s="809" t="s">
        <v>126</v>
      </c>
      <c r="D6" s="809" t="s">
        <v>1478</v>
      </c>
      <c r="E6" s="809" t="s">
        <v>1479</v>
      </c>
      <c r="F6" s="809" t="s">
        <v>1476</v>
      </c>
      <c r="G6" s="809" t="s">
        <v>1480</v>
      </c>
      <c r="H6" s="809"/>
      <c r="I6" s="809"/>
      <c r="J6" t="s">
        <v>1750</v>
      </c>
    </row>
    <row r="7" spans="1:10">
      <c r="A7" s="809">
        <v>6</v>
      </c>
      <c r="B7" s="809" t="s">
        <v>1459</v>
      </c>
      <c r="C7" s="809" t="s">
        <v>126</v>
      </c>
      <c r="D7" s="809" t="s">
        <v>1481</v>
      </c>
      <c r="E7" s="809" t="s">
        <v>1482</v>
      </c>
      <c r="F7" s="809" t="s">
        <v>1483</v>
      </c>
      <c r="G7" s="809" t="s">
        <v>1484</v>
      </c>
      <c r="H7" s="809"/>
      <c r="I7" s="809"/>
      <c r="J7" t="s">
        <v>1750</v>
      </c>
    </row>
    <row r="8" spans="1:10">
      <c r="A8" s="809">
        <v>7</v>
      </c>
      <c r="B8" s="809" t="s">
        <v>1459</v>
      </c>
      <c r="C8" s="809" t="s">
        <v>126</v>
      </c>
      <c r="D8" s="809" t="s">
        <v>1485</v>
      </c>
      <c r="E8" s="809" t="s">
        <v>1486</v>
      </c>
      <c r="F8" s="809" t="s">
        <v>1487</v>
      </c>
      <c r="G8" s="809" t="s">
        <v>1472</v>
      </c>
      <c r="H8" s="809" t="s">
        <v>1488</v>
      </c>
      <c r="I8" s="809"/>
      <c r="J8" t="s">
        <v>1750</v>
      </c>
    </row>
    <row r="9" spans="1:10">
      <c r="A9" s="809">
        <v>8</v>
      </c>
      <c r="B9" s="809" t="s">
        <v>1459</v>
      </c>
      <c r="C9" s="809" t="s">
        <v>126</v>
      </c>
      <c r="D9" s="809" t="s">
        <v>1489</v>
      </c>
      <c r="E9" s="809" t="s">
        <v>1490</v>
      </c>
      <c r="F9" s="809" t="s">
        <v>1491</v>
      </c>
      <c r="G9" s="809" t="s">
        <v>1492</v>
      </c>
      <c r="H9" s="809" t="s">
        <v>1493</v>
      </c>
      <c r="I9" s="809"/>
      <c r="J9" t="s">
        <v>1750</v>
      </c>
    </row>
    <row r="10" spans="1:10">
      <c r="A10" s="809">
        <v>9</v>
      </c>
      <c r="B10" s="809" t="s">
        <v>1459</v>
      </c>
      <c r="C10" s="809" t="s">
        <v>126</v>
      </c>
      <c r="D10" s="809" t="s">
        <v>1494</v>
      </c>
      <c r="E10" s="809" t="s">
        <v>1495</v>
      </c>
      <c r="F10" s="809" t="s">
        <v>1496</v>
      </c>
      <c r="G10" s="809" t="s">
        <v>1497</v>
      </c>
      <c r="H10" s="809"/>
      <c r="I10" s="809"/>
      <c r="J10" t="s">
        <v>1750</v>
      </c>
    </row>
    <row r="11" spans="1:10">
      <c r="A11" s="809">
        <v>10</v>
      </c>
      <c r="B11" s="809" t="s">
        <v>1459</v>
      </c>
      <c r="C11" s="809" t="s">
        <v>126</v>
      </c>
      <c r="D11" s="809" t="s">
        <v>1498</v>
      </c>
      <c r="E11" s="809" t="s">
        <v>1499</v>
      </c>
      <c r="F11" s="809" t="s">
        <v>1500</v>
      </c>
      <c r="G11" s="809" t="s">
        <v>1501</v>
      </c>
      <c r="H11" s="809"/>
      <c r="I11" s="809"/>
      <c r="J11" t="s">
        <v>1750</v>
      </c>
    </row>
    <row r="12" spans="1:10">
      <c r="A12" s="809">
        <v>11</v>
      </c>
      <c r="B12" s="809" t="s">
        <v>1459</v>
      </c>
      <c r="C12" s="809" t="s">
        <v>126</v>
      </c>
      <c r="D12" s="809" t="s">
        <v>1502</v>
      </c>
      <c r="E12" s="809" t="s">
        <v>1503</v>
      </c>
      <c r="F12" s="809" t="s">
        <v>1504</v>
      </c>
      <c r="G12" s="809" t="s">
        <v>1472</v>
      </c>
      <c r="H12" s="809"/>
      <c r="I12" s="809"/>
      <c r="J12" t="s">
        <v>1750</v>
      </c>
    </row>
    <row r="13" spans="1:10">
      <c r="A13" s="809">
        <v>12</v>
      </c>
      <c r="B13" s="809" t="s">
        <v>1459</v>
      </c>
      <c r="C13" s="809" t="s">
        <v>126</v>
      </c>
      <c r="D13" s="809" t="s">
        <v>1505</v>
      </c>
      <c r="E13" s="809" t="s">
        <v>1506</v>
      </c>
      <c r="F13" s="809" t="s">
        <v>1507</v>
      </c>
      <c r="G13" s="809" t="s">
        <v>1472</v>
      </c>
      <c r="H13" s="809"/>
      <c r="I13" s="809"/>
      <c r="J13" t="s">
        <v>1750</v>
      </c>
    </row>
    <row r="14" spans="1:10">
      <c r="A14" s="809">
        <v>13</v>
      </c>
      <c r="B14" s="809" t="s">
        <v>1459</v>
      </c>
      <c r="C14" s="809" t="s">
        <v>126</v>
      </c>
      <c r="D14" s="809" t="s">
        <v>1508</v>
      </c>
      <c r="E14" s="809" t="s">
        <v>1509</v>
      </c>
      <c r="F14" s="809" t="s">
        <v>1510</v>
      </c>
      <c r="G14" s="809" t="s">
        <v>1511</v>
      </c>
      <c r="H14" s="809"/>
      <c r="I14" s="809"/>
      <c r="J14" t="s">
        <v>1750</v>
      </c>
    </row>
    <row r="15" spans="1:10">
      <c r="A15" s="809">
        <v>14</v>
      </c>
      <c r="B15" s="809" t="s">
        <v>1459</v>
      </c>
      <c r="C15" s="809" t="s">
        <v>126</v>
      </c>
      <c r="D15" s="809" t="s">
        <v>1512</v>
      </c>
      <c r="E15" s="809" t="s">
        <v>1513</v>
      </c>
      <c r="F15" s="809" t="s">
        <v>1514</v>
      </c>
      <c r="G15" s="809" t="s">
        <v>1515</v>
      </c>
      <c r="H15" s="809"/>
      <c r="I15" s="809"/>
      <c r="J15" t="s">
        <v>1750</v>
      </c>
    </row>
    <row r="16" spans="1:10">
      <c r="A16" s="809">
        <v>15</v>
      </c>
      <c r="B16" s="809" t="s">
        <v>1459</v>
      </c>
      <c r="C16" s="809" t="s">
        <v>126</v>
      </c>
      <c r="D16" s="809" t="s">
        <v>1516</v>
      </c>
      <c r="E16" s="809" t="s">
        <v>1517</v>
      </c>
      <c r="F16" s="809" t="s">
        <v>1514</v>
      </c>
      <c r="G16" s="809" t="s">
        <v>1518</v>
      </c>
      <c r="H16" s="809"/>
      <c r="I16" s="809"/>
      <c r="J16" t="s">
        <v>1750</v>
      </c>
    </row>
    <row r="17" spans="1:10">
      <c r="A17" s="809">
        <v>16</v>
      </c>
      <c r="B17" s="809" t="s">
        <v>1459</v>
      </c>
      <c r="C17" s="809" t="s">
        <v>126</v>
      </c>
      <c r="D17" s="809" t="s">
        <v>1519</v>
      </c>
      <c r="E17" s="809" t="s">
        <v>1520</v>
      </c>
      <c r="F17" s="809" t="s">
        <v>1521</v>
      </c>
      <c r="G17" s="809" t="s">
        <v>1472</v>
      </c>
      <c r="H17" s="809"/>
      <c r="I17" s="809"/>
      <c r="J17" t="s">
        <v>1750</v>
      </c>
    </row>
    <row r="18" spans="1:10">
      <c r="A18" s="809">
        <v>17</v>
      </c>
      <c r="B18" s="809" t="s">
        <v>1459</v>
      </c>
      <c r="C18" s="809" t="s">
        <v>126</v>
      </c>
      <c r="D18" s="809" t="s">
        <v>1522</v>
      </c>
      <c r="E18" s="809" t="s">
        <v>1523</v>
      </c>
      <c r="F18" s="809" t="s">
        <v>1524</v>
      </c>
      <c r="G18" s="809" t="s">
        <v>1525</v>
      </c>
      <c r="H18" s="809"/>
      <c r="I18" s="809"/>
      <c r="J18" t="s">
        <v>1750</v>
      </c>
    </row>
    <row r="19" spans="1:10">
      <c r="A19" s="809">
        <v>18</v>
      </c>
      <c r="B19" s="809" t="s">
        <v>1459</v>
      </c>
      <c r="C19" s="809" t="s">
        <v>126</v>
      </c>
      <c r="D19" s="809" t="s">
        <v>1526</v>
      </c>
      <c r="E19" s="809" t="s">
        <v>1527</v>
      </c>
      <c r="F19" s="809" t="s">
        <v>1528</v>
      </c>
      <c r="G19" s="809" t="s">
        <v>1529</v>
      </c>
      <c r="H19" s="809"/>
      <c r="I19" s="809"/>
      <c r="J19" t="s">
        <v>1750</v>
      </c>
    </row>
    <row r="20" spans="1:10">
      <c r="A20" s="809">
        <v>19</v>
      </c>
      <c r="B20" s="809" t="s">
        <v>1459</v>
      </c>
      <c r="C20" s="809" t="s">
        <v>126</v>
      </c>
      <c r="D20" s="809" t="s">
        <v>1530</v>
      </c>
      <c r="E20" s="809" t="s">
        <v>1531</v>
      </c>
      <c r="F20" s="809" t="s">
        <v>1532</v>
      </c>
      <c r="G20" s="809" t="s">
        <v>1480</v>
      </c>
      <c r="H20" s="809" t="s">
        <v>1533</v>
      </c>
      <c r="I20" s="809"/>
      <c r="J20" t="s">
        <v>1750</v>
      </c>
    </row>
    <row r="21" spans="1:10">
      <c r="A21" s="809">
        <v>20</v>
      </c>
      <c r="B21" s="809" t="s">
        <v>1459</v>
      </c>
      <c r="C21" s="809" t="s">
        <v>126</v>
      </c>
      <c r="D21" s="809" t="s">
        <v>1534</v>
      </c>
      <c r="E21" s="809" t="s">
        <v>1535</v>
      </c>
      <c r="F21" s="809" t="s">
        <v>1536</v>
      </c>
      <c r="G21" s="809" t="s">
        <v>1537</v>
      </c>
      <c r="H21" s="809" t="s">
        <v>1538</v>
      </c>
      <c r="I21" s="809"/>
      <c r="J21" t="s">
        <v>1750</v>
      </c>
    </row>
    <row r="22" spans="1:10">
      <c r="A22" s="809">
        <v>21</v>
      </c>
      <c r="B22" s="809" t="s">
        <v>1459</v>
      </c>
      <c r="C22" s="809" t="s">
        <v>126</v>
      </c>
      <c r="D22" s="809" t="s">
        <v>1539</v>
      </c>
      <c r="E22" s="809" t="s">
        <v>1540</v>
      </c>
      <c r="F22" s="809" t="s">
        <v>1541</v>
      </c>
      <c r="G22" s="809" t="s">
        <v>1463</v>
      </c>
      <c r="H22" s="809" t="s">
        <v>1542</v>
      </c>
      <c r="I22" s="809"/>
      <c r="J22" t="s">
        <v>1750</v>
      </c>
    </row>
    <row r="23" spans="1:10">
      <c r="A23" s="809">
        <v>22</v>
      </c>
      <c r="B23" s="809" t="s">
        <v>1459</v>
      </c>
      <c r="C23" s="809" t="s">
        <v>126</v>
      </c>
      <c r="D23" s="809" t="s">
        <v>1543</v>
      </c>
      <c r="E23" s="809" t="s">
        <v>1544</v>
      </c>
      <c r="F23" s="809" t="s">
        <v>1545</v>
      </c>
      <c r="G23" s="809" t="s">
        <v>1546</v>
      </c>
      <c r="H23" s="809"/>
      <c r="I23" s="809"/>
      <c r="J23" t="s">
        <v>1750</v>
      </c>
    </row>
    <row r="24" spans="1:10">
      <c r="A24" s="809">
        <v>23</v>
      </c>
      <c r="B24" s="809" t="s">
        <v>1459</v>
      </c>
      <c r="C24" s="809" t="s">
        <v>126</v>
      </c>
      <c r="D24" s="809" t="s">
        <v>1547</v>
      </c>
      <c r="E24" s="809" t="s">
        <v>1548</v>
      </c>
      <c r="F24" s="809" t="s">
        <v>1549</v>
      </c>
      <c r="G24" s="809" t="s">
        <v>1472</v>
      </c>
      <c r="H24" s="809"/>
      <c r="I24" s="809"/>
      <c r="J24" t="s">
        <v>1750</v>
      </c>
    </row>
    <row r="25" spans="1:10">
      <c r="A25" s="809">
        <v>24</v>
      </c>
      <c r="B25" s="809" t="s">
        <v>1459</v>
      </c>
      <c r="C25" s="809" t="s">
        <v>126</v>
      </c>
      <c r="D25" s="809" t="s">
        <v>1550</v>
      </c>
      <c r="E25" s="809" t="s">
        <v>1551</v>
      </c>
      <c r="F25" s="809" t="s">
        <v>1552</v>
      </c>
      <c r="G25" s="809" t="s">
        <v>1553</v>
      </c>
      <c r="H25" s="809"/>
      <c r="I25" s="809"/>
      <c r="J25" t="s">
        <v>1750</v>
      </c>
    </row>
    <row r="26" spans="1:10">
      <c r="A26" s="809">
        <v>25</v>
      </c>
      <c r="B26" s="809" t="s">
        <v>1459</v>
      </c>
      <c r="C26" s="809" t="s">
        <v>126</v>
      </c>
      <c r="D26" s="809" t="s">
        <v>1554</v>
      </c>
      <c r="E26" s="809" t="s">
        <v>1555</v>
      </c>
      <c r="F26" s="809" t="s">
        <v>1556</v>
      </c>
      <c r="G26" s="809" t="s">
        <v>1546</v>
      </c>
      <c r="H26" s="809"/>
      <c r="I26" s="809"/>
      <c r="J26" t="s">
        <v>1750</v>
      </c>
    </row>
    <row r="27" spans="1:10">
      <c r="A27" s="809">
        <v>26</v>
      </c>
      <c r="B27" s="809" t="s">
        <v>1459</v>
      </c>
      <c r="C27" s="809" t="s">
        <v>126</v>
      </c>
      <c r="D27" s="809" t="s">
        <v>1557</v>
      </c>
      <c r="E27" s="809" t="s">
        <v>1558</v>
      </c>
      <c r="F27" s="809" t="s">
        <v>1559</v>
      </c>
      <c r="G27" s="809" t="s">
        <v>1560</v>
      </c>
      <c r="H27" s="809"/>
      <c r="I27" s="809"/>
      <c r="J27" t="s">
        <v>1750</v>
      </c>
    </row>
    <row r="28" spans="1:10">
      <c r="A28" s="809">
        <v>27</v>
      </c>
      <c r="B28" s="809" t="s">
        <v>1459</v>
      </c>
      <c r="C28" s="809" t="s">
        <v>126</v>
      </c>
      <c r="D28" s="809" t="s">
        <v>1561</v>
      </c>
      <c r="E28" s="809" t="s">
        <v>1562</v>
      </c>
      <c r="F28" s="809" t="s">
        <v>1563</v>
      </c>
      <c r="G28" s="809" t="s">
        <v>1553</v>
      </c>
      <c r="H28" s="809"/>
      <c r="I28" s="809"/>
      <c r="J28" t="s">
        <v>1750</v>
      </c>
    </row>
    <row r="29" spans="1:10">
      <c r="A29" s="809">
        <v>28</v>
      </c>
      <c r="B29" s="809" t="s">
        <v>1459</v>
      </c>
      <c r="C29" s="809" t="s">
        <v>126</v>
      </c>
      <c r="D29" s="809" t="s">
        <v>1564</v>
      </c>
      <c r="E29" s="809" t="s">
        <v>1565</v>
      </c>
      <c r="F29" s="809" t="s">
        <v>1566</v>
      </c>
      <c r="G29" s="809" t="s">
        <v>1567</v>
      </c>
      <c r="H29" s="809" t="s">
        <v>1568</v>
      </c>
      <c r="I29" s="809"/>
      <c r="J29" t="s">
        <v>1750</v>
      </c>
    </row>
    <row r="30" spans="1:10">
      <c r="A30" s="809">
        <v>29</v>
      </c>
      <c r="B30" s="809" t="s">
        <v>1459</v>
      </c>
      <c r="C30" s="809" t="s">
        <v>126</v>
      </c>
      <c r="D30" s="809" t="s">
        <v>1569</v>
      </c>
      <c r="E30" s="809" t="s">
        <v>1570</v>
      </c>
      <c r="F30" s="809" t="s">
        <v>1571</v>
      </c>
      <c r="G30" s="809" t="s">
        <v>1572</v>
      </c>
      <c r="H30" s="809" t="s">
        <v>1573</v>
      </c>
      <c r="I30" s="809"/>
      <c r="J30" t="s">
        <v>1750</v>
      </c>
    </row>
    <row r="31" spans="1:10">
      <c r="A31" s="809">
        <v>30</v>
      </c>
      <c r="B31" s="809" t="s">
        <v>1459</v>
      </c>
      <c r="C31" s="809" t="s">
        <v>126</v>
      </c>
      <c r="D31" s="809" t="s">
        <v>1574</v>
      </c>
      <c r="E31" s="809" t="s">
        <v>1575</v>
      </c>
      <c r="F31" s="809" t="s">
        <v>1576</v>
      </c>
      <c r="G31" s="809" t="s">
        <v>1567</v>
      </c>
      <c r="H31" s="809" t="s">
        <v>1577</v>
      </c>
      <c r="I31" s="809"/>
      <c r="J31" t="s">
        <v>1750</v>
      </c>
    </row>
    <row r="32" spans="1:10">
      <c r="A32" s="809">
        <v>31</v>
      </c>
      <c r="B32" s="809" t="s">
        <v>1459</v>
      </c>
      <c r="C32" s="809" t="s">
        <v>126</v>
      </c>
      <c r="D32" s="809" t="s">
        <v>1578</v>
      </c>
      <c r="E32" s="809" t="s">
        <v>1579</v>
      </c>
      <c r="F32" s="809" t="s">
        <v>1580</v>
      </c>
      <c r="G32" s="809" t="s">
        <v>1467</v>
      </c>
      <c r="H32" s="809" t="s">
        <v>1581</v>
      </c>
      <c r="I32" s="809"/>
      <c r="J32" t="s">
        <v>1750</v>
      </c>
    </row>
    <row r="33" spans="1:10">
      <c r="A33" s="809">
        <v>32</v>
      </c>
      <c r="B33" s="809" t="s">
        <v>1459</v>
      </c>
      <c r="C33" s="809" t="s">
        <v>126</v>
      </c>
      <c r="D33" s="809" t="s">
        <v>1582</v>
      </c>
      <c r="E33" s="809" t="s">
        <v>1583</v>
      </c>
      <c r="F33" s="809" t="s">
        <v>1584</v>
      </c>
      <c r="G33" s="809" t="s">
        <v>1467</v>
      </c>
      <c r="H33" s="809"/>
      <c r="I33" s="809"/>
      <c r="J33" t="s">
        <v>1750</v>
      </c>
    </row>
    <row r="34" spans="1:10">
      <c r="A34" s="809">
        <v>33</v>
      </c>
      <c r="B34" s="809" t="s">
        <v>1459</v>
      </c>
      <c r="C34" s="809" t="s">
        <v>126</v>
      </c>
      <c r="D34" s="809" t="s">
        <v>1585</v>
      </c>
      <c r="E34" s="809" t="s">
        <v>1586</v>
      </c>
      <c r="F34" s="809" t="s">
        <v>1587</v>
      </c>
      <c r="G34" s="809" t="s">
        <v>1588</v>
      </c>
      <c r="H34" s="809"/>
      <c r="I34" s="809"/>
      <c r="J34" t="s">
        <v>1750</v>
      </c>
    </row>
    <row r="35" spans="1:10">
      <c r="A35" s="809">
        <v>34</v>
      </c>
      <c r="B35" s="809" t="s">
        <v>1459</v>
      </c>
      <c r="C35" s="809" t="s">
        <v>126</v>
      </c>
      <c r="D35" s="809" t="s">
        <v>1589</v>
      </c>
      <c r="E35" s="809" t="s">
        <v>1590</v>
      </c>
      <c r="F35" s="809" t="s">
        <v>1591</v>
      </c>
      <c r="G35" s="809" t="s">
        <v>1592</v>
      </c>
      <c r="H35" s="809"/>
      <c r="I35" s="809"/>
      <c r="J35" t="s">
        <v>1750</v>
      </c>
    </row>
    <row r="36" spans="1:10">
      <c r="A36" s="809">
        <v>35</v>
      </c>
      <c r="B36" s="809" t="s">
        <v>1459</v>
      </c>
      <c r="C36" s="809" t="s">
        <v>126</v>
      </c>
      <c r="D36" s="809" t="s">
        <v>1593</v>
      </c>
      <c r="E36" s="809" t="s">
        <v>1594</v>
      </c>
      <c r="F36" s="809" t="s">
        <v>1595</v>
      </c>
      <c r="G36" s="809" t="s">
        <v>1596</v>
      </c>
      <c r="H36" s="809"/>
      <c r="I36" s="809"/>
      <c r="J36" t="s">
        <v>1750</v>
      </c>
    </row>
    <row r="37" spans="1:10">
      <c r="A37" s="809">
        <v>36</v>
      </c>
      <c r="B37" s="809" t="s">
        <v>1459</v>
      </c>
      <c r="C37" s="809" t="s">
        <v>126</v>
      </c>
      <c r="D37" s="809" t="s">
        <v>1597</v>
      </c>
      <c r="E37" s="809" t="s">
        <v>1598</v>
      </c>
      <c r="F37" s="809" t="s">
        <v>1599</v>
      </c>
      <c r="G37" s="809" t="s">
        <v>1472</v>
      </c>
      <c r="H37" s="809"/>
      <c r="I37" s="809"/>
      <c r="J37" t="s">
        <v>1750</v>
      </c>
    </row>
    <row r="38" spans="1:10">
      <c r="A38" s="809">
        <v>37</v>
      </c>
      <c r="B38" s="809" t="s">
        <v>1459</v>
      </c>
      <c r="C38" s="809" t="s">
        <v>126</v>
      </c>
      <c r="D38" s="809" t="s">
        <v>1600</v>
      </c>
      <c r="E38" s="809" t="s">
        <v>1601</v>
      </c>
      <c r="F38" s="809" t="s">
        <v>1507</v>
      </c>
      <c r="G38" s="809" t="s">
        <v>1596</v>
      </c>
      <c r="H38" s="809"/>
      <c r="I38" s="809"/>
      <c r="J38" t="s">
        <v>1750</v>
      </c>
    </row>
    <row r="39" spans="1:10">
      <c r="A39" s="809">
        <v>38</v>
      </c>
      <c r="B39" s="809" t="s">
        <v>1459</v>
      </c>
      <c r="C39" s="809" t="s">
        <v>126</v>
      </c>
      <c r="D39" s="809" t="s">
        <v>1602</v>
      </c>
      <c r="E39" s="809" t="s">
        <v>1603</v>
      </c>
      <c r="F39" s="809" t="s">
        <v>1604</v>
      </c>
      <c r="G39" s="809" t="s">
        <v>1553</v>
      </c>
      <c r="H39" s="809"/>
      <c r="I39" s="809"/>
      <c r="J39" t="s">
        <v>1750</v>
      </c>
    </row>
    <row r="40" spans="1:10">
      <c r="A40" s="809">
        <v>39</v>
      </c>
      <c r="B40" s="809" t="s">
        <v>1459</v>
      </c>
      <c r="C40" s="809" t="s">
        <v>126</v>
      </c>
      <c r="D40" s="809" t="s">
        <v>1605</v>
      </c>
      <c r="E40" s="809" t="s">
        <v>1606</v>
      </c>
      <c r="F40" s="809" t="s">
        <v>1607</v>
      </c>
      <c r="G40" s="809" t="s">
        <v>1463</v>
      </c>
      <c r="H40" s="809"/>
      <c r="I40" s="809"/>
      <c r="J40" t="s">
        <v>1750</v>
      </c>
    </row>
    <row r="41" spans="1:10">
      <c r="A41" s="809">
        <v>40</v>
      </c>
      <c r="B41" s="809" t="s">
        <v>1459</v>
      </c>
      <c r="C41" s="809" t="s">
        <v>126</v>
      </c>
      <c r="D41" s="809" t="s">
        <v>1608</v>
      </c>
      <c r="E41" s="809" t="s">
        <v>1609</v>
      </c>
      <c r="F41" s="809" t="s">
        <v>1610</v>
      </c>
      <c r="G41" s="809" t="s">
        <v>1611</v>
      </c>
      <c r="H41" s="809" t="s">
        <v>1612</v>
      </c>
      <c r="I41" s="809"/>
      <c r="J41" t="s">
        <v>1750</v>
      </c>
    </row>
    <row r="42" spans="1:10">
      <c r="A42" s="809">
        <v>41</v>
      </c>
      <c r="B42" s="809" t="s">
        <v>1459</v>
      </c>
      <c r="C42" s="809" t="s">
        <v>126</v>
      </c>
      <c r="D42" s="809" t="s">
        <v>1613</v>
      </c>
      <c r="E42" s="809" t="s">
        <v>1614</v>
      </c>
      <c r="F42" s="809" t="s">
        <v>1615</v>
      </c>
      <c r="G42" s="809" t="s">
        <v>1616</v>
      </c>
      <c r="H42" s="809"/>
      <c r="I42" s="809"/>
      <c r="J42" t="s">
        <v>1750</v>
      </c>
    </row>
    <row r="43" spans="1:10">
      <c r="A43" s="809">
        <v>42</v>
      </c>
      <c r="B43" s="809" t="s">
        <v>1459</v>
      </c>
      <c r="C43" s="809" t="s">
        <v>126</v>
      </c>
      <c r="D43" s="809" t="s">
        <v>1617</v>
      </c>
      <c r="E43" s="809" t="s">
        <v>1618</v>
      </c>
      <c r="F43" s="809" t="s">
        <v>1619</v>
      </c>
      <c r="G43" s="809" t="s">
        <v>1553</v>
      </c>
      <c r="H43" s="809"/>
      <c r="I43" s="809"/>
      <c r="J43" t="s">
        <v>1750</v>
      </c>
    </row>
    <row r="44" spans="1:10">
      <c r="A44" s="809">
        <v>43</v>
      </c>
      <c r="B44" s="809" t="s">
        <v>1459</v>
      </c>
      <c r="C44" s="809" t="s">
        <v>126</v>
      </c>
      <c r="D44" s="809" t="s">
        <v>1620</v>
      </c>
      <c r="E44" s="809" t="s">
        <v>1621</v>
      </c>
      <c r="F44" s="809" t="s">
        <v>1622</v>
      </c>
      <c r="G44" s="809" t="s">
        <v>1623</v>
      </c>
      <c r="H44" s="809"/>
      <c r="I44" s="809"/>
      <c r="J44" t="s">
        <v>1750</v>
      </c>
    </row>
    <row r="45" spans="1:10">
      <c r="A45" s="809">
        <v>44</v>
      </c>
      <c r="B45" s="809" t="s">
        <v>1459</v>
      </c>
      <c r="C45" s="809" t="s">
        <v>126</v>
      </c>
      <c r="D45" s="809" t="s">
        <v>1624</v>
      </c>
      <c r="E45" s="809" t="s">
        <v>1625</v>
      </c>
      <c r="F45" s="809" t="s">
        <v>1626</v>
      </c>
      <c r="G45" s="809" t="s">
        <v>1553</v>
      </c>
      <c r="H45" s="809"/>
      <c r="I45" s="809"/>
      <c r="J45" t="s">
        <v>1750</v>
      </c>
    </row>
    <row r="46" spans="1:10">
      <c r="A46" s="809">
        <v>45</v>
      </c>
      <c r="B46" s="809" t="s">
        <v>1459</v>
      </c>
      <c r="C46" s="809" t="s">
        <v>126</v>
      </c>
      <c r="D46" s="809" t="s">
        <v>1627</v>
      </c>
      <c r="E46" s="809" t="s">
        <v>1628</v>
      </c>
      <c r="F46" s="809" t="s">
        <v>1629</v>
      </c>
      <c r="G46" s="809" t="s">
        <v>1553</v>
      </c>
      <c r="H46" s="809" t="s">
        <v>1630</v>
      </c>
      <c r="I46" s="809"/>
      <c r="J46" t="s">
        <v>1750</v>
      </c>
    </row>
    <row r="47" spans="1:10">
      <c r="A47" s="809">
        <v>46</v>
      </c>
      <c r="B47" s="809" t="s">
        <v>1459</v>
      </c>
      <c r="C47" s="809" t="s">
        <v>126</v>
      </c>
      <c r="D47" s="809" t="s">
        <v>1631</v>
      </c>
      <c r="E47" s="809" t="s">
        <v>1632</v>
      </c>
      <c r="F47" s="809" t="s">
        <v>1633</v>
      </c>
      <c r="G47" s="809" t="s">
        <v>1567</v>
      </c>
      <c r="H47" s="809"/>
      <c r="I47" s="809"/>
      <c r="J47" t="s">
        <v>1750</v>
      </c>
    </row>
    <row r="48" spans="1:10">
      <c r="A48" s="809">
        <v>47</v>
      </c>
      <c r="B48" s="809" t="s">
        <v>1459</v>
      </c>
      <c r="C48" s="809" t="s">
        <v>126</v>
      </c>
      <c r="D48" s="809" t="s">
        <v>1634</v>
      </c>
      <c r="E48" s="809" t="s">
        <v>1635</v>
      </c>
      <c r="F48" s="809" t="s">
        <v>1636</v>
      </c>
      <c r="G48" s="809" t="s">
        <v>1553</v>
      </c>
      <c r="H48" s="809"/>
      <c r="I48" s="809"/>
      <c r="J48" t="s">
        <v>1750</v>
      </c>
    </row>
    <row r="49" spans="1:10">
      <c r="A49" s="809">
        <v>48</v>
      </c>
      <c r="B49" s="809" t="s">
        <v>1459</v>
      </c>
      <c r="C49" s="809" t="s">
        <v>126</v>
      </c>
      <c r="D49" s="809" t="s">
        <v>1637</v>
      </c>
      <c r="E49" s="809" t="s">
        <v>1638</v>
      </c>
      <c r="F49" s="809" t="s">
        <v>1639</v>
      </c>
      <c r="G49" s="809" t="s">
        <v>1640</v>
      </c>
      <c r="H49" s="809"/>
      <c r="I49" s="809"/>
      <c r="J49" t="s">
        <v>1750</v>
      </c>
    </row>
    <row r="50" spans="1:10">
      <c r="A50" s="809">
        <v>49</v>
      </c>
      <c r="B50" s="809" t="s">
        <v>1459</v>
      </c>
      <c r="C50" s="809" t="s">
        <v>126</v>
      </c>
      <c r="D50" s="809" t="s">
        <v>1641</v>
      </c>
      <c r="E50" s="809" t="s">
        <v>1642</v>
      </c>
      <c r="F50" s="809" t="s">
        <v>1643</v>
      </c>
      <c r="G50" s="809" t="s">
        <v>1553</v>
      </c>
      <c r="H50" s="809"/>
      <c r="I50" s="809"/>
      <c r="J50" t="s">
        <v>1750</v>
      </c>
    </row>
    <row r="51" spans="1:10">
      <c r="A51" s="809">
        <v>50</v>
      </c>
      <c r="B51" s="809" t="s">
        <v>1459</v>
      </c>
      <c r="C51" s="809" t="s">
        <v>126</v>
      </c>
      <c r="D51" s="809" t="s">
        <v>1644</v>
      </c>
      <c r="E51" s="809" t="s">
        <v>1645</v>
      </c>
      <c r="F51" s="809" t="s">
        <v>1646</v>
      </c>
      <c r="G51" s="809" t="s">
        <v>1647</v>
      </c>
      <c r="H51" s="809" t="s">
        <v>1648</v>
      </c>
      <c r="I51" s="809"/>
      <c r="J51" t="s">
        <v>1750</v>
      </c>
    </row>
    <row r="52" spans="1:10">
      <c r="A52" s="809">
        <v>51</v>
      </c>
      <c r="B52" s="809" t="s">
        <v>1459</v>
      </c>
      <c r="C52" s="809" t="s">
        <v>126</v>
      </c>
      <c r="D52" s="809" t="s">
        <v>1649</v>
      </c>
      <c r="E52" s="809" t="s">
        <v>1650</v>
      </c>
      <c r="F52" s="809" t="s">
        <v>1651</v>
      </c>
      <c r="G52" s="809" t="s">
        <v>1472</v>
      </c>
      <c r="H52" s="809"/>
      <c r="I52" s="809"/>
      <c r="J52" t="s">
        <v>1750</v>
      </c>
    </row>
    <row r="53" spans="1:10">
      <c r="A53" s="809">
        <v>52</v>
      </c>
      <c r="B53" s="809" t="s">
        <v>1459</v>
      </c>
      <c r="C53" s="809" t="s">
        <v>126</v>
      </c>
      <c r="D53" s="809" t="s">
        <v>1652</v>
      </c>
      <c r="E53" s="809" t="s">
        <v>1653</v>
      </c>
      <c r="F53" s="809" t="s">
        <v>1654</v>
      </c>
      <c r="G53" s="809" t="s">
        <v>1472</v>
      </c>
      <c r="H53" s="809"/>
      <c r="I53" s="809"/>
      <c r="J53" t="s">
        <v>1750</v>
      </c>
    </row>
    <row r="54" spans="1:10">
      <c r="A54" s="809">
        <v>53</v>
      </c>
      <c r="B54" s="809" t="s">
        <v>1459</v>
      </c>
      <c r="C54" s="809" t="s">
        <v>126</v>
      </c>
      <c r="D54" s="809" t="s">
        <v>1655</v>
      </c>
      <c r="E54" s="809" t="s">
        <v>1656</v>
      </c>
      <c r="F54" s="809" t="s">
        <v>1657</v>
      </c>
      <c r="G54" s="809" t="s">
        <v>1658</v>
      </c>
      <c r="H54" s="809"/>
      <c r="I54" s="809"/>
      <c r="J54" t="s">
        <v>1750</v>
      </c>
    </row>
    <row r="55" spans="1:10">
      <c r="A55" s="809">
        <v>54</v>
      </c>
      <c r="B55" s="809" t="s">
        <v>1459</v>
      </c>
      <c r="C55" s="809" t="s">
        <v>126</v>
      </c>
      <c r="D55" s="809" t="s">
        <v>1659</v>
      </c>
      <c r="E55" s="809" t="s">
        <v>1660</v>
      </c>
      <c r="F55" s="809" t="s">
        <v>1661</v>
      </c>
      <c r="G55" s="809" t="s">
        <v>1525</v>
      </c>
      <c r="H55" s="809" t="s">
        <v>1662</v>
      </c>
      <c r="I55" s="809"/>
      <c r="J55" t="s">
        <v>1750</v>
      </c>
    </row>
    <row r="56" spans="1:10">
      <c r="A56" s="809">
        <v>55</v>
      </c>
      <c r="B56" s="809" t="s">
        <v>1459</v>
      </c>
      <c r="C56" s="809" t="s">
        <v>126</v>
      </c>
      <c r="D56" s="809" t="s">
        <v>1663</v>
      </c>
      <c r="E56" s="809" t="s">
        <v>1664</v>
      </c>
      <c r="F56" s="809" t="s">
        <v>1665</v>
      </c>
      <c r="G56" s="809" t="s">
        <v>1472</v>
      </c>
      <c r="H56" s="809" t="s">
        <v>1666</v>
      </c>
      <c r="I56" s="809"/>
      <c r="J56" t="s">
        <v>1750</v>
      </c>
    </row>
    <row r="57" spans="1:10">
      <c r="A57" s="809">
        <v>56</v>
      </c>
      <c r="B57" s="809" t="s">
        <v>1459</v>
      </c>
      <c r="C57" s="809" t="s">
        <v>126</v>
      </c>
      <c r="D57" s="809" t="s">
        <v>1667</v>
      </c>
      <c r="E57" s="809" t="s">
        <v>1668</v>
      </c>
      <c r="F57" s="809" t="s">
        <v>1669</v>
      </c>
      <c r="G57" s="809" t="s">
        <v>1467</v>
      </c>
      <c r="H57" s="809"/>
      <c r="I57" s="809"/>
      <c r="J57" t="s">
        <v>1750</v>
      </c>
    </row>
    <row r="58" spans="1:10">
      <c r="A58" s="809">
        <v>57</v>
      </c>
      <c r="B58" s="809" t="s">
        <v>1459</v>
      </c>
      <c r="C58" s="809" t="s">
        <v>126</v>
      </c>
      <c r="D58" s="809" t="s">
        <v>1670</v>
      </c>
      <c r="E58" s="809" t="s">
        <v>1671</v>
      </c>
      <c r="F58" s="809" t="s">
        <v>1672</v>
      </c>
      <c r="G58" s="809" t="s">
        <v>1673</v>
      </c>
      <c r="H58" s="809"/>
      <c r="I58" s="809"/>
      <c r="J58" t="s">
        <v>1750</v>
      </c>
    </row>
    <row r="59" spans="1:10">
      <c r="A59" s="809">
        <v>58</v>
      </c>
      <c r="B59" s="809" t="s">
        <v>1459</v>
      </c>
      <c r="C59" s="809" t="s">
        <v>126</v>
      </c>
      <c r="D59" s="809" t="s">
        <v>1674</v>
      </c>
      <c r="E59" s="809" t="s">
        <v>1675</v>
      </c>
      <c r="F59" s="809" t="s">
        <v>1676</v>
      </c>
      <c r="G59" s="809" t="s">
        <v>1673</v>
      </c>
      <c r="H59" s="809" t="s">
        <v>1677</v>
      </c>
      <c r="I59" s="809"/>
      <c r="J59" t="s">
        <v>1750</v>
      </c>
    </row>
    <row r="60" spans="1:10">
      <c r="A60" s="809">
        <v>59</v>
      </c>
      <c r="B60" s="809" t="s">
        <v>1459</v>
      </c>
      <c r="C60" s="809" t="s">
        <v>126</v>
      </c>
      <c r="D60" s="809" t="s">
        <v>1678</v>
      </c>
      <c r="E60" s="809" t="s">
        <v>1679</v>
      </c>
      <c r="F60" s="809" t="s">
        <v>1680</v>
      </c>
      <c r="G60" s="809" t="s">
        <v>1537</v>
      </c>
      <c r="H60" s="809"/>
      <c r="I60" s="809"/>
      <c r="J60" t="s">
        <v>1750</v>
      </c>
    </row>
    <row r="61" spans="1:10">
      <c r="A61" s="809">
        <v>60</v>
      </c>
      <c r="B61" s="809" t="s">
        <v>1459</v>
      </c>
      <c r="C61" s="809" t="s">
        <v>126</v>
      </c>
      <c r="D61" s="809" t="s">
        <v>1681</v>
      </c>
      <c r="E61" s="809" t="s">
        <v>1682</v>
      </c>
      <c r="F61" s="809" t="s">
        <v>1683</v>
      </c>
      <c r="G61" s="809" t="s">
        <v>1572</v>
      </c>
      <c r="H61" s="809"/>
      <c r="I61" s="809"/>
      <c r="J61" t="s">
        <v>1750</v>
      </c>
    </row>
    <row r="62" spans="1:10">
      <c r="A62" s="809">
        <v>61</v>
      </c>
      <c r="B62" s="809" t="s">
        <v>1459</v>
      </c>
      <c r="C62" s="809" t="s">
        <v>126</v>
      </c>
      <c r="D62" s="809" t="s">
        <v>1684</v>
      </c>
      <c r="E62" s="809" t="s">
        <v>1685</v>
      </c>
      <c r="F62" s="809" t="s">
        <v>1686</v>
      </c>
      <c r="G62" s="809" t="s">
        <v>1472</v>
      </c>
      <c r="H62" s="809"/>
      <c r="I62" s="809"/>
      <c r="J62" t="s">
        <v>1750</v>
      </c>
    </row>
    <row r="63" spans="1:10">
      <c r="A63" s="809">
        <v>62</v>
      </c>
      <c r="B63" s="809" t="s">
        <v>1459</v>
      </c>
      <c r="C63" s="809" t="s">
        <v>126</v>
      </c>
      <c r="D63" s="809" t="s">
        <v>1687</v>
      </c>
      <c r="E63" s="809" t="s">
        <v>1688</v>
      </c>
      <c r="F63" s="809" t="s">
        <v>1689</v>
      </c>
      <c r="G63" s="809" t="s">
        <v>1463</v>
      </c>
      <c r="H63" s="809"/>
      <c r="I63" s="809"/>
      <c r="J63" t="s">
        <v>1750</v>
      </c>
    </row>
    <row r="64" spans="1:10">
      <c r="A64" s="809">
        <v>63</v>
      </c>
      <c r="B64" s="809" t="s">
        <v>1459</v>
      </c>
      <c r="C64" s="809" t="s">
        <v>126</v>
      </c>
      <c r="D64" s="809" t="s">
        <v>1690</v>
      </c>
      <c r="E64" s="809" t="s">
        <v>1691</v>
      </c>
      <c r="F64" s="809" t="s">
        <v>1692</v>
      </c>
      <c r="G64" s="809" t="s">
        <v>1693</v>
      </c>
      <c r="H64" s="809"/>
      <c r="I64" s="809"/>
      <c r="J64" t="s">
        <v>1750</v>
      </c>
    </row>
    <row r="65" spans="1:10">
      <c r="A65" s="809">
        <v>64</v>
      </c>
      <c r="B65" s="809" t="s">
        <v>1459</v>
      </c>
      <c r="C65" s="809" t="s">
        <v>126</v>
      </c>
      <c r="D65" s="809" t="s">
        <v>1694</v>
      </c>
      <c r="E65" s="809" t="s">
        <v>1695</v>
      </c>
      <c r="F65" s="809" t="s">
        <v>1696</v>
      </c>
      <c r="G65" s="809" t="s">
        <v>1697</v>
      </c>
      <c r="H65" s="809"/>
      <c r="I65" s="809"/>
      <c r="J65" t="s">
        <v>1750</v>
      </c>
    </row>
    <row r="66" spans="1:10">
      <c r="A66" s="809">
        <v>65</v>
      </c>
      <c r="B66" s="809" t="s">
        <v>1459</v>
      </c>
      <c r="C66" s="809" t="s">
        <v>126</v>
      </c>
      <c r="D66" s="809" t="s">
        <v>1698</v>
      </c>
      <c r="E66" s="809" t="s">
        <v>1699</v>
      </c>
      <c r="F66" s="809" t="s">
        <v>1700</v>
      </c>
      <c r="G66" s="809" t="s">
        <v>1472</v>
      </c>
      <c r="H66" s="809"/>
      <c r="I66" s="809"/>
      <c r="J66" t="s">
        <v>1750</v>
      </c>
    </row>
    <row r="67" spans="1:10">
      <c r="A67" s="809">
        <v>66</v>
      </c>
      <c r="B67" s="809" t="s">
        <v>1459</v>
      </c>
      <c r="C67" s="809" t="s">
        <v>126</v>
      </c>
      <c r="D67" s="809" t="s">
        <v>1701</v>
      </c>
      <c r="E67" s="809" t="s">
        <v>1702</v>
      </c>
      <c r="F67" s="809" t="s">
        <v>1703</v>
      </c>
      <c r="G67" s="809" t="s">
        <v>1472</v>
      </c>
      <c r="H67" s="809"/>
      <c r="I67" s="809"/>
      <c r="J67" t="s">
        <v>1750</v>
      </c>
    </row>
    <row r="68" spans="1:10">
      <c r="A68" s="809">
        <v>67</v>
      </c>
      <c r="B68" s="809" t="s">
        <v>1459</v>
      </c>
      <c r="C68" s="809" t="s">
        <v>126</v>
      </c>
      <c r="D68" s="809" t="s">
        <v>1704</v>
      </c>
      <c r="E68" s="809" t="s">
        <v>1705</v>
      </c>
      <c r="F68" s="809" t="s">
        <v>1706</v>
      </c>
      <c r="G68" s="809" t="s">
        <v>1707</v>
      </c>
      <c r="H68" s="809"/>
      <c r="I68" s="809"/>
      <c r="J68" t="s">
        <v>1750</v>
      </c>
    </row>
    <row r="69" spans="1:10">
      <c r="A69" s="809">
        <v>68</v>
      </c>
      <c r="B69" s="809" t="s">
        <v>1459</v>
      </c>
      <c r="C69" s="809" t="s">
        <v>126</v>
      </c>
      <c r="D69" s="809" t="s">
        <v>1708</v>
      </c>
      <c r="E69" s="809" t="s">
        <v>1709</v>
      </c>
      <c r="F69" s="809" t="s">
        <v>1710</v>
      </c>
      <c r="G69" s="809" t="s">
        <v>1472</v>
      </c>
      <c r="H69" s="809"/>
      <c r="I69" s="809"/>
      <c r="J69" t="s">
        <v>1750</v>
      </c>
    </row>
    <row r="70" spans="1:10">
      <c r="A70" s="809">
        <v>69</v>
      </c>
      <c r="B70" s="809" t="s">
        <v>1459</v>
      </c>
      <c r="C70" s="809" t="s">
        <v>126</v>
      </c>
      <c r="D70" s="809" t="s">
        <v>1711</v>
      </c>
      <c r="E70" s="809" t="s">
        <v>1712</v>
      </c>
      <c r="F70" s="809" t="s">
        <v>1713</v>
      </c>
      <c r="G70" s="809" t="s">
        <v>1673</v>
      </c>
      <c r="H70" s="809"/>
      <c r="I70" s="809"/>
      <c r="J70" t="s">
        <v>1750</v>
      </c>
    </row>
    <row r="71" spans="1:10">
      <c r="A71" s="809">
        <v>70</v>
      </c>
      <c r="B71" s="809" t="s">
        <v>1459</v>
      </c>
      <c r="C71" s="809" t="s">
        <v>126</v>
      </c>
      <c r="D71" s="809" t="s">
        <v>1714</v>
      </c>
      <c r="E71" s="809" t="s">
        <v>1715</v>
      </c>
      <c r="F71" s="809" t="s">
        <v>1716</v>
      </c>
      <c r="G71" s="809" t="s">
        <v>1472</v>
      </c>
      <c r="H71" s="809"/>
      <c r="I71" s="809"/>
      <c r="J71" t="s">
        <v>1750</v>
      </c>
    </row>
    <row r="72" spans="1:10">
      <c r="A72" s="809">
        <v>71</v>
      </c>
      <c r="B72" s="809" t="s">
        <v>1459</v>
      </c>
      <c r="C72" s="809" t="s">
        <v>126</v>
      </c>
      <c r="D72" s="809" t="s">
        <v>1717</v>
      </c>
      <c r="E72" s="809" t="s">
        <v>1718</v>
      </c>
      <c r="F72" s="809" t="s">
        <v>1719</v>
      </c>
      <c r="G72" s="809" t="s">
        <v>1720</v>
      </c>
      <c r="H72" s="809"/>
      <c r="I72" s="809"/>
      <c r="J72" t="s">
        <v>1750</v>
      </c>
    </row>
    <row r="73" spans="1:10">
      <c r="A73" s="809">
        <v>72</v>
      </c>
      <c r="B73" s="809" t="s">
        <v>1459</v>
      </c>
      <c r="C73" s="809" t="s">
        <v>126</v>
      </c>
      <c r="D73" s="809" t="s">
        <v>1721</v>
      </c>
      <c r="E73" s="809" t="s">
        <v>1722</v>
      </c>
      <c r="F73" s="809" t="s">
        <v>1723</v>
      </c>
      <c r="G73" s="809" t="s">
        <v>1724</v>
      </c>
      <c r="H73" s="809"/>
      <c r="I73" s="809"/>
      <c r="J73" t="s">
        <v>1750</v>
      </c>
    </row>
    <row r="74" spans="1:10">
      <c r="A74" s="809">
        <v>73</v>
      </c>
      <c r="B74" s="809" t="s">
        <v>1459</v>
      </c>
      <c r="C74" s="809" t="s">
        <v>126</v>
      </c>
      <c r="D74" s="809" t="s">
        <v>1725</v>
      </c>
      <c r="E74" s="809" t="s">
        <v>1726</v>
      </c>
      <c r="F74" s="809" t="s">
        <v>1727</v>
      </c>
      <c r="G74" s="809" t="s">
        <v>1728</v>
      </c>
      <c r="H74" s="809" t="s">
        <v>1729</v>
      </c>
      <c r="I74" s="809"/>
      <c r="J74" t="s">
        <v>1750</v>
      </c>
    </row>
    <row r="75" spans="1:10">
      <c r="A75" s="809">
        <v>74</v>
      </c>
      <c r="B75" s="809" t="s">
        <v>1459</v>
      </c>
      <c r="C75" s="809" t="s">
        <v>126</v>
      </c>
      <c r="D75" s="809" t="s">
        <v>1730</v>
      </c>
      <c r="E75" s="809" t="s">
        <v>1731</v>
      </c>
      <c r="F75" s="809" t="s">
        <v>1476</v>
      </c>
      <c r="G75" s="809" t="s">
        <v>1732</v>
      </c>
      <c r="H75" s="809"/>
      <c r="I75" s="809"/>
      <c r="J75" t="s">
        <v>1750</v>
      </c>
    </row>
    <row r="76" spans="1:10">
      <c r="A76" s="809">
        <v>75</v>
      </c>
      <c r="B76" s="809" t="s">
        <v>1459</v>
      </c>
      <c r="C76" s="809" t="s">
        <v>126</v>
      </c>
      <c r="D76" s="809" t="s">
        <v>1733</v>
      </c>
      <c r="E76" s="809" t="s">
        <v>1734</v>
      </c>
      <c r="F76" s="809" t="s">
        <v>1491</v>
      </c>
      <c r="G76" s="809" t="s">
        <v>1553</v>
      </c>
      <c r="H76" s="809"/>
      <c r="I76" s="809"/>
      <c r="J76" t="s">
        <v>1750</v>
      </c>
    </row>
    <row r="77" spans="1:10">
      <c r="A77" s="809">
        <v>76</v>
      </c>
      <c r="B77" s="809" t="s">
        <v>1459</v>
      </c>
      <c r="C77" s="809" t="s">
        <v>126</v>
      </c>
      <c r="D77" s="809" t="s">
        <v>1735</v>
      </c>
      <c r="E77" s="809" t="s">
        <v>1736</v>
      </c>
      <c r="F77" s="809" t="s">
        <v>1737</v>
      </c>
      <c r="G77" s="809" t="s">
        <v>1525</v>
      </c>
      <c r="H77" s="809"/>
      <c r="I77" s="809"/>
      <c r="J77" t="s">
        <v>1750</v>
      </c>
    </row>
    <row r="78" spans="1:10">
      <c r="A78" s="809">
        <v>77</v>
      </c>
      <c r="B78" s="809" t="s">
        <v>1459</v>
      </c>
      <c r="C78" s="809" t="s">
        <v>126</v>
      </c>
      <c r="D78" s="809" t="s">
        <v>1738</v>
      </c>
      <c r="E78" s="809" t="s">
        <v>1739</v>
      </c>
      <c r="F78" s="809" t="s">
        <v>1740</v>
      </c>
      <c r="G78" s="809" t="s">
        <v>1525</v>
      </c>
      <c r="H78" s="809"/>
      <c r="I78" s="809"/>
      <c r="J78" t="s">
        <v>1750</v>
      </c>
    </row>
    <row r="79" spans="1:10">
      <c r="A79" s="809">
        <v>78</v>
      </c>
      <c r="B79" s="809" t="s">
        <v>1459</v>
      </c>
      <c r="C79" s="809" t="s">
        <v>126</v>
      </c>
      <c r="D79" s="809" t="s">
        <v>1741</v>
      </c>
      <c r="E79" s="809" t="s">
        <v>1742</v>
      </c>
      <c r="F79" s="809" t="s">
        <v>1514</v>
      </c>
      <c r="G79" s="809" t="s">
        <v>1743</v>
      </c>
      <c r="H79" s="809"/>
      <c r="I79" s="809"/>
      <c r="J79" t="s">
        <v>1750</v>
      </c>
    </row>
    <row r="80" spans="1:10">
      <c r="A80" s="809">
        <v>79</v>
      </c>
      <c r="B80" s="809" t="s">
        <v>1459</v>
      </c>
      <c r="C80" s="809" t="s">
        <v>126</v>
      </c>
      <c r="D80" s="809" t="s">
        <v>1744</v>
      </c>
      <c r="E80" s="809" t="s">
        <v>1745</v>
      </c>
      <c r="F80" s="809" t="s">
        <v>1496</v>
      </c>
      <c r="G80" s="809" t="s">
        <v>1480</v>
      </c>
      <c r="H80" s="809"/>
      <c r="I80" s="809"/>
      <c r="J80" t="s">
        <v>1750</v>
      </c>
    </row>
    <row r="81" spans="1:10">
      <c r="A81" s="809">
        <v>80</v>
      </c>
      <c r="B81" s="809" t="s">
        <v>1459</v>
      </c>
      <c r="C81" s="809" t="s">
        <v>126</v>
      </c>
      <c r="D81" s="809" t="s">
        <v>1746</v>
      </c>
      <c r="E81" s="809" t="s">
        <v>1747</v>
      </c>
      <c r="F81" s="809" t="s">
        <v>1748</v>
      </c>
      <c r="G81" s="809" t="s">
        <v>1749</v>
      </c>
      <c r="H81" s="809"/>
      <c r="I81" s="809"/>
      <c r="J81" t="s">
        <v>1750</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46"/>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2:A424"/>
  <sheetViews>
    <sheetView showGridLines="0" zoomScaleNormal="100" workbookViewId="0"/>
  </sheetViews>
  <sheetFormatPr defaultRowHeight="11.25"/>
  <sheetData>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2">
    <tabColor indexed="47"/>
  </sheetPr>
  <dimension ref="A1"/>
  <sheetViews>
    <sheetView showGridLines="0" zoomScaleNormal="100" workbookViewId="0"/>
  </sheetViews>
  <sheetFormatPr defaultRowHeight="11.25"/>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3">
    <tabColor indexed="47"/>
  </sheetPr>
  <dimension ref="A1"/>
  <sheetViews>
    <sheetView showGridLines="0" zoomScaleNormal="100" workbookViewId="0"/>
  </sheetViews>
  <sheetFormatPr defaultRowHeight="11.25"/>
  <cols>
    <col min="1" max="16384" width="9.140625" style="110"/>
  </cols>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
    <tabColor indexed="47"/>
  </sheetPr>
  <dimension ref="A1:D348"/>
  <sheetViews>
    <sheetView showGridLines="0" zoomScaleNormal="100" workbookViewId="0"/>
  </sheetViews>
  <sheetFormatPr defaultRowHeight="11.25"/>
  <sheetData>
    <row r="1" spans="1:4">
      <c r="A1" t="s">
        <v>1435</v>
      </c>
      <c r="B1" t="s">
        <v>491</v>
      </c>
      <c r="C1" t="s">
        <v>492</v>
      </c>
      <c r="D1" t="s">
        <v>1434</v>
      </c>
    </row>
    <row r="2" spans="1:4">
      <c r="A2">
        <v>1</v>
      </c>
      <c r="B2" t="s">
        <v>761</v>
      </c>
      <c r="C2" t="s">
        <v>763</v>
      </c>
      <c r="D2" t="s">
        <v>764</v>
      </c>
    </row>
    <row r="3" spans="1:4">
      <c r="A3">
        <v>2</v>
      </c>
      <c r="B3" t="s">
        <v>761</v>
      </c>
      <c r="C3" t="s">
        <v>761</v>
      </c>
      <c r="D3" t="s">
        <v>762</v>
      </c>
    </row>
    <row r="4" spans="1:4">
      <c r="A4">
        <v>3</v>
      </c>
      <c r="B4" t="s">
        <v>761</v>
      </c>
      <c r="C4" t="s">
        <v>765</v>
      </c>
      <c r="D4" t="s">
        <v>766</v>
      </c>
    </row>
    <row r="5" spans="1:4">
      <c r="A5">
        <v>4</v>
      </c>
      <c r="B5" t="s">
        <v>761</v>
      </c>
      <c r="C5" t="s">
        <v>767</v>
      </c>
      <c r="D5" t="s">
        <v>768</v>
      </c>
    </row>
    <row r="6" spans="1:4">
      <c r="A6">
        <v>5</v>
      </c>
      <c r="B6" t="s">
        <v>761</v>
      </c>
      <c r="C6" t="s">
        <v>769</v>
      </c>
      <c r="D6" t="s">
        <v>770</v>
      </c>
    </row>
    <row r="7" spans="1:4">
      <c r="A7">
        <v>6</v>
      </c>
      <c r="B7" t="s">
        <v>761</v>
      </c>
      <c r="C7" t="s">
        <v>771</v>
      </c>
      <c r="D7" t="s">
        <v>772</v>
      </c>
    </row>
    <row r="8" spans="1:4">
      <c r="A8">
        <v>7</v>
      </c>
      <c r="B8" t="s">
        <v>761</v>
      </c>
      <c r="C8" t="s">
        <v>773</v>
      </c>
      <c r="D8" t="s">
        <v>774</v>
      </c>
    </row>
    <row r="9" spans="1:4">
      <c r="A9">
        <v>8</v>
      </c>
      <c r="B9" t="s">
        <v>761</v>
      </c>
      <c r="C9" t="s">
        <v>775</v>
      </c>
      <c r="D9" t="s">
        <v>776</v>
      </c>
    </row>
    <row r="10" spans="1:4">
      <c r="A10">
        <v>9</v>
      </c>
      <c r="B10" t="s">
        <v>761</v>
      </c>
      <c r="C10" t="s">
        <v>777</v>
      </c>
      <c r="D10" t="s">
        <v>778</v>
      </c>
    </row>
    <row r="11" spans="1:4">
      <c r="A11">
        <v>10</v>
      </c>
      <c r="B11" t="s">
        <v>761</v>
      </c>
      <c r="C11" t="s">
        <v>779</v>
      </c>
      <c r="D11" t="s">
        <v>780</v>
      </c>
    </row>
    <row r="12" spans="1:4">
      <c r="A12">
        <v>11</v>
      </c>
      <c r="B12" t="s">
        <v>761</v>
      </c>
      <c r="C12" t="s">
        <v>781</v>
      </c>
      <c r="D12" t="s">
        <v>782</v>
      </c>
    </row>
    <row r="13" spans="1:4">
      <c r="A13">
        <v>12</v>
      </c>
      <c r="B13" t="s">
        <v>761</v>
      </c>
      <c r="C13" t="s">
        <v>783</v>
      </c>
      <c r="D13" t="s">
        <v>784</v>
      </c>
    </row>
    <row r="14" spans="1:4">
      <c r="A14">
        <v>13</v>
      </c>
      <c r="B14" t="s">
        <v>761</v>
      </c>
      <c r="C14" t="s">
        <v>785</v>
      </c>
      <c r="D14" t="s">
        <v>786</v>
      </c>
    </row>
    <row r="15" spans="1:4">
      <c r="A15">
        <v>14</v>
      </c>
      <c r="B15" t="s">
        <v>761</v>
      </c>
      <c r="C15" t="s">
        <v>787</v>
      </c>
      <c r="D15" t="s">
        <v>788</v>
      </c>
    </row>
    <row r="16" spans="1:4">
      <c r="A16">
        <v>15</v>
      </c>
      <c r="B16" t="s">
        <v>761</v>
      </c>
      <c r="C16" t="s">
        <v>789</v>
      </c>
      <c r="D16" t="s">
        <v>790</v>
      </c>
    </row>
    <row r="17" spans="1:4">
      <c r="A17">
        <v>16</v>
      </c>
      <c r="B17" t="s">
        <v>791</v>
      </c>
      <c r="C17" t="s">
        <v>791</v>
      </c>
      <c r="D17" t="s">
        <v>792</v>
      </c>
    </row>
    <row r="18" spans="1:4">
      <c r="A18">
        <v>17</v>
      </c>
      <c r="B18" t="s">
        <v>791</v>
      </c>
      <c r="C18" t="s">
        <v>793</v>
      </c>
      <c r="D18" t="s">
        <v>794</v>
      </c>
    </row>
    <row r="19" spans="1:4">
      <c r="A19">
        <v>18</v>
      </c>
      <c r="B19" t="s">
        <v>791</v>
      </c>
      <c r="C19" t="s">
        <v>795</v>
      </c>
      <c r="D19" t="s">
        <v>796</v>
      </c>
    </row>
    <row r="20" spans="1:4">
      <c r="A20">
        <v>19</v>
      </c>
      <c r="B20" t="s">
        <v>791</v>
      </c>
      <c r="C20" t="s">
        <v>797</v>
      </c>
      <c r="D20" t="s">
        <v>798</v>
      </c>
    </row>
    <row r="21" spans="1:4">
      <c r="A21">
        <v>20</v>
      </c>
      <c r="B21" t="s">
        <v>791</v>
      </c>
      <c r="C21" t="s">
        <v>799</v>
      </c>
      <c r="D21" t="s">
        <v>800</v>
      </c>
    </row>
    <row r="22" spans="1:4">
      <c r="A22">
        <v>21</v>
      </c>
      <c r="B22" t="s">
        <v>791</v>
      </c>
      <c r="C22" t="s">
        <v>801</v>
      </c>
      <c r="D22" t="s">
        <v>802</v>
      </c>
    </row>
    <row r="23" spans="1:4">
      <c r="A23">
        <v>22</v>
      </c>
      <c r="B23" t="s">
        <v>791</v>
      </c>
      <c r="C23" t="s">
        <v>803</v>
      </c>
      <c r="D23" t="s">
        <v>804</v>
      </c>
    </row>
    <row r="24" spans="1:4">
      <c r="A24">
        <v>23</v>
      </c>
      <c r="B24" t="s">
        <v>791</v>
      </c>
      <c r="C24" t="s">
        <v>805</v>
      </c>
      <c r="D24" t="s">
        <v>806</v>
      </c>
    </row>
    <row r="25" spans="1:4">
      <c r="A25">
        <v>24</v>
      </c>
      <c r="B25" t="s">
        <v>807</v>
      </c>
      <c r="C25" t="s">
        <v>809</v>
      </c>
      <c r="D25" t="s">
        <v>810</v>
      </c>
    </row>
    <row r="26" spans="1:4">
      <c r="A26">
        <v>25</v>
      </c>
      <c r="B26" t="s">
        <v>807</v>
      </c>
      <c r="C26" t="s">
        <v>811</v>
      </c>
      <c r="D26" t="s">
        <v>812</v>
      </c>
    </row>
    <row r="27" spans="1:4">
      <c r="A27">
        <v>26</v>
      </c>
      <c r="B27" t="s">
        <v>807</v>
      </c>
      <c r="C27" t="s">
        <v>807</v>
      </c>
      <c r="D27" t="s">
        <v>808</v>
      </c>
    </row>
    <row r="28" spans="1:4">
      <c r="A28">
        <v>27</v>
      </c>
      <c r="B28" t="s">
        <v>807</v>
      </c>
      <c r="C28" t="s">
        <v>813</v>
      </c>
      <c r="D28" t="s">
        <v>814</v>
      </c>
    </row>
    <row r="29" spans="1:4">
      <c r="A29">
        <v>28</v>
      </c>
      <c r="B29" t="s">
        <v>807</v>
      </c>
      <c r="C29" t="s">
        <v>815</v>
      </c>
      <c r="D29" t="s">
        <v>816</v>
      </c>
    </row>
    <row r="30" spans="1:4">
      <c r="A30">
        <v>29</v>
      </c>
      <c r="B30" t="s">
        <v>807</v>
      </c>
      <c r="C30" t="s">
        <v>817</v>
      </c>
      <c r="D30" t="s">
        <v>818</v>
      </c>
    </row>
    <row r="31" spans="1:4">
      <c r="A31">
        <v>30</v>
      </c>
      <c r="B31" t="s">
        <v>807</v>
      </c>
      <c r="C31" t="s">
        <v>819</v>
      </c>
      <c r="D31" t="s">
        <v>820</v>
      </c>
    </row>
    <row r="32" spans="1:4">
      <c r="A32">
        <v>31</v>
      </c>
      <c r="B32" t="s">
        <v>807</v>
      </c>
      <c r="C32" t="s">
        <v>821</v>
      </c>
      <c r="D32" t="s">
        <v>822</v>
      </c>
    </row>
    <row r="33" spans="1:4">
      <c r="A33">
        <v>32</v>
      </c>
      <c r="B33" t="s">
        <v>807</v>
      </c>
      <c r="C33" t="s">
        <v>823</v>
      </c>
      <c r="D33" t="s">
        <v>824</v>
      </c>
    </row>
    <row r="34" spans="1:4">
      <c r="A34">
        <v>33</v>
      </c>
      <c r="B34" t="s">
        <v>807</v>
      </c>
      <c r="C34" t="s">
        <v>825</v>
      </c>
      <c r="D34" t="s">
        <v>826</v>
      </c>
    </row>
    <row r="35" spans="1:4">
      <c r="A35">
        <v>34</v>
      </c>
      <c r="B35" t="s">
        <v>807</v>
      </c>
      <c r="C35" t="s">
        <v>827</v>
      </c>
      <c r="D35" t="s">
        <v>828</v>
      </c>
    </row>
    <row r="36" spans="1:4">
      <c r="A36">
        <v>35</v>
      </c>
      <c r="B36" t="s">
        <v>807</v>
      </c>
      <c r="C36" t="s">
        <v>829</v>
      </c>
      <c r="D36" t="s">
        <v>830</v>
      </c>
    </row>
    <row r="37" spans="1:4">
      <c r="A37">
        <v>36</v>
      </c>
      <c r="B37" t="s">
        <v>807</v>
      </c>
      <c r="C37" t="s">
        <v>831</v>
      </c>
      <c r="D37" t="s">
        <v>832</v>
      </c>
    </row>
    <row r="38" spans="1:4">
      <c r="A38">
        <v>37</v>
      </c>
      <c r="B38" t="s">
        <v>807</v>
      </c>
      <c r="C38" t="s">
        <v>833</v>
      </c>
      <c r="D38" t="s">
        <v>834</v>
      </c>
    </row>
    <row r="39" spans="1:4">
      <c r="A39">
        <v>38</v>
      </c>
      <c r="B39" t="s">
        <v>835</v>
      </c>
      <c r="C39" t="s">
        <v>837</v>
      </c>
      <c r="D39" t="s">
        <v>838</v>
      </c>
    </row>
    <row r="40" spans="1:4">
      <c r="A40">
        <v>39</v>
      </c>
      <c r="B40" t="s">
        <v>835</v>
      </c>
      <c r="C40" t="s">
        <v>839</v>
      </c>
      <c r="D40" t="s">
        <v>840</v>
      </c>
    </row>
    <row r="41" spans="1:4">
      <c r="A41">
        <v>40</v>
      </c>
      <c r="B41" t="s">
        <v>835</v>
      </c>
      <c r="C41" t="s">
        <v>835</v>
      </c>
      <c r="D41" t="s">
        <v>836</v>
      </c>
    </row>
    <row r="42" spans="1:4">
      <c r="A42">
        <v>41</v>
      </c>
      <c r="B42" t="s">
        <v>835</v>
      </c>
      <c r="C42" t="s">
        <v>841</v>
      </c>
      <c r="D42" t="s">
        <v>842</v>
      </c>
    </row>
    <row r="43" spans="1:4">
      <c r="A43">
        <v>42</v>
      </c>
      <c r="B43" t="s">
        <v>835</v>
      </c>
      <c r="C43" t="s">
        <v>843</v>
      </c>
      <c r="D43" t="s">
        <v>844</v>
      </c>
    </row>
    <row r="44" spans="1:4">
      <c r="A44">
        <v>43</v>
      </c>
      <c r="B44" t="s">
        <v>835</v>
      </c>
      <c r="C44" t="s">
        <v>845</v>
      </c>
      <c r="D44" t="s">
        <v>846</v>
      </c>
    </row>
    <row r="45" spans="1:4">
      <c r="A45">
        <v>44</v>
      </c>
      <c r="B45" t="s">
        <v>835</v>
      </c>
      <c r="C45" t="s">
        <v>847</v>
      </c>
      <c r="D45" t="s">
        <v>848</v>
      </c>
    </row>
    <row r="46" spans="1:4">
      <c r="A46">
        <v>45</v>
      </c>
      <c r="B46" t="s">
        <v>835</v>
      </c>
      <c r="C46" t="s">
        <v>849</v>
      </c>
      <c r="D46" t="s">
        <v>850</v>
      </c>
    </row>
    <row r="47" spans="1:4">
      <c r="A47">
        <v>46</v>
      </c>
      <c r="B47" t="s">
        <v>835</v>
      </c>
      <c r="C47" t="s">
        <v>851</v>
      </c>
      <c r="D47" t="s">
        <v>852</v>
      </c>
    </row>
    <row r="48" spans="1:4">
      <c r="A48">
        <v>47</v>
      </c>
      <c r="B48" t="s">
        <v>835</v>
      </c>
      <c r="C48" t="s">
        <v>853</v>
      </c>
      <c r="D48" t="s">
        <v>854</v>
      </c>
    </row>
    <row r="49" spans="1:4">
      <c r="A49">
        <v>48</v>
      </c>
      <c r="B49" t="s">
        <v>835</v>
      </c>
      <c r="C49" t="s">
        <v>855</v>
      </c>
      <c r="D49" t="s">
        <v>856</v>
      </c>
    </row>
    <row r="50" spans="1:4">
      <c r="A50">
        <v>49</v>
      </c>
      <c r="B50" t="s">
        <v>835</v>
      </c>
      <c r="C50" t="s">
        <v>857</v>
      </c>
      <c r="D50" t="s">
        <v>858</v>
      </c>
    </row>
    <row r="51" spans="1:4">
      <c r="A51">
        <v>50</v>
      </c>
      <c r="B51" t="s">
        <v>835</v>
      </c>
      <c r="C51" t="s">
        <v>859</v>
      </c>
      <c r="D51" t="s">
        <v>860</v>
      </c>
    </row>
    <row r="52" spans="1:4">
      <c r="A52">
        <v>51</v>
      </c>
      <c r="B52" t="s">
        <v>835</v>
      </c>
      <c r="C52" t="s">
        <v>861</v>
      </c>
      <c r="D52" t="s">
        <v>862</v>
      </c>
    </row>
    <row r="53" spans="1:4">
      <c r="A53">
        <v>52</v>
      </c>
      <c r="B53" t="s">
        <v>835</v>
      </c>
      <c r="C53" t="s">
        <v>863</v>
      </c>
      <c r="D53" t="s">
        <v>864</v>
      </c>
    </row>
    <row r="54" spans="1:4">
      <c r="A54">
        <v>53</v>
      </c>
      <c r="B54" t="s">
        <v>835</v>
      </c>
      <c r="C54" t="s">
        <v>865</v>
      </c>
      <c r="D54" t="s">
        <v>866</v>
      </c>
    </row>
    <row r="55" spans="1:4">
      <c r="A55">
        <v>54</v>
      </c>
      <c r="B55" t="s">
        <v>867</v>
      </c>
      <c r="C55" t="s">
        <v>869</v>
      </c>
      <c r="D55" t="s">
        <v>870</v>
      </c>
    </row>
    <row r="56" spans="1:4">
      <c r="A56">
        <v>55</v>
      </c>
      <c r="B56" t="s">
        <v>867</v>
      </c>
      <c r="C56" t="s">
        <v>867</v>
      </c>
      <c r="D56" t="s">
        <v>868</v>
      </c>
    </row>
    <row r="57" spans="1:4">
      <c r="A57">
        <v>56</v>
      </c>
      <c r="B57" t="s">
        <v>867</v>
      </c>
      <c r="C57" t="s">
        <v>871</v>
      </c>
      <c r="D57" t="s">
        <v>872</v>
      </c>
    </row>
    <row r="58" spans="1:4">
      <c r="A58">
        <v>57</v>
      </c>
      <c r="B58" t="s">
        <v>867</v>
      </c>
      <c r="C58" t="s">
        <v>873</v>
      </c>
      <c r="D58" t="s">
        <v>874</v>
      </c>
    </row>
    <row r="59" spans="1:4">
      <c r="A59">
        <v>58</v>
      </c>
      <c r="B59" t="s">
        <v>867</v>
      </c>
      <c r="C59" t="s">
        <v>875</v>
      </c>
      <c r="D59" t="s">
        <v>876</v>
      </c>
    </row>
    <row r="60" spans="1:4">
      <c r="A60">
        <v>59</v>
      </c>
      <c r="B60" t="s">
        <v>867</v>
      </c>
      <c r="C60" t="s">
        <v>877</v>
      </c>
      <c r="D60" t="s">
        <v>878</v>
      </c>
    </row>
    <row r="61" spans="1:4">
      <c r="A61">
        <v>60</v>
      </c>
      <c r="B61" t="s">
        <v>867</v>
      </c>
      <c r="C61" t="s">
        <v>879</v>
      </c>
      <c r="D61" t="s">
        <v>880</v>
      </c>
    </row>
    <row r="62" spans="1:4">
      <c r="A62">
        <v>61</v>
      </c>
      <c r="B62" t="s">
        <v>867</v>
      </c>
      <c r="C62" t="s">
        <v>881</v>
      </c>
      <c r="D62" t="s">
        <v>882</v>
      </c>
    </row>
    <row r="63" spans="1:4">
      <c r="A63">
        <v>62</v>
      </c>
      <c r="B63" t="s">
        <v>867</v>
      </c>
      <c r="C63" t="s">
        <v>883</v>
      </c>
      <c r="D63" t="s">
        <v>884</v>
      </c>
    </row>
    <row r="64" spans="1:4">
      <c r="A64">
        <v>63</v>
      </c>
      <c r="B64" t="s">
        <v>885</v>
      </c>
      <c r="C64" t="s">
        <v>887</v>
      </c>
      <c r="D64" t="s">
        <v>888</v>
      </c>
    </row>
    <row r="65" spans="1:4">
      <c r="A65">
        <v>64</v>
      </c>
      <c r="B65" t="s">
        <v>885</v>
      </c>
      <c r="C65" t="s">
        <v>889</v>
      </c>
      <c r="D65" t="s">
        <v>890</v>
      </c>
    </row>
    <row r="66" spans="1:4">
      <c r="A66">
        <v>65</v>
      </c>
      <c r="B66" t="s">
        <v>885</v>
      </c>
      <c r="C66" t="s">
        <v>891</v>
      </c>
      <c r="D66" t="s">
        <v>892</v>
      </c>
    </row>
    <row r="67" spans="1:4">
      <c r="A67">
        <v>66</v>
      </c>
      <c r="B67" t="s">
        <v>885</v>
      </c>
      <c r="C67" t="s">
        <v>893</v>
      </c>
      <c r="D67" t="s">
        <v>894</v>
      </c>
    </row>
    <row r="68" spans="1:4">
      <c r="A68">
        <v>67</v>
      </c>
      <c r="B68" t="s">
        <v>885</v>
      </c>
      <c r="C68" t="s">
        <v>885</v>
      </c>
      <c r="D68" t="s">
        <v>886</v>
      </c>
    </row>
    <row r="69" spans="1:4">
      <c r="A69">
        <v>68</v>
      </c>
      <c r="B69" t="s">
        <v>885</v>
      </c>
      <c r="C69" t="s">
        <v>895</v>
      </c>
      <c r="D69" t="s">
        <v>896</v>
      </c>
    </row>
    <row r="70" spans="1:4">
      <c r="A70">
        <v>69</v>
      </c>
      <c r="B70" t="s">
        <v>885</v>
      </c>
      <c r="C70" t="s">
        <v>897</v>
      </c>
      <c r="D70" t="s">
        <v>898</v>
      </c>
    </row>
    <row r="71" spans="1:4">
      <c r="A71">
        <v>70</v>
      </c>
      <c r="B71" t="s">
        <v>885</v>
      </c>
      <c r="C71" t="s">
        <v>899</v>
      </c>
      <c r="D71" t="s">
        <v>900</v>
      </c>
    </row>
    <row r="72" spans="1:4">
      <c r="A72">
        <v>71</v>
      </c>
      <c r="B72" t="s">
        <v>885</v>
      </c>
      <c r="C72" t="s">
        <v>901</v>
      </c>
      <c r="D72" t="s">
        <v>902</v>
      </c>
    </row>
    <row r="73" spans="1:4">
      <c r="A73">
        <v>72</v>
      </c>
      <c r="B73" t="s">
        <v>885</v>
      </c>
      <c r="C73" t="s">
        <v>903</v>
      </c>
      <c r="D73" t="s">
        <v>904</v>
      </c>
    </row>
    <row r="74" spans="1:4">
      <c r="A74">
        <v>73</v>
      </c>
      <c r="B74" t="s">
        <v>885</v>
      </c>
      <c r="C74" t="s">
        <v>905</v>
      </c>
      <c r="D74" t="s">
        <v>906</v>
      </c>
    </row>
    <row r="75" spans="1:4">
      <c r="A75">
        <v>74</v>
      </c>
      <c r="B75" t="s">
        <v>885</v>
      </c>
      <c r="C75" t="s">
        <v>907</v>
      </c>
      <c r="D75" t="s">
        <v>908</v>
      </c>
    </row>
    <row r="76" spans="1:4">
      <c r="A76">
        <v>75</v>
      </c>
      <c r="B76" t="s">
        <v>885</v>
      </c>
      <c r="C76" t="s">
        <v>909</v>
      </c>
      <c r="D76" t="s">
        <v>910</v>
      </c>
    </row>
    <row r="77" spans="1:4">
      <c r="A77">
        <v>76</v>
      </c>
      <c r="B77" t="s">
        <v>885</v>
      </c>
      <c r="C77" t="s">
        <v>911</v>
      </c>
      <c r="D77" t="s">
        <v>912</v>
      </c>
    </row>
    <row r="78" spans="1:4">
      <c r="A78">
        <v>77</v>
      </c>
      <c r="B78" t="s">
        <v>913</v>
      </c>
      <c r="C78" t="s">
        <v>915</v>
      </c>
      <c r="D78" t="s">
        <v>916</v>
      </c>
    </row>
    <row r="79" spans="1:4">
      <c r="A79">
        <v>78</v>
      </c>
      <c r="B79" t="s">
        <v>913</v>
      </c>
      <c r="C79" t="s">
        <v>917</v>
      </c>
      <c r="D79" t="s">
        <v>918</v>
      </c>
    </row>
    <row r="80" spans="1:4">
      <c r="A80">
        <v>79</v>
      </c>
      <c r="B80" t="s">
        <v>913</v>
      </c>
      <c r="C80" t="s">
        <v>919</v>
      </c>
      <c r="D80" t="s">
        <v>920</v>
      </c>
    </row>
    <row r="81" spans="1:4">
      <c r="A81">
        <v>80</v>
      </c>
      <c r="B81" t="s">
        <v>913</v>
      </c>
      <c r="C81" t="s">
        <v>921</v>
      </c>
      <c r="D81" t="s">
        <v>922</v>
      </c>
    </row>
    <row r="82" spans="1:4">
      <c r="A82">
        <v>81</v>
      </c>
      <c r="B82" t="s">
        <v>913</v>
      </c>
      <c r="C82" t="s">
        <v>923</v>
      </c>
      <c r="D82" t="s">
        <v>924</v>
      </c>
    </row>
    <row r="83" spans="1:4">
      <c r="A83">
        <v>82</v>
      </c>
      <c r="B83" t="s">
        <v>913</v>
      </c>
      <c r="C83" t="s">
        <v>913</v>
      </c>
      <c r="D83" t="s">
        <v>914</v>
      </c>
    </row>
    <row r="84" spans="1:4">
      <c r="A84">
        <v>83</v>
      </c>
      <c r="B84" t="s">
        <v>913</v>
      </c>
      <c r="C84" t="s">
        <v>925</v>
      </c>
      <c r="D84" t="s">
        <v>926</v>
      </c>
    </row>
    <row r="85" spans="1:4">
      <c r="A85">
        <v>84</v>
      </c>
      <c r="B85" t="s">
        <v>913</v>
      </c>
      <c r="C85" t="s">
        <v>927</v>
      </c>
      <c r="D85" t="s">
        <v>928</v>
      </c>
    </row>
    <row r="86" spans="1:4">
      <c r="A86">
        <v>85</v>
      </c>
      <c r="B86" t="s">
        <v>913</v>
      </c>
      <c r="C86" t="s">
        <v>929</v>
      </c>
      <c r="D86" t="s">
        <v>930</v>
      </c>
    </row>
    <row r="87" spans="1:4">
      <c r="A87">
        <v>86</v>
      </c>
      <c r="B87" t="s">
        <v>913</v>
      </c>
      <c r="C87" t="s">
        <v>931</v>
      </c>
      <c r="D87" t="s">
        <v>932</v>
      </c>
    </row>
    <row r="88" spans="1:4">
      <c r="A88">
        <v>87</v>
      </c>
      <c r="B88" t="s">
        <v>913</v>
      </c>
      <c r="C88" t="s">
        <v>933</v>
      </c>
      <c r="D88" t="s">
        <v>934</v>
      </c>
    </row>
    <row r="89" spans="1:4">
      <c r="A89">
        <v>88</v>
      </c>
      <c r="B89" t="s">
        <v>935</v>
      </c>
      <c r="C89" t="s">
        <v>809</v>
      </c>
      <c r="D89" t="s">
        <v>937</v>
      </c>
    </row>
    <row r="90" spans="1:4">
      <c r="A90">
        <v>89</v>
      </c>
      <c r="B90" t="s">
        <v>935</v>
      </c>
      <c r="C90" t="s">
        <v>938</v>
      </c>
      <c r="D90" t="s">
        <v>939</v>
      </c>
    </row>
    <row r="91" spans="1:4">
      <c r="A91">
        <v>90</v>
      </c>
      <c r="B91" t="s">
        <v>935</v>
      </c>
      <c r="C91" t="s">
        <v>940</v>
      </c>
      <c r="D91" t="s">
        <v>941</v>
      </c>
    </row>
    <row r="92" spans="1:4">
      <c r="A92">
        <v>91</v>
      </c>
      <c r="B92" t="s">
        <v>935</v>
      </c>
      <c r="C92" t="s">
        <v>942</v>
      </c>
      <c r="D92" t="s">
        <v>943</v>
      </c>
    </row>
    <row r="93" spans="1:4">
      <c r="A93">
        <v>92</v>
      </c>
      <c r="B93" t="s">
        <v>935</v>
      </c>
      <c r="C93" t="s">
        <v>944</v>
      </c>
      <c r="D93" t="s">
        <v>945</v>
      </c>
    </row>
    <row r="94" spans="1:4">
      <c r="A94">
        <v>93</v>
      </c>
      <c r="B94" t="s">
        <v>935</v>
      </c>
      <c r="C94" t="s">
        <v>935</v>
      </c>
      <c r="D94" t="s">
        <v>936</v>
      </c>
    </row>
    <row r="95" spans="1:4">
      <c r="A95">
        <v>94</v>
      </c>
      <c r="B95" t="s">
        <v>935</v>
      </c>
      <c r="C95" t="s">
        <v>946</v>
      </c>
      <c r="D95" t="s">
        <v>947</v>
      </c>
    </row>
    <row r="96" spans="1:4">
      <c r="A96">
        <v>95</v>
      </c>
      <c r="B96" t="s">
        <v>935</v>
      </c>
      <c r="C96" t="s">
        <v>948</v>
      </c>
      <c r="D96" t="s">
        <v>949</v>
      </c>
    </row>
    <row r="97" spans="1:4">
      <c r="A97">
        <v>96</v>
      </c>
      <c r="B97" t="s">
        <v>935</v>
      </c>
      <c r="C97" t="s">
        <v>950</v>
      </c>
      <c r="D97" t="s">
        <v>951</v>
      </c>
    </row>
    <row r="98" spans="1:4">
      <c r="A98">
        <v>97</v>
      </c>
      <c r="B98" t="s">
        <v>935</v>
      </c>
      <c r="C98" t="s">
        <v>952</v>
      </c>
      <c r="D98" t="s">
        <v>953</v>
      </c>
    </row>
    <row r="99" spans="1:4">
      <c r="A99">
        <v>98</v>
      </c>
      <c r="B99" t="s">
        <v>935</v>
      </c>
      <c r="C99" t="s">
        <v>954</v>
      </c>
      <c r="D99" t="s">
        <v>955</v>
      </c>
    </row>
    <row r="100" spans="1:4">
      <c r="A100">
        <v>99</v>
      </c>
      <c r="B100" t="s">
        <v>935</v>
      </c>
      <c r="C100" t="s">
        <v>956</v>
      </c>
      <c r="D100" t="s">
        <v>957</v>
      </c>
    </row>
    <row r="101" spans="1:4">
      <c r="A101">
        <v>100</v>
      </c>
      <c r="B101" t="s">
        <v>935</v>
      </c>
      <c r="C101" t="s">
        <v>958</v>
      </c>
      <c r="D101" t="s">
        <v>959</v>
      </c>
    </row>
    <row r="102" spans="1:4">
      <c r="A102">
        <v>101</v>
      </c>
      <c r="B102" t="s">
        <v>935</v>
      </c>
      <c r="C102" t="s">
        <v>960</v>
      </c>
      <c r="D102" t="s">
        <v>961</v>
      </c>
    </row>
    <row r="103" spans="1:4">
      <c r="A103">
        <v>102</v>
      </c>
      <c r="B103" t="s">
        <v>935</v>
      </c>
      <c r="C103" t="s">
        <v>962</v>
      </c>
      <c r="D103" t="s">
        <v>963</v>
      </c>
    </row>
    <row r="104" spans="1:4">
      <c r="A104">
        <v>103</v>
      </c>
      <c r="B104" t="s">
        <v>935</v>
      </c>
      <c r="C104" t="s">
        <v>964</v>
      </c>
      <c r="D104" t="s">
        <v>965</v>
      </c>
    </row>
    <row r="105" spans="1:4">
      <c r="A105">
        <v>104</v>
      </c>
      <c r="B105" t="s">
        <v>935</v>
      </c>
      <c r="C105" t="s">
        <v>966</v>
      </c>
      <c r="D105" t="s">
        <v>967</v>
      </c>
    </row>
    <row r="106" spans="1:4">
      <c r="A106">
        <v>105</v>
      </c>
      <c r="B106" t="s">
        <v>968</v>
      </c>
      <c r="C106" t="s">
        <v>970</v>
      </c>
      <c r="D106" t="s">
        <v>971</v>
      </c>
    </row>
    <row r="107" spans="1:4">
      <c r="A107">
        <v>106</v>
      </c>
      <c r="B107" t="s">
        <v>968</v>
      </c>
      <c r="C107" t="s">
        <v>972</v>
      </c>
      <c r="D107" t="s">
        <v>973</v>
      </c>
    </row>
    <row r="108" spans="1:4">
      <c r="A108">
        <v>107</v>
      </c>
      <c r="B108" t="s">
        <v>968</v>
      </c>
      <c r="C108" t="s">
        <v>974</v>
      </c>
      <c r="D108" t="s">
        <v>975</v>
      </c>
    </row>
    <row r="109" spans="1:4">
      <c r="A109">
        <v>108</v>
      </c>
      <c r="B109" t="s">
        <v>968</v>
      </c>
      <c r="C109" t="s">
        <v>968</v>
      </c>
      <c r="D109" t="s">
        <v>969</v>
      </c>
    </row>
    <row r="110" spans="1:4">
      <c r="A110">
        <v>109</v>
      </c>
      <c r="B110" t="s">
        <v>968</v>
      </c>
      <c r="C110" t="s">
        <v>976</v>
      </c>
      <c r="D110" t="s">
        <v>977</v>
      </c>
    </row>
    <row r="111" spans="1:4">
      <c r="A111">
        <v>110</v>
      </c>
      <c r="B111" t="s">
        <v>968</v>
      </c>
      <c r="C111" t="s">
        <v>978</v>
      </c>
      <c r="D111" t="s">
        <v>979</v>
      </c>
    </row>
    <row r="112" spans="1:4">
      <c r="A112">
        <v>111</v>
      </c>
      <c r="B112" t="s">
        <v>968</v>
      </c>
      <c r="C112" t="s">
        <v>980</v>
      </c>
      <c r="D112" t="s">
        <v>981</v>
      </c>
    </row>
    <row r="113" spans="1:4">
      <c r="A113">
        <v>112</v>
      </c>
      <c r="B113" t="s">
        <v>968</v>
      </c>
      <c r="C113" t="s">
        <v>982</v>
      </c>
      <c r="D113" t="s">
        <v>983</v>
      </c>
    </row>
    <row r="114" spans="1:4">
      <c r="A114">
        <v>113</v>
      </c>
      <c r="B114" t="s">
        <v>968</v>
      </c>
      <c r="C114" t="s">
        <v>984</v>
      </c>
      <c r="D114" t="s">
        <v>985</v>
      </c>
    </row>
    <row r="115" spans="1:4">
      <c r="A115">
        <v>114</v>
      </c>
      <c r="B115" t="s">
        <v>968</v>
      </c>
      <c r="C115" t="s">
        <v>986</v>
      </c>
      <c r="D115" t="s">
        <v>987</v>
      </c>
    </row>
    <row r="116" spans="1:4">
      <c r="A116">
        <v>115</v>
      </c>
      <c r="B116" t="s">
        <v>968</v>
      </c>
      <c r="C116" t="s">
        <v>988</v>
      </c>
      <c r="D116" t="s">
        <v>989</v>
      </c>
    </row>
    <row r="117" spans="1:4">
      <c r="A117">
        <v>116</v>
      </c>
      <c r="B117" t="s">
        <v>990</v>
      </c>
      <c r="C117" t="s">
        <v>992</v>
      </c>
      <c r="D117" t="s">
        <v>993</v>
      </c>
    </row>
    <row r="118" spans="1:4">
      <c r="A118">
        <v>117</v>
      </c>
      <c r="B118" t="s">
        <v>990</v>
      </c>
      <c r="C118" t="s">
        <v>994</v>
      </c>
      <c r="D118" t="s">
        <v>995</v>
      </c>
    </row>
    <row r="119" spans="1:4">
      <c r="A119">
        <v>118</v>
      </c>
      <c r="B119" t="s">
        <v>990</v>
      </c>
      <c r="C119" t="s">
        <v>990</v>
      </c>
      <c r="D119" t="s">
        <v>991</v>
      </c>
    </row>
    <row r="120" spans="1:4">
      <c r="A120">
        <v>119</v>
      </c>
      <c r="B120" t="s">
        <v>990</v>
      </c>
      <c r="C120" t="s">
        <v>996</v>
      </c>
      <c r="D120" t="s">
        <v>997</v>
      </c>
    </row>
    <row r="121" spans="1:4">
      <c r="A121">
        <v>120</v>
      </c>
      <c r="B121" t="s">
        <v>990</v>
      </c>
      <c r="C121" t="s">
        <v>797</v>
      </c>
      <c r="D121" t="s">
        <v>998</v>
      </c>
    </row>
    <row r="122" spans="1:4">
      <c r="A122">
        <v>121</v>
      </c>
      <c r="B122" t="s">
        <v>990</v>
      </c>
      <c r="C122" t="s">
        <v>999</v>
      </c>
      <c r="D122" t="s">
        <v>1000</v>
      </c>
    </row>
    <row r="123" spans="1:4">
      <c r="A123">
        <v>122</v>
      </c>
      <c r="B123" t="s">
        <v>990</v>
      </c>
      <c r="C123" t="s">
        <v>1001</v>
      </c>
      <c r="D123" t="s">
        <v>1002</v>
      </c>
    </row>
    <row r="124" spans="1:4">
      <c r="A124">
        <v>123</v>
      </c>
      <c r="B124" t="s">
        <v>990</v>
      </c>
      <c r="C124" t="s">
        <v>1003</v>
      </c>
      <c r="D124" t="s">
        <v>1004</v>
      </c>
    </row>
    <row r="125" spans="1:4">
      <c r="A125">
        <v>124</v>
      </c>
      <c r="B125" t="s">
        <v>990</v>
      </c>
      <c r="C125" t="s">
        <v>1005</v>
      </c>
      <c r="D125" t="s">
        <v>1006</v>
      </c>
    </row>
    <row r="126" spans="1:4">
      <c r="A126">
        <v>125</v>
      </c>
      <c r="B126" t="s">
        <v>990</v>
      </c>
      <c r="C126" t="s">
        <v>1007</v>
      </c>
      <c r="D126" t="s">
        <v>1008</v>
      </c>
    </row>
    <row r="127" spans="1:4">
      <c r="A127">
        <v>126</v>
      </c>
      <c r="B127" t="s">
        <v>990</v>
      </c>
      <c r="C127" t="s">
        <v>1009</v>
      </c>
      <c r="D127" t="s">
        <v>1010</v>
      </c>
    </row>
    <row r="128" spans="1:4">
      <c r="A128">
        <v>127</v>
      </c>
      <c r="B128" t="s">
        <v>1011</v>
      </c>
      <c r="C128" t="s">
        <v>1013</v>
      </c>
      <c r="D128" t="s">
        <v>1014</v>
      </c>
    </row>
    <row r="129" spans="1:4">
      <c r="A129">
        <v>128</v>
      </c>
      <c r="B129" t="s">
        <v>1011</v>
      </c>
      <c r="C129" t="s">
        <v>1015</v>
      </c>
      <c r="D129" t="s">
        <v>1016</v>
      </c>
    </row>
    <row r="130" spans="1:4">
      <c r="A130">
        <v>129</v>
      </c>
      <c r="B130" t="s">
        <v>1011</v>
      </c>
      <c r="C130" t="s">
        <v>1017</v>
      </c>
      <c r="D130" t="s">
        <v>1018</v>
      </c>
    </row>
    <row r="131" spans="1:4">
      <c r="A131">
        <v>130</v>
      </c>
      <c r="B131" t="s">
        <v>1011</v>
      </c>
      <c r="C131" t="s">
        <v>1019</v>
      </c>
      <c r="D131" t="s">
        <v>1020</v>
      </c>
    </row>
    <row r="132" spans="1:4">
      <c r="A132">
        <v>131</v>
      </c>
      <c r="B132" t="s">
        <v>1011</v>
      </c>
      <c r="C132" t="s">
        <v>1021</v>
      </c>
      <c r="D132" t="s">
        <v>1022</v>
      </c>
    </row>
    <row r="133" spans="1:4">
      <c r="A133">
        <v>132</v>
      </c>
      <c r="B133" t="s">
        <v>1011</v>
      </c>
      <c r="C133" t="s">
        <v>1023</v>
      </c>
      <c r="D133" t="s">
        <v>1024</v>
      </c>
    </row>
    <row r="134" spans="1:4">
      <c r="A134">
        <v>133</v>
      </c>
      <c r="B134" t="s">
        <v>1011</v>
      </c>
      <c r="C134" t="s">
        <v>1011</v>
      </c>
      <c r="D134" t="s">
        <v>1012</v>
      </c>
    </row>
    <row r="135" spans="1:4">
      <c r="A135">
        <v>134</v>
      </c>
      <c r="B135" t="s">
        <v>1011</v>
      </c>
      <c r="C135" t="s">
        <v>1025</v>
      </c>
      <c r="D135" t="s">
        <v>1026</v>
      </c>
    </row>
    <row r="136" spans="1:4">
      <c r="A136">
        <v>135</v>
      </c>
      <c r="B136" t="s">
        <v>1011</v>
      </c>
      <c r="C136" t="s">
        <v>1027</v>
      </c>
      <c r="D136" t="s">
        <v>1028</v>
      </c>
    </row>
    <row r="137" spans="1:4">
      <c r="A137">
        <v>136</v>
      </c>
      <c r="B137" t="s">
        <v>1011</v>
      </c>
      <c r="C137" t="s">
        <v>1029</v>
      </c>
      <c r="D137" t="s">
        <v>1030</v>
      </c>
    </row>
    <row r="138" spans="1:4">
      <c r="A138">
        <v>137</v>
      </c>
      <c r="B138" t="s">
        <v>1011</v>
      </c>
      <c r="C138" t="s">
        <v>1031</v>
      </c>
      <c r="D138" t="s">
        <v>1032</v>
      </c>
    </row>
    <row r="139" spans="1:4">
      <c r="A139">
        <v>138</v>
      </c>
      <c r="B139" t="s">
        <v>1011</v>
      </c>
      <c r="C139" t="s">
        <v>1033</v>
      </c>
      <c r="D139" t="s">
        <v>1034</v>
      </c>
    </row>
    <row r="140" spans="1:4">
      <c r="A140">
        <v>139</v>
      </c>
      <c r="B140" t="s">
        <v>1011</v>
      </c>
      <c r="C140" t="s">
        <v>1035</v>
      </c>
      <c r="D140" t="s">
        <v>1036</v>
      </c>
    </row>
    <row r="141" spans="1:4">
      <c r="A141">
        <v>140</v>
      </c>
      <c r="B141" t="s">
        <v>1011</v>
      </c>
      <c r="C141" t="s">
        <v>1037</v>
      </c>
      <c r="D141" t="s">
        <v>1038</v>
      </c>
    </row>
    <row r="142" spans="1:4">
      <c r="A142">
        <v>141</v>
      </c>
      <c r="B142" t="s">
        <v>1011</v>
      </c>
      <c r="C142" t="s">
        <v>1039</v>
      </c>
      <c r="D142" t="s">
        <v>1040</v>
      </c>
    </row>
    <row r="143" spans="1:4">
      <c r="A143">
        <v>142</v>
      </c>
      <c r="B143" t="s">
        <v>1011</v>
      </c>
      <c r="C143" t="s">
        <v>905</v>
      </c>
      <c r="D143" t="s">
        <v>1041</v>
      </c>
    </row>
    <row r="144" spans="1:4">
      <c r="A144">
        <v>143</v>
      </c>
      <c r="B144" t="s">
        <v>1011</v>
      </c>
      <c r="C144" t="s">
        <v>1042</v>
      </c>
      <c r="D144" t="s">
        <v>1043</v>
      </c>
    </row>
    <row r="145" spans="1:4">
      <c r="A145">
        <v>144</v>
      </c>
      <c r="B145" t="s">
        <v>1011</v>
      </c>
      <c r="C145" t="s">
        <v>1044</v>
      </c>
      <c r="D145" t="s">
        <v>1045</v>
      </c>
    </row>
    <row r="146" spans="1:4">
      <c r="A146">
        <v>145</v>
      </c>
      <c r="B146" t="s">
        <v>1046</v>
      </c>
      <c r="C146" t="s">
        <v>1048</v>
      </c>
      <c r="D146" t="s">
        <v>1049</v>
      </c>
    </row>
    <row r="147" spans="1:4">
      <c r="A147">
        <v>146</v>
      </c>
      <c r="B147" t="s">
        <v>1046</v>
      </c>
      <c r="C147" t="s">
        <v>1050</v>
      </c>
      <c r="D147" t="s">
        <v>1051</v>
      </c>
    </row>
    <row r="148" spans="1:4">
      <c r="A148">
        <v>147</v>
      </c>
      <c r="B148" t="s">
        <v>1046</v>
      </c>
      <c r="C148" t="s">
        <v>1052</v>
      </c>
      <c r="D148" t="s">
        <v>1053</v>
      </c>
    </row>
    <row r="149" spans="1:4">
      <c r="A149">
        <v>148</v>
      </c>
      <c r="B149" t="s">
        <v>1046</v>
      </c>
      <c r="C149" t="s">
        <v>1054</v>
      </c>
      <c r="D149" t="s">
        <v>1055</v>
      </c>
    </row>
    <row r="150" spans="1:4">
      <c r="A150">
        <v>149</v>
      </c>
      <c r="B150" t="s">
        <v>1046</v>
      </c>
      <c r="C150" t="s">
        <v>1046</v>
      </c>
      <c r="D150" t="s">
        <v>1047</v>
      </c>
    </row>
    <row r="151" spans="1:4">
      <c r="A151">
        <v>150</v>
      </c>
      <c r="B151" t="s">
        <v>1046</v>
      </c>
      <c r="C151" t="s">
        <v>1056</v>
      </c>
      <c r="D151" t="s">
        <v>1057</v>
      </c>
    </row>
    <row r="152" spans="1:4">
      <c r="A152">
        <v>151</v>
      </c>
      <c r="B152" t="s">
        <v>1046</v>
      </c>
      <c r="C152" t="s">
        <v>1058</v>
      </c>
      <c r="D152" t="s">
        <v>1059</v>
      </c>
    </row>
    <row r="153" spans="1:4">
      <c r="A153">
        <v>152</v>
      </c>
      <c r="B153" t="s">
        <v>1046</v>
      </c>
      <c r="C153" t="s">
        <v>1060</v>
      </c>
      <c r="D153" t="s">
        <v>1061</v>
      </c>
    </row>
    <row r="154" spans="1:4">
      <c r="A154">
        <v>153</v>
      </c>
      <c r="B154" t="s">
        <v>1046</v>
      </c>
      <c r="C154" t="s">
        <v>1062</v>
      </c>
      <c r="D154" t="s">
        <v>1063</v>
      </c>
    </row>
    <row r="155" spans="1:4">
      <c r="A155">
        <v>154</v>
      </c>
      <c r="B155" t="s">
        <v>1064</v>
      </c>
      <c r="C155" t="s">
        <v>1066</v>
      </c>
      <c r="D155" t="s">
        <v>1067</v>
      </c>
    </row>
    <row r="156" spans="1:4">
      <c r="A156">
        <v>155</v>
      </c>
      <c r="B156" t="s">
        <v>1064</v>
      </c>
      <c r="C156" t="s">
        <v>1068</v>
      </c>
      <c r="D156" t="s">
        <v>1069</v>
      </c>
    </row>
    <row r="157" spans="1:4">
      <c r="A157">
        <v>156</v>
      </c>
      <c r="B157" t="s">
        <v>1064</v>
      </c>
      <c r="C157" t="s">
        <v>1070</v>
      </c>
      <c r="D157" t="s">
        <v>1071</v>
      </c>
    </row>
    <row r="158" spans="1:4">
      <c r="A158">
        <v>157</v>
      </c>
      <c r="B158" t="s">
        <v>1064</v>
      </c>
      <c r="C158" t="s">
        <v>1072</v>
      </c>
      <c r="D158" t="s">
        <v>1073</v>
      </c>
    </row>
    <row r="159" spans="1:4">
      <c r="A159">
        <v>158</v>
      </c>
      <c r="B159" t="s">
        <v>1064</v>
      </c>
      <c r="C159" t="s">
        <v>1074</v>
      </c>
      <c r="D159" t="s">
        <v>1075</v>
      </c>
    </row>
    <row r="160" spans="1:4">
      <c r="A160">
        <v>159</v>
      </c>
      <c r="B160" t="s">
        <v>1064</v>
      </c>
      <c r="C160" t="s">
        <v>1076</v>
      </c>
      <c r="D160" t="s">
        <v>1077</v>
      </c>
    </row>
    <row r="161" spans="1:4">
      <c r="A161">
        <v>160</v>
      </c>
      <c r="B161" t="s">
        <v>1064</v>
      </c>
      <c r="C161" t="s">
        <v>1064</v>
      </c>
      <c r="D161" t="s">
        <v>1065</v>
      </c>
    </row>
    <row r="162" spans="1:4">
      <c r="A162">
        <v>161</v>
      </c>
      <c r="B162" t="s">
        <v>1064</v>
      </c>
      <c r="C162" t="s">
        <v>1078</v>
      </c>
      <c r="D162" t="s">
        <v>1079</v>
      </c>
    </row>
    <row r="163" spans="1:4">
      <c r="A163">
        <v>162</v>
      </c>
      <c r="B163" t="s">
        <v>1064</v>
      </c>
      <c r="C163" t="s">
        <v>1080</v>
      </c>
      <c r="D163" t="s">
        <v>1081</v>
      </c>
    </row>
    <row r="164" spans="1:4">
      <c r="A164">
        <v>163</v>
      </c>
      <c r="B164" t="s">
        <v>1082</v>
      </c>
      <c r="C164" t="s">
        <v>1084</v>
      </c>
      <c r="D164" t="s">
        <v>1085</v>
      </c>
    </row>
    <row r="165" spans="1:4">
      <c r="A165">
        <v>164</v>
      </c>
      <c r="B165" t="s">
        <v>1082</v>
      </c>
      <c r="C165" t="s">
        <v>1086</v>
      </c>
      <c r="D165" t="s">
        <v>1087</v>
      </c>
    </row>
    <row r="166" spans="1:4">
      <c r="A166">
        <v>165</v>
      </c>
      <c r="B166" t="s">
        <v>1082</v>
      </c>
      <c r="C166" t="s">
        <v>1082</v>
      </c>
      <c r="D166" t="s">
        <v>1083</v>
      </c>
    </row>
    <row r="167" spans="1:4">
      <c r="A167">
        <v>166</v>
      </c>
      <c r="B167" t="s">
        <v>1082</v>
      </c>
      <c r="C167" t="s">
        <v>1088</v>
      </c>
      <c r="D167" t="s">
        <v>1089</v>
      </c>
    </row>
    <row r="168" spans="1:4">
      <c r="A168">
        <v>167</v>
      </c>
      <c r="B168" t="s">
        <v>1082</v>
      </c>
      <c r="C168" t="s">
        <v>1090</v>
      </c>
      <c r="D168" t="s">
        <v>1091</v>
      </c>
    </row>
    <row r="169" spans="1:4">
      <c r="A169">
        <v>168</v>
      </c>
      <c r="B169" t="s">
        <v>1082</v>
      </c>
      <c r="C169" t="s">
        <v>1092</v>
      </c>
      <c r="D169" t="s">
        <v>1093</v>
      </c>
    </row>
    <row r="170" spans="1:4">
      <c r="A170">
        <v>169</v>
      </c>
      <c r="B170" t="s">
        <v>1082</v>
      </c>
      <c r="C170" t="s">
        <v>1094</v>
      </c>
      <c r="D170" t="s">
        <v>1095</v>
      </c>
    </row>
    <row r="171" spans="1:4">
      <c r="A171">
        <v>170</v>
      </c>
      <c r="B171" t="s">
        <v>1082</v>
      </c>
      <c r="C171" t="s">
        <v>1096</v>
      </c>
      <c r="D171" t="s">
        <v>1097</v>
      </c>
    </row>
    <row r="172" spans="1:4">
      <c r="A172">
        <v>171</v>
      </c>
      <c r="B172" t="s">
        <v>1098</v>
      </c>
      <c r="C172" t="s">
        <v>1100</v>
      </c>
      <c r="D172" t="s">
        <v>1101</v>
      </c>
    </row>
    <row r="173" spans="1:4">
      <c r="A173">
        <v>172</v>
      </c>
      <c r="B173" t="s">
        <v>1098</v>
      </c>
      <c r="C173" t="s">
        <v>1102</v>
      </c>
      <c r="D173" t="s">
        <v>1103</v>
      </c>
    </row>
    <row r="174" spans="1:4">
      <c r="A174">
        <v>173</v>
      </c>
      <c r="B174" t="s">
        <v>1098</v>
      </c>
      <c r="C174" t="s">
        <v>1104</v>
      </c>
      <c r="D174" t="s">
        <v>1105</v>
      </c>
    </row>
    <row r="175" spans="1:4">
      <c r="A175">
        <v>174</v>
      </c>
      <c r="B175" t="s">
        <v>1098</v>
      </c>
      <c r="C175" t="s">
        <v>1106</v>
      </c>
      <c r="D175" t="s">
        <v>1107</v>
      </c>
    </row>
    <row r="176" spans="1:4">
      <c r="A176">
        <v>175</v>
      </c>
      <c r="B176" t="s">
        <v>1098</v>
      </c>
      <c r="C176" t="s">
        <v>1108</v>
      </c>
      <c r="D176" t="s">
        <v>1109</v>
      </c>
    </row>
    <row r="177" spans="1:4">
      <c r="A177">
        <v>176</v>
      </c>
      <c r="B177" t="s">
        <v>1098</v>
      </c>
      <c r="C177" t="s">
        <v>1098</v>
      </c>
      <c r="D177" t="s">
        <v>1099</v>
      </c>
    </row>
    <row r="178" spans="1:4">
      <c r="A178">
        <v>177</v>
      </c>
      <c r="B178" t="s">
        <v>1098</v>
      </c>
      <c r="C178" t="s">
        <v>1110</v>
      </c>
      <c r="D178" t="s">
        <v>1111</v>
      </c>
    </row>
    <row r="179" spans="1:4">
      <c r="A179">
        <v>178</v>
      </c>
      <c r="B179" t="s">
        <v>1098</v>
      </c>
      <c r="C179" t="s">
        <v>1112</v>
      </c>
      <c r="D179" t="s">
        <v>1113</v>
      </c>
    </row>
    <row r="180" spans="1:4">
      <c r="A180">
        <v>179</v>
      </c>
      <c r="B180" t="s">
        <v>1098</v>
      </c>
      <c r="C180" t="s">
        <v>1114</v>
      </c>
      <c r="D180" t="s">
        <v>1115</v>
      </c>
    </row>
    <row r="181" spans="1:4">
      <c r="A181">
        <v>180</v>
      </c>
      <c r="B181" t="s">
        <v>1098</v>
      </c>
      <c r="C181" t="s">
        <v>1116</v>
      </c>
      <c r="D181" t="s">
        <v>1117</v>
      </c>
    </row>
    <row r="182" spans="1:4">
      <c r="A182">
        <v>181</v>
      </c>
      <c r="B182" t="s">
        <v>1098</v>
      </c>
      <c r="C182" t="s">
        <v>1118</v>
      </c>
      <c r="D182" t="s">
        <v>1119</v>
      </c>
    </row>
    <row r="183" spans="1:4">
      <c r="A183">
        <v>182</v>
      </c>
      <c r="B183" t="s">
        <v>1120</v>
      </c>
      <c r="C183" t="s">
        <v>1122</v>
      </c>
      <c r="D183" t="s">
        <v>1123</v>
      </c>
    </row>
    <row r="184" spans="1:4">
      <c r="A184">
        <v>183</v>
      </c>
      <c r="B184" t="s">
        <v>1120</v>
      </c>
      <c r="C184" t="s">
        <v>1124</v>
      </c>
      <c r="D184" t="s">
        <v>1125</v>
      </c>
    </row>
    <row r="185" spans="1:4">
      <c r="A185">
        <v>184</v>
      </c>
      <c r="B185" t="s">
        <v>1120</v>
      </c>
      <c r="C185" t="s">
        <v>1126</v>
      </c>
      <c r="D185" t="s">
        <v>1127</v>
      </c>
    </row>
    <row r="186" spans="1:4">
      <c r="A186">
        <v>185</v>
      </c>
      <c r="B186" t="s">
        <v>1120</v>
      </c>
      <c r="C186" t="s">
        <v>1128</v>
      </c>
      <c r="D186" t="s">
        <v>1129</v>
      </c>
    </row>
    <row r="187" spans="1:4">
      <c r="A187">
        <v>186</v>
      </c>
      <c r="B187" t="s">
        <v>1120</v>
      </c>
      <c r="C187" t="s">
        <v>1130</v>
      </c>
      <c r="D187" t="s">
        <v>1131</v>
      </c>
    </row>
    <row r="188" spans="1:4">
      <c r="A188">
        <v>187</v>
      </c>
      <c r="B188" t="s">
        <v>1120</v>
      </c>
      <c r="C188" t="s">
        <v>1132</v>
      </c>
      <c r="D188" t="s">
        <v>1133</v>
      </c>
    </row>
    <row r="189" spans="1:4">
      <c r="A189">
        <v>188</v>
      </c>
      <c r="B189" t="s">
        <v>1120</v>
      </c>
      <c r="C189" t="s">
        <v>1134</v>
      </c>
      <c r="D189" t="s">
        <v>1135</v>
      </c>
    </row>
    <row r="190" spans="1:4">
      <c r="A190">
        <v>189</v>
      </c>
      <c r="B190" t="s">
        <v>1120</v>
      </c>
      <c r="C190" t="s">
        <v>1136</v>
      </c>
      <c r="D190" t="s">
        <v>1137</v>
      </c>
    </row>
    <row r="191" spans="1:4">
      <c r="A191">
        <v>190</v>
      </c>
      <c r="B191" t="s">
        <v>1120</v>
      </c>
      <c r="C191" t="s">
        <v>1120</v>
      </c>
      <c r="D191" t="s">
        <v>1121</v>
      </c>
    </row>
    <row r="192" spans="1:4">
      <c r="A192">
        <v>191</v>
      </c>
      <c r="B192" t="s">
        <v>1120</v>
      </c>
      <c r="C192" t="s">
        <v>1138</v>
      </c>
      <c r="D192" t="s">
        <v>1139</v>
      </c>
    </row>
    <row r="193" spans="1:4">
      <c r="A193">
        <v>192</v>
      </c>
      <c r="B193" t="s">
        <v>1120</v>
      </c>
      <c r="C193" t="s">
        <v>1140</v>
      </c>
      <c r="D193" t="s">
        <v>1141</v>
      </c>
    </row>
    <row r="194" spans="1:4">
      <c r="A194">
        <v>193</v>
      </c>
      <c r="B194" t="s">
        <v>1120</v>
      </c>
      <c r="C194" t="s">
        <v>1142</v>
      </c>
      <c r="D194" t="s">
        <v>1143</v>
      </c>
    </row>
    <row r="195" spans="1:4">
      <c r="A195">
        <v>194</v>
      </c>
      <c r="B195" t="s">
        <v>1120</v>
      </c>
      <c r="C195" t="s">
        <v>1144</v>
      </c>
      <c r="D195" t="s">
        <v>1145</v>
      </c>
    </row>
    <row r="196" spans="1:4">
      <c r="A196">
        <v>195</v>
      </c>
      <c r="B196" t="s">
        <v>1120</v>
      </c>
      <c r="C196" t="s">
        <v>1146</v>
      </c>
      <c r="D196" t="s">
        <v>1147</v>
      </c>
    </row>
    <row r="197" spans="1:4">
      <c r="A197">
        <v>196</v>
      </c>
      <c r="B197" t="s">
        <v>1148</v>
      </c>
      <c r="C197" t="s">
        <v>1150</v>
      </c>
      <c r="D197" t="s">
        <v>1151</v>
      </c>
    </row>
    <row r="198" spans="1:4">
      <c r="A198">
        <v>197</v>
      </c>
      <c r="B198" t="s">
        <v>1148</v>
      </c>
      <c r="C198" t="s">
        <v>1152</v>
      </c>
      <c r="D198" t="s">
        <v>1153</v>
      </c>
    </row>
    <row r="199" spans="1:4">
      <c r="A199">
        <v>198</v>
      </c>
      <c r="B199" t="s">
        <v>1148</v>
      </c>
      <c r="C199" t="s">
        <v>1154</v>
      </c>
      <c r="D199" t="s">
        <v>1155</v>
      </c>
    </row>
    <row r="200" spans="1:4">
      <c r="A200">
        <v>199</v>
      </c>
      <c r="B200" t="s">
        <v>1148</v>
      </c>
      <c r="C200" t="s">
        <v>1156</v>
      </c>
      <c r="D200" t="s">
        <v>1157</v>
      </c>
    </row>
    <row r="201" spans="1:4">
      <c r="A201">
        <v>200</v>
      </c>
      <c r="B201" t="s">
        <v>1148</v>
      </c>
      <c r="C201" t="s">
        <v>1158</v>
      </c>
      <c r="D201" t="s">
        <v>1159</v>
      </c>
    </row>
    <row r="202" spans="1:4">
      <c r="A202">
        <v>201</v>
      </c>
      <c r="B202" t="s">
        <v>1148</v>
      </c>
      <c r="C202" t="s">
        <v>849</v>
      </c>
      <c r="D202" t="s">
        <v>1160</v>
      </c>
    </row>
    <row r="203" spans="1:4">
      <c r="A203">
        <v>202</v>
      </c>
      <c r="B203" t="s">
        <v>1148</v>
      </c>
      <c r="C203" t="s">
        <v>1148</v>
      </c>
      <c r="D203" t="s">
        <v>1149</v>
      </c>
    </row>
    <row r="204" spans="1:4">
      <c r="A204">
        <v>203</v>
      </c>
      <c r="B204" t="s">
        <v>1148</v>
      </c>
      <c r="C204" t="s">
        <v>1161</v>
      </c>
      <c r="D204" t="s">
        <v>1162</v>
      </c>
    </row>
    <row r="205" spans="1:4">
      <c r="A205">
        <v>204</v>
      </c>
      <c r="B205" t="s">
        <v>1148</v>
      </c>
      <c r="C205" t="s">
        <v>1163</v>
      </c>
      <c r="D205" t="s">
        <v>1164</v>
      </c>
    </row>
    <row r="206" spans="1:4">
      <c r="A206">
        <v>205</v>
      </c>
      <c r="B206" t="s">
        <v>1148</v>
      </c>
      <c r="C206" t="s">
        <v>1165</v>
      </c>
      <c r="D206" t="s">
        <v>1166</v>
      </c>
    </row>
    <row r="207" spans="1:4">
      <c r="A207">
        <v>206</v>
      </c>
      <c r="B207" t="s">
        <v>1148</v>
      </c>
      <c r="C207" t="s">
        <v>1167</v>
      </c>
      <c r="D207" t="s">
        <v>1168</v>
      </c>
    </row>
    <row r="208" spans="1:4">
      <c r="A208">
        <v>207</v>
      </c>
      <c r="B208" t="s">
        <v>1148</v>
      </c>
      <c r="C208" t="s">
        <v>1169</v>
      </c>
      <c r="D208" t="s">
        <v>1170</v>
      </c>
    </row>
    <row r="209" spans="1:4">
      <c r="A209">
        <v>208</v>
      </c>
      <c r="B209" t="s">
        <v>1171</v>
      </c>
      <c r="C209" t="s">
        <v>1173</v>
      </c>
      <c r="D209" t="s">
        <v>1174</v>
      </c>
    </row>
    <row r="210" spans="1:4">
      <c r="A210">
        <v>209</v>
      </c>
      <c r="B210" t="s">
        <v>1171</v>
      </c>
      <c r="C210" t="s">
        <v>1175</v>
      </c>
      <c r="D210" t="s">
        <v>1176</v>
      </c>
    </row>
    <row r="211" spans="1:4">
      <c r="A211">
        <v>210</v>
      </c>
      <c r="B211" t="s">
        <v>1171</v>
      </c>
      <c r="C211" t="s">
        <v>1177</v>
      </c>
      <c r="D211" t="s">
        <v>1178</v>
      </c>
    </row>
    <row r="212" spans="1:4">
      <c r="A212">
        <v>211</v>
      </c>
      <c r="B212" t="s">
        <v>1171</v>
      </c>
      <c r="C212" t="s">
        <v>1179</v>
      </c>
      <c r="D212" t="s">
        <v>1180</v>
      </c>
    </row>
    <row r="213" spans="1:4">
      <c r="A213">
        <v>212</v>
      </c>
      <c r="B213" t="s">
        <v>1171</v>
      </c>
      <c r="C213" t="s">
        <v>1181</v>
      </c>
      <c r="D213" t="s">
        <v>1182</v>
      </c>
    </row>
    <row r="214" spans="1:4">
      <c r="A214">
        <v>213</v>
      </c>
      <c r="B214" t="s">
        <v>1171</v>
      </c>
      <c r="C214" t="s">
        <v>1183</v>
      </c>
      <c r="D214" t="s">
        <v>1184</v>
      </c>
    </row>
    <row r="215" spans="1:4">
      <c r="A215">
        <v>214</v>
      </c>
      <c r="B215" t="s">
        <v>1171</v>
      </c>
      <c r="C215" t="s">
        <v>1185</v>
      </c>
      <c r="D215" t="s">
        <v>1186</v>
      </c>
    </row>
    <row r="216" spans="1:4">
      <c r="A216">
        <v>215</v>
      </c>
      <c r="B216" t="s">
        <v>1171</v>
      </c>
      <c r="C216" t="s">
        <v>1171</v>
      </c>
      <c r="D216" t="s">
        <v>1172</v>
      </c>
    </row>
    <row r="217" spans="1:4">
      <c r="A217">
        <v>216</v>
      </c>
      <c r="B217" t="s">
        <v>1171</v>
      </c>
      <c r="C217" t="s">
        <v>1187</v>
      </c>
      <c r="D217" t="s">
        <v>1188</v>
      </c>
    </row>
    <row r="218" spans="1:4">
      <c r="A218">
        <v>217</v>
      </c>
      <c r="B218" t="s">
        <v>1189</v>
      </c>
      <c r="C218" t="s">
        <v>1191</v>
      </c>
      <c r="D218" t="s">
        <v>1192</v>
      </c>
    </row>
    <row r="219" spans="1:4">
      <c r="A219">
        <v>218</v>
      </c>
      <c r="B219" t="s">
        <v>1189</v>
      </c>
      <c r="C219" t="s">
        <v>946</v>
      </c>
      <c r="D219" t="s">
        <v>1193</v>
      </c>
    </row>
    <row r="220" spans="1:4">
      <c r="A220">
        <v>219</v>
      </c>
      <c r="B220" t="s">
        <v>1189</v>
      </c>
      <c r="C220" t="s">
        <v>1194</v>
      </c>
      <c r="D220" t="s">
        <v>1195</v>
      </c>
    </row>
    <row r="221" spans="1:4">
      <c r="A221">
        <v>220</v>
      </c>
      <c r="B221" t="s">
        <v>1189</v>
      </c>
      <c r="C221" t="s">
        <v>1189</v>
      </c>
      <c r="D221" t="s">
        <v>1190</v>
      </c>
    </row>
    <row r="222" spans="1:4">
      <c r="A222">
        <v>221</v>
      </c>
      <c r="B222" t="s">
        <v>1189</v>
      </c>
      <c r="C222" t="s">
        <v>1196</v>
      </c>
      <c r="D222" t="s">
        <v>1197</v>
      </c>
    </row>
    <row r="223" spans="1:4">
      <c r="A223">
        <v>222</v>
      </c>
      <c r="B223" t="s">
        <v>1189</v>
      </c>
      <c r="C223" t="s">
        <v>1198</v>
      </c>
      <c r="D223" t="s">
        <v>1199</v>
      </c>
    </row>
    <row r="224" spans="1:4">
      <c r="A224">
        <v>223</v>
      </c>
      <c r="B224" t="s">
        <v>1189</v>
      </c>
      <c r="C224" t="s">
        <v>1200</v>
      </c>
      <c r="D224" t="s">
        <v>1201</v>
      </c>
    </row>
    <row r="225" spans="1:4">
      <c r="A225">
        <v>224</v>
      </c>
      <c r="B225" t="s">
        <v>1189</v>
      </c>
      <c r="C225" t="s">
        <v>1202</v>
      </c>
      <c r="D225" t="s">
        <v>1203</v>
      </c>
    </row>
    <row r="226" spans="1:4">
      <c r="A226">
        <v>225</v>
      </c>
      <c r="B226" t="s">
        <v>1189</v>
      </c>
      <c r="C226" t="s">
        <v>1204</v>
      </c>
      <c r="D226" t="s">
        <v>1205</v>
      </c>
    </row>
    <row r="227" spans="1:4">
      <c r="A227">
        <v>226</v>
      </c>
      <c r="B227" t="s">
        <v>1189</v>
      </c>
      <c r="C227" t="s">
        <v>1206</v>
      </c>
      <c r="D227" t="s">
        <v>1207</v>
      </c>
    </row>
    <row r="228" spans="1:4">
      <c r="A228">
        <v>227</v>
      </c>
      <c r="B228" t="s">
        <v>1189</v>
      </c>
      <c r="C228" t="s">
        <v>1208</v>
      </c>
      <c r="D228" t="s">
        <v>1209</v>
      </c>
    </row>
    <row r="229" spans="1:4">
      <c r="A229">
        <v>228</v>
      </c>
      <c r="B229" t="s">
        <v>1210</v>
      </c>
      <c r="C229" t="s">
        <v>1212</v>
      </c>
      <c r="D229" t="s">
        <v>1213</v>
      </c>
    </row>
    <row r="230" spans="1:4">
      <c r="A230">
        <v>229</v>
      </c>
      <c r="B230" t="s">
        <v>1210</v>
      </c>
      <c r="C230" t="s">
        <v>1214</v>
      </c>
      <c r="D230" t="s">
        <v>1215</v>
      </c>
    </row>
    <row r="231" spans="1:4">
      <c r="A231">
        <v>230</v>
      </c>
      <c r="B231" t="s">
        <v>1210</v>
      </c>
      <c r="C231" t="s">
        <v>1216</v>
      </c>
      <c r="D231" t="s">
        <v>1217</v>
      </c>
    </row>
    <row r="232" spans="1:4">
      <c r="A232">
        <v>231</v>
      </c>
      <c r="B232" t="s">
        <v>1210</v>
      </c>
      <c r="C232" t="s">
        <v>1218</v>
      </c>
      <c r="D232" t="s">
        <v>1219</v>
      </c>
    </row>
    <row r="233" spans="1:4">
      <c r="A233">
        <v>232</v>
      </c>
      <c r="B233" t="s">
        <v>1210</v>
      </c>
      <c r="C233" t="s">
        <v>1220</v>
      </c>
      <c r="D233" t="s">
        <v>1221</v>
      </c>
    </row>
    <row r="234" spans="1:4">
      <c r="A234">
        <v>233</v>
      </c>
      <c r="B234" t="s">
        <v>1210</v>
      </c>
      <c r="C234" t="s">
        <v>1222</v>
      </c>
      <c r="D234" t="s">
        <v>1223</v>
      </c>
    </row>
    <row r="235" spans="1:4">
      <c r="A235">
        <v>234</v>
      </c>
      <c r="B235" t="s">
        <v>1210</v>
      </c>
      <c r="C235" t="s">
        <v>899</v>
      </c>
      <c r="D235" t="s">
        <v>1224</v>
      </c>
    </row>
    <row r="236" spans="1:4">
      <c r="A236">
        <v>235</v>
      </c>
      <c r="B236" t="s">
        <v>1210</v>
      </c>
      <c r="C236" t="s">
        <v>1225</v>
      </c>
      <c r="D236" t="s">
        <v>1226</v>
      </c>
    </row>
    <row r="237" spans="1:4">
      <c r="A237">
        <v>236</v>
      </c>
      <c r="B237" t="s">
        <v>1210</v>
      </c>
      <c r="C237" t="s">
        <v>1227</v>
      </c>
      <c r="D237" t="s">
        <v>1228</v>
      </c>
    </row>
    <row r="238" spans="1:4">
      <c r="A238">
        <v>237</v>
      </c>
      <c r="B238" t="s">
        <v>1210</v>
      </c>
      <c r="C238" t="s">
        <v>1229</v>
      </c>
      <c r="D238" t="s">
        <v>1230</v>
      </c>
    </row>
    <row r="239" spans="1:4">
      <c r="A239">
        <v>238</v>
      </c>
      <c r="B239" t="s">
        <v>1210</v>
      </c>
      <c r="C239" t="s">
        <v>1231</v>
      </c>
      <c r="D239" t="s">
        <v>1232</v>
      </c>
    </row>
    <row r="240" spans="1:4">
      <c r="A240">
        <v>239</v>
      </c>
      <c r="B240" t="s">
        <v>1210</v>
      </c>
      <c r="C240" t="s">
        <v>1233</v>
      </c>
      <c r="D240" t="s">
        <v>1234</v>
      </c>
    </row>
    <row r="241" spans="1:4">
      <c r="A241">
        <v>240</v>
      </c>
      <c r="B241" t="s">
        <v>1210</v>
      </c>
      <c r="C241" t="s">
        <v>1210</v>
      </c>
      <c r="D241" t="s">
        <v>1211</v>
      </c>
    </row>
    <row r="242" spans="1:4">
      <c r="A242">
        <v>241</v>
      </c>
      <c r="B242" t="s">
        <v>1210</v>
      </c>
      <c r="C242" t="s">
        <v>907</v>
      </c>
      <c r="D242" t="s">
        <v>1235</v>
      </c>
    </row>
    <row r="243" spans="1:4">
      <c r="A243">
        <v>242</v>
      </c>
      <c r="B243" t="s">
        <v>1210</v>
      </c>
      <c r="C243" t="s">
        <v>1236</v>
      </c>
      <c r="D243" t="s">
        <v>1237</v>
      </c>
    </row>
    <row r="244" spans="1:4">
      <c r="A244">
        <v>243</v>
      </c>
      <c r="B244" t="s">
        <v>1210</v>
      </c>
      <c r="C244" t="s">
        <v>1238</v>
      </c>
      <c r="D244" t="s">
        <v>1239</v>
      </c>
    </row>
    <row r="245" spans="1:4">
      <c r="A245">
        <v>244</v>
      </c>
      <c r="B245" t="s">
        <v>1240</v>
      </c>
      <c r="C245" t="s">
        <v>1242</v>
      </c>
      <c r="D245" t="s">
        <v>1243</v>
      </c>
    </row>
    <row r="246" spans="1:4">
      <c r="A246">
        <v>245</v>
      </c>
      <c r="B246" t="s">
        <v>1240</v>
      </c>
      <c r="C246" t="s">
        <v>1244</v>
      </c>
      <c r="D246" t="s">
        <v>1245</v>
      </c>
    </row>
    <row r="247" spans="1:4">
      <c r="A247">
        <v>246</v>
      </c>
      <c r="B247" t="s">
        <v>1240</v>
      </c>
      <c r="C247" t="s">
        <v>1246</v>
      </c>
      <c r="D247" t="s">
        <v>1247</v>
      </c>
    </row>
    <row r="248" spans="1:4">
      <c r="A248">
        <v>247</v>
      </c>
      <c r="B248" t="s">
        <v>1240</v>
      </c>
      <c r="C248" t="s">
        <v>948</v>
      </c>
      <c r="D248" t="s">
        <v>1248</v>
      </c>
    </row>
    <row r="249" spans="1:4">
      <c r="A249">
        <v>248</v>
      </c>
      <c r="B249" t="s">
        <v>1240</v>
      </c>
      <c r="C249" t="s">
        <v>1249</v>
      </c>
      <c r="D249" t="s">
        <v>1250</v>
      </c>
    </row>
    <row r="250" spans="1:4">
      <c r="A250">
        <v>249</v>
      </c>
      <c r="B250" t="s">
        <v>1240</v>
      </c>
      <c r="C250" t="s">
        <v>954</v>
      </c>
      <c r="D250" t="s">
        <v>1251</v>
      </c>
    </row>
    <row r="251" spans="1:4">
      <c r="A251">
        <v>250</v>
      </c>
      <c r="B251" t="s">
        <v>1240</v>
      </c>
      <c r="C251" t="s">
        <v>1252</v>
      </c>
      <c r="D251" t="s">
        <v>1253</v>
      </c>
    </row>
    <row r="252" spans="1:4">
      <c r="A252">
        <v>251</v>
      </c>
      <c r="B252" t="s">
        <v>1240</v>
      </c>
      <c r="C252" t="s">
        <v>1254</v>
      </c>
      <c r="D252" t="s">
        <v>1255</v>
      </c>
    </row>
    <row r="253" spans="1:4">
      <c r="A253">
        <v>252</v>
      </c>
      <c r="B253" t="s">
        <v>1240</v>
      </c>
      <c r="C253" t="s">
        <v>1256</v>
      </c>
      <c r="D253" t="s">
        <v>1257</v>
      </c>
    </row>
    <row r="254" spans="1:4">
      <c r="A254">
        <v>253</v>
      </c>
      <c r="B254" t="s">
        <v>1240</v>
      </c>
      <c r="C254" t="s">
        <v>1240</v>
      </c>
      <c r="D254" t="s">
        <v>1241</v>
      </c>
    </row>
    <row r="255" spans="1:4">
      <c r="A255">
        <v>254</v>
      </c>
      <c r="B255" t="s">
        <v>1240</v>
      </c>
      <c r="C255" t="s">
        <v>1258</v>
      </c>
      <c r="D255" t="s">
        <v>1259</v>
      </c>
    </row>
    <row r="256" spans="1:4">
      <c r="A256">
        <v>255</v>
      </c>
      <c r="B256" t="s">
        <v>1240</v>
      </c>
      <c r="C256" t="s">
        <v>1260</v>
      </c>
      <c r="D256" t="s">
        <v>1261</v>
      </c>
    </row>
    <row r="257" spans="1:4">
      <c r="A257">
        <v>256</v>
      </c>
      <c r="B257" t="s">
        <v>1262</v>
      </c>
      <c r="C257" t="s">
        <v>1264</v>
      </c>
      <c r="D257" t="s">
        <v>1265</v>
      </c>
    </row>
    <row r="258" spans="1:4">
      <c r="A258">
        <v>257</v>
      </c>
      <c r="B258" t="s">
        <v>1262</v>
      </c>
      <c r="C258" t="s">
        <v>1266</v>
      </c>
      <c r="D258" t="s">
        <v>1267</v>
      </c>
    </row>
    <row r="259" spans="1:4">
      <c r="A259">
        <v>258</v>
      </c>
      <c r="B259" t="s">
        <v>1262</v>
      </c>
      <c r="C259" t="s">
        <v>1216</v>
      </c>
      <c r="D259" t="s">
        <v>1268</v>
      </c>
    </row>
    <row r="260" spans="1:4">
      <c r="A260">
        <v>259</v>
      </c>
      <c r="B260" t="s">
        <v>1262</v>
      </c>
      <c r="C260" t="s">
        <v>1262</v>
      </c>
      <c r="D260" t="s">
        <v>1263</v>
      </c>
    </row>
    <row r="261" spans="1:4">
      <c r="A261">
        <v>260</v>
      </c>
      <c r="B261" t="s">
        <v>1262</v>
      </c>
      <c r="C261" t="s">
        <v>1269</v>
      </c>
      <c r="D261" t="s">
        <v>1270</v>
      </c>
    </row>
    <row r="262" spans="1:4">
      <c r="A262">
        <v>261</v>
      </c>
      <c r="B262" t="s">
        <v>1262</v>
      </c>
      <c r="C262" t="s">
        <v>1271</v>
      </c>
      <c r="D262" t="s">
        <v>1272</v>
      </c>
    </row>
    <row r="263" spans="1:4">
      <c r="A263">
        <v>262</v>
      </c>
      <c r="B263" t="s">
        <v>1262</v>
      </c>
      <c r="C263" t="s">
        <v>1042</v>
      </c>
      <c r="D263" t="s">
        <v>1273</v>
      </c>
    </row>
    <row r="264" spans="1:4">
      <c r="A264">
        <v>263</v>
      </c>
      <c r="B264" t="s">
        <v>1262</v>
      </c>
      <c r="C264" t="s">
        <v>1274</v>
      </c>
      <c r="D264" t="s">
        <v>1275</v>
      </c>
    </row>
    <row r="265" spans="1:4">
      <c r="A265">
        <v>264</v>
      </c>
      <c r="B265" t="s">
        <v>1276</v>
      </c>
      <c r="C265" t="s">
        <v>1278</v>
      </c>
      <c r="D265" t="s">
        <v>1279</v>
      </c>
    </row>
    <row r="266" spans="1:4">
      <c r="A266">
        <v>265</v>
      </c>
      <c r="B266" t="s">
        <v>1276</v>
      </c>
      <c r="C266" t="s">
        <v>1280</v>
      </c>
      <c r="D266" t="s">
        <v>1281</v>
      </c>
    </row>
    <row r="267" spans="1:4">
      <c r="A267">
        <v>266</v>
      </c>
      <c r="B267" t="s">
        <v>1276</v>
      </c>
      <c r="C267" t="s">
        <v>1282</v>
      </c>
      <c r="D267" t="s">
        <v>1283</v>
      </c>
    </row>
    <row r="268" spans="1:4">
      <c r="A268">
        <v>267</v>
      </c>
      <c r="B268" t="s">
        <v>1276</v>
      </c>
      <c r="C268" t="s">
        <v>1284</v>
      </c>
      <c r="D268" t="s">
        <v>1285</v>
      </c>
    </row>
    <row r="269" spans="1:4">
      <c r="A269">
        <v>268</v>
      </c>
      <c r="B269" t="s">
        <v>1276</v>
      </c>
      <c r="C269" t="s">
        <v>1286</v>
      </c>
      <c r="D269" t="s">
        <v>1287</v>
      </c>
    </row>
    <row r="270" spans="1:4">
      <c r="A270">
        <v>269</v>
      </c>
      <c r="B270" t="s">
        <v>1276</v>
      </c>
      <c r="C270" t="s">
        <v>1288</v>
      </c>
      <c r="D270" t="s">
        <v>1289</v>
      </c>
    </row>
    <row r="271" spans="1:4">
      <c r="A271">
        <v>270</v>
      </c>
      <c r="B271" t="s">
        <v>1276</v>
      </c>
      <c r="C271" t="s">
        <v>1290</v>
      </c>
      <c r="D271" t="s">
        <v>1291</v>
      </c>
    </row>
    <row r="272" spans="1:4">
      <c r="A272">
        <v>271</v>
      </c>
      <c r="B272" t="s">
        <v>1276</v>
      </c>
      <c r="C272" t="s">
        <v>1292</v>
      </c>
      <c r="D272" t="s">
        <v>1293</v>
      </c>
    </row>
    <row r="273" spans="1:4">
      <c r="A273">
        <v>272</v>
      </c>
      <c r="B273" t="s">
        <v>1276</v>
      </c>
      <c r="C273" t="s">
        <v>1294</v>
      </c>
      <c r="D273" t="s">
        <v>1295</v>
      </c>
    </row>
    <row r="274" spans="1:4">
      <c r="A274">
        <v>273</v>
      </c>
      <c r="B274" t="s">
        <v>1276</v>
      </c>
      <c r="C274" t="s">
        <v>1296</v>
      </c>
      <c r="D274" t="s">
        <v>1297</v>
      </c>
    </row>
    <row r="275" spans="1:4">
      <c r="A275">
        <v>274</v>
      </c>
      <c r="B275" t="s">
        <v>1276</v>
      </c>
      <c r="C275" t="s">
        <v>1298</v>
      </c>
      <c r="D275" t="s">
        <v>1299</v>
      </c>
    </row>
    <row r="276" spans="1:4">
      <c r="A276">
        <v>275</v>
      </c>
      <c r="B276" t="s">
        <v>1276</v>
      </c>
      <c r="C276" t="s">
        <v>1300</v>
      </c>
      <c r="D276" t="s">
        <v>1301</v>
      </c>
    </row>
    <row r="277" spans="1:4">
      <c r="A277">
        <v>276</v>
      </c>
      <c r="B277" t="s">
        <v>1276</v>
      </c>
      <c r="C277" t="s">
        <v>1302</v>
      </c>
      <c r="D277" t="s">
        <v>1303</v>
      </c>
    </row>
    <row r="278" spans="1:4">
      <c r="A278">
        <v>277</v>
      </c>
      <c r="B278" t="s">
        <v>1276</v>
      </c>
      <c r="C278" t="s">
        <v>1304</v>
      </c>
      <c r="D278" t="s">
        <v>1305</v>
      </c>
    </row>
    <row r="279" spans="1:4">
      <c r="A279">
        <v>278</v>
      </c>
      <c r="B279" t="s">
        <v>1276</v>
      </c>
      <c r="C279" t="s">
        <v>1306</v>
      </c>
      <c r="D279" t="s">
        <v>1307</v>
      </c>
    </row>
    <row r="280" spans="1:4">
      <c r="A280">
        <v>279</v>
      </c>
      <c r="B280" t="s">
        <v>1276</v>
      </c>
      <c r="C280" t="s">
        <v>1276</v>
      </c>
      <c r="D280" t="s">
        <v>1277</v>
      </c>
    </row>
    <row r="281" spans="1:4">
      <c r="A281">
        <v>280</v>
      </c>
      <c r="B281" t="s">
        <v>1276</v>
      </c>
      <c r="C281" t="s">
        <v>1308</v>
      </c>
      <c r="D281" t="s">
        <v>1309</v>
      </c>
    </row>
    <row r="282" spans="1:4">
      <c r="A282">
        <v>281</v>
      </c>
      <c r="B282" t="s">
        <v>1276</v>
      </c>
      <c r="C282" t="s">
        <v>1310</v>
      </c>
      <c r="D282" t="s">
        <v>1311</v>
      </c>
    </row>
    <row r="283" spans="1:4">
      <c r="A283">
        <v>282</v>
      </c>
      <c r="B283" t="s">
        <v>1312</v>
      </c>
      <c r="C283" t="s">
        <v>1314</v>
      </c>
      <c r="D283" t="s">
        <v>1315</v>
      </c>
    </row>
    <row r="284" spans="1:4">
      <c r="A284">
        <v>283</v>
      </c>
      <c r="B284" t="s">
        <v>1312</v>
      </c>
      <c r="C284" t="s">
        <v>1316</v>
      </c>
      <c r="D284" t="s">
        <v>1317</v>
      </c>
    </row>
    <row r="285" spans="1:4">
      <c r="A285">
        <v>284</v>
      </c>
      <c r="B285" t="s">
        <v>1312</v>
      </c>
      <c r="C285" t="s">
        <v>1318</v>
      </c>
      <c r="D285" t="s">
        <v>1319</v>
      </c>
    </row>
    <row r="286" spans="1:4">
      <c r="A286">
        <v>285</v>
      </c>
      <c r="B286" t="s">
        <v>1312</v>
      </c>
      <c r="C286" t="s">
        <v>954</v>
      </c>
      <c r="D286" t="s">
        <v>1320</v>
      </c>
    </row>
    <row r="287" spans="1:4">
      <c r="A287">
        <v>286</v>
      </c>
      <c r="B287" t="s">
        <v>1312</v>
      </c>
      <c r="C287" t="s">
        <v>1321</v>
      </c>
      <c r="D287" t="s">
        <v>1322</v>
      </c>
    </row>
    <row r="288" spans="1:4">
      <c r="A288">
        <v>287</v>
      </c>
      <c r="B288" t="s">
        <v>1312</v>
      </c>
      <c r="C288" t="s">
        <v>1323</v>
      </c>
      <c r="D288" t="s">
        <v>1324</v>
      </c>
    </row>
    <row r="289" spans="1:4">
      <c r="A289">
        <v>288</v>
      </c>
      <c r="B289" t="s">
        <v>1312</v>
      </c>
      <c r="C289" t="s">
        <v>1312</v>
      </c>
      <c r="D289" t="s">
        <v>1313</v>
      </c>
    </row>
    <row r="290" spans="1:4">
      <c r="A290">
        <v>289</v>
      </c>
      <c r="B290" t="s">
        <v>1312</v>
      </c>
      <c r="C290" t="s">
        <v>1325</v>
      </c>
      <c r="D290" t="s">
        <v>1326</v>
      </c>
    </row>
    <row r="291" spans="1:4">
      <c r="A291">
        <v>290</v>
      </c>
      <c r="B291" t="s">
        <v>1312</v>
      </c>
      <c r="C291" t="s">
        <v>960</v>
      </c>
      <c r="D291" t="s">
        <v>1327</v>
      </c>
    </row>
    <row r="292" spans="1:4">
      <c r="A292">
        <v>291</v>
      </c>
      <c r="B292" t="s">
        <v>1312</v>
      </c>
      <c r="C292" t="s">
        <v>1328</v>
      </c>
      <c r="D292" t="s">
        <v>1329</v>
      </c>
    </row>
    <row r="293" spans="1:4">
      <c r="A293">
        <v>292</v>
      </c>
      <c r="B293" t="s">
        <v>1330</v>
      </c>
      <c r="C293" t="s">
        <v>1332</v>
      </c>
      <c r="D293" t="s">
        <v>1333</v>
      </c>
    </row>
    <row r="294" spans="1:4">
      <c r="A294">
        <v>293</v>
      </c>
      <c r="B294" t="s">
        <v>1330</v>
      </c>
      <c r="C294" t="s">
        <v>1334</v>
      </c>
      <c r="D294" t="s">
        <v>1335</v>
      </c>
    </row>
    <row r="295" spans="1:4">
      <c r="A295">
        <v>294</v>
      </c>
      <c r="B295" t="s">
        <v>1330</v>
      </c>
      <c r="C295" t="s">
        <v>1336</v>
      </c>
      <c r="D295" t="s">
        <v>1337</v>
      </c>
    </row>
    <row r="296" spans="1:4">
      <c r="A296">
        <v>295</v>
      </c>
      <c r="B296" t="s">
        <v>1330</v>
      </c>
      <c r="C296" t="s">
        <v>1338</v>
      </c>
      <c r="D296" t="s">
        <v>1339</v>
      </c>
    </row>
    <row r="297" spans="1:4">
      <c r="A297">
        <v>296</v>
      </c>
      <c r="B297" t="s">
        <v>1330</v>
      </c>
      <c r="C297" t="s">
        <v>1340</v>
      </c>
      <c r="D297" t="s">
        <v>1341</v>
      </c>
    </row>
    <row r="298" spans="1:4">
      <c r="A298">
        <v>297</v>
      </c>
      <c r="B298" t="s">
        <v>1330</v>
      </c>
      <c r="C298" t="s">
        <v>1342</v>
      </c>
      <c r="D298" t="s">
        <v>1343</v>
      </c>
    </row>
    <row r="299" spans="1:4">
      <c r="A299">
        <v>298</v>
      </c>
      <c r="B299" t="s">
        <v>1330</v>
      </c>
      <c r="C299" t="s">
        <v>1344</v>
      </c>
      <c r="D299" t="s">
        <v>1345</v>
      </c>
    </row>
    <row r="300" spans="1:4">
      <c r="A300">
        <v>299</v>
      </c>
      <c r="B300" t="s">
        <v>1330</v>
      </c>
      <c r="C300" t="s">
        <v>1346</v>
      </c>
      <c r="D300" t="s">
        <v>1347</v>
      </c>
    </row>
    <row r="301" spans="1:4">
      <c r="A301">
        <v>300</v>
      </c>
      <c r="B301" t="s">
        <v>1330</v>
      </c>
      <c r="C301" t="s">
        <v>1348</v>
      </c>
      <c r="D301" t="s">
        <v>1349</v>
      </c>
    </row>
    <row r="302" spans="1:4">
      <c r="A302">
        <v>301</v>
      </c>
      <c r="B302" t="s">
        <v>1330</v>
      </c>
      <c r="C302" t="s">
        <v>853</v>
      </c>
      <c r="D302" t="s">
        <v>1350</v>
      </c>
    </row>
    <row r="303" spans="1:4">
      <c r="A303">
        <v>302</v>
      </c>
      <c r="B303" t="s">
        <v>1330</v>
      </c>
      <c r="C303" t="s">
        <v>1330</v>
      </c>
      <c r="D303" t="s">
        <v>1331</v>
      </c>
    </row>
    <row r="304" spans="1:4">
      <c r="A304">
        <v>303</v>
      </c>
      <c r="B304" t="s">
        <v>1330</v>
      </c>
      <c r="C304" t="s">
        <v>1351</v>
      </c>
      <c r="D304" t="s">
        <v>1352</v>
      </c>
    </row>
    <row r="305" spans="1:4">
      <c r="A305">
        <v>304</v>
      </c>
      <c r="B305" t="s">
        <v>1353</v>
      </c>
      <c r="C305" t="s">
        <v>1355</v>
      </c>
      <c r="D305" t="s">
        <v>1356</v>
      </c>
    </row>
    <row r="306" spans="1:4">
      <c r="A306">
        <v>305</v>
      </c>
      <c r="B306" t="s">
        <v>1353</v>
      </c>
      <c r="C306" t="s">
        <v>1357</v>
      </c>
      <c r="D306" t="s">
        <v>1358</v>
      </c>
    </row>
    <row r="307" spans="1:4">
      <c r="A307">
        <v>306</v>
      </c>
      <c r="B307" t="s">
        <v>1353</v>
      </c>
      <c r="C307" t="s">
        <v>1359</v>
      </c>
      <c r="D307" t="s">
        <v>1360</v>
      </c>
    </row>
    <row r="308" spans="1:4">
      <c r="A308">
        <v>307</v>
      </c>
      <c r="B308" t="s">
        <v>1353</v>
      </c>
      <c r="C308" t="s">
        <v>1361</v>
      </c>
      <c r="D308" t="s">
        <v>1362</v>
      </c>
    </row>
    <row r="309" spans="1:4">
      <c r="A309">
        <v>308</v>
      </c>
      <c r="B309" t="s">
        <v>1353</v>
      </c>
      <c r="C309" t="s">
        <v>1363</v>
      </c>
      <c r="D309" t="s">
        <v>1364</v>
      </c>
    </row>
    <row r="310" spans="1:4">
      <c r="A310">
        <v>309</v>
      </c>
      <c r="B310" t="s">
        <v>1353</v>
      </c>
      <c r="C310" t="s">
        <v>1365</v>
      </c>
      <c r="D310" t="s">
        <v>1366</v>
      </c>
    </row>
    <row r="311" spans="1:4">
      <c r="A311">
        <v>310</v>
      </c>
      <c r="B311" t="s">
        <v>1353</v>
      </c>
      <c r="C311" t="s">
        <v>1367</v>
      </c>
      <c r="D311" t="s">
        <v>1368</v>
      </c>
    </row>
    <row r="312" spans="1:4">
      <c r="A312">
        <v>311</v>
      </c>
      <c r="B312" t="s">
        <v>1353</v>
      </c>
      <c r="C312" t="s">
        <v>1369</v>
      </c>
      <c r="D312" t="s">
        <v>1370</v>
      </c>
    </row>
    <row r="313" spans="1:4">
      <c r="A313">
        <v>312</v>
      </c>
      <c r="B313" t="s">
        <v>1353</v>
      </c>
      <c r="C313" t="s">
        <v>1353</v>
      </c>
      <c r="D313" t="s">
        <v>1354</v>
      </c>
    </row>
    <row r="314" spans="1:4">
      <c r="A314">
        <v>313</v>
      </c>
      <c r="B314" t="s">
        <v>1353</v>
      </c>
      <c r="C314" t="s">
        <v>1371</v>
      </c>
      <c r="D314" t="s">
        <v>1372</v>
      </c>
    </row>
    <row r="315" spans="1:4">
      <c r="A315">
        <v>314</v>
      </c>
      <c r="B315" t="s">
        <v>1373</v>
      </c>
      <c r="C315" t="s">
        <v>1375</v>
      </c>
      <c r="D315" t="s">
        <v>1376</v>
      </c>
    </row>
    <row r="316" spans="1:4">
      <c r="A316">
        <v>315</v>
      </c>
      <c r="B316" t="s">
        <v>1373</v>
      </c>
      <c r="C316" t="s">
        <v>899</v>
      </c>
      <c r="D316" t="s">
        <v>1377</v>
      </c>
    </row>
    <row r="317" spans="1:4">
      <c r="A317">
        <v>316</v>
      </c>
      <c r="B317" t="s">
        <v>1373</v>
      </c>
      <c r="C317" t="s">
        <v>1378</v>
      </c>
      <c r="D317" t="s">
        <v>1379</v>
      </c>
    </row>
    <row r="318" spans="1:4">
      <c r="A318">
        <v>317</v>
      </c>
      <c r="B318" t="s">
        <v>1373</v>
      </c>
      <c r="C318" t="s">
        <v>1363</v>
      </c>
      <c r="D318" t="s">
        <v>1380</v>
      </c>
    </row>
    <row r="319" spans="1:4">
      <c r="A319">
        <v>318</v>
      </c>
      <c r="B319" t="s">
        <v>1373</v>
      </c>
      <c r="C319" t="s">
        <v>1381</v>
      </c>
      <c r="D319" t="s">
        <v>1382</v>
      </c>
    </row>
    <row r="320" spans="1:4">
      <c r="A320">
        <v>319</v>
      </c>
      <c r="B320" t="s">
        <v>1373</v>
      </c>
      <c r="C320" t="s">
        <v>1348</v>
      </c>
      <c r="D320" t="s">
        <v>1383</v>
      </c>
    </row>
    <row r="321" spans="1:4">
      <c r="A321">
        <v>320</v>
      </c>
      <c r="B321" t="s">
        <v>1373</v>
      </c>
      <c r="C321" t="s">
        <v>1384</v>
      </c>
      <c r="D321" t="s">
        <v>1385</v>
      </c>
    </row>
    <row r="322" spans="1:4">
      <c r="A322">
        <v>321</v>
      </c>
      <c r="B322" t="s">
        <v>1373</v>
      </c>
      <c r="C322" t="s">
        <v>1386</v>
      </c>
      <c r="D322" t="s">
        <v>1387</v>
      </c>
    </row>
    <row r="323" spans="1:4">
      <c r="A323">
        <v>322</v>
      </c>
      <c r="B323" t="s">
        <v>1373</v>
      </c>
      <c r="C323" t="s">
        <v>1373</v>
      </c>
      <c r="D323" t="s">
        <v>1374</v>
      </c>
    </row>
    <row r="324" spans="1:4">
      <c r="A324">
        <v>323</v>
      </c>
      <c r="B324" t="s">
        <v>1373</v>
      </c>
      <c r="C324" t="s">
        <v>1388</v>
      </c>
      <c r="D324" t="s">
        <v>1389</v>
      </c>
    </row>
    <row r="325" spans="1:4">
      <c r="A325">
        <v>324</v>
      </c>
      <c r="B325" t="s">
        <v>1390</v>
      </c>
      <c r="C325" t="s">
        <v>1392</v>
      </c>
      <c r="D325" t="s">
        <v>1393</v>
      </c>
    </row>
    <row r="326" spans="1:4">
      <c r="A326">
        <v>325</v>
      </c>
      <c r="B326" t="s">
        <v>1390</v>
      </c>
      <c r="C326" t="s">
        <v>769</v>
      </c>
      <c r="D326" t="s">
        <v>1394</v>
      </c>
    </row>
    <row r="327" spans="1:4">
      <c r="A327">
        <v>326</v>
      </c>
      <c r="B327" t="s">
        <v>1390</v>
      </c>
      <c r="C327" t="s">
        <v>1395</v>
      </c>
      <c r="D327" t="s">
        <v>1396</v>
      </c>
    </row>
    <row r="328" spans="1:4">
      <c r="A328">
        <v>327</v>
      </c>
      <c r="B328" t="s">
        <v>1390</v>
      </c>
      <c r="C328" t="s">
        <v>1397</v>
      </c>
      <c r="D328" t="s">
        <v>1398</v>
      </c>
    </row>
    <row r="329" spans="1:4">
      <c r="A329">
        <v>328</v>
      </c>
      <c r="B329" t="s">
        <v>1390</v>
      </c>
      <c r="C329" t="s">
        <v>1399</v>
      </c>
      <c r="D329" t="s">
        <v>1400</v>
      </c>
    </row>
    <row r="330" spans="1:4">
      <c r="A330">
        <v>329</v>
      </c>
      <c r="B330" t="s">
        <v>1390</v>
      </c>
      <c r="C330" t="s">
        <v>841</v>
      </c>
      <c r="D330" t="s">
        <v>1401</v>
      </c>
    </row>
    <row r="331" spans="1:4">
      <c r="A331">
        <v>330</v>
      </c>
      <c r="B331" t="s">
        <v>1390</v>
      </c>
      <c r="C331" t="s">
        <v>1402</v>
      </c>
      <c r="D331" t="s">
        <v>1403</v>
      </c>
    </row>
    <row r="332" spans="1:4">
      <c r="A332">
        <v>331</v>
      </c>
      <c r="B332" t="s">
        <v>1390</v>
      </c>
      <c r="C332" t="s">
        <v>1404</v>
      </c>
      <c r="D332" t="s">
        <v>1405</v>
      </c>
    </row>
    <row r="333" spans="1:4">
      <c r="A333">
        <v>332</v>
      </c>
      <c r="B333" t="s">
        <v>1390</v>
      </c>
      <c r="C333" t="s">
        <v>1406</v>
      </c>
      <c r="D333" t="s">
        <v>1407</v>
      </c>
    </row>
    <row r="334" spans="1:4">
      <c r="A334">
        <v>333</v>
      </c>
      <c r="B334" t="s">
        <v>1390</v>
      </c>
      <c r="C334" t="s">
        <v>1408</v>
      </c>
      <c r="D334" t="s">
        <v>1409</v>
      </c>
    </row>
    <row r="335" spans="1:4">
      <c r="A335">
        <v>334</v>
      </c>
      <c r="B335" t="s">
        <v>1390</v>
      </c>
      <c r="C335" t="s">
        <v>1410</v>
      </c>
      <c r="D335" t="s">
        <v>1411</v>
      </c>
    </row>
    <row r="336" spans="1:4">
      <c r="A336">
        <v>335</v>
      </c>
      <c r="B336" t="s">
        <v>1390</v>
      </c>
      <c r="C336" t="s">
        <v>849</v>
      </c>
      <c r="D336" t="s">
        <v>1412</v>
      </c>
    </row>
    <row r="337" spans="1:4">
      <c r="A337">
        <v>336</v>
      </c>
      <c r="B337" t="s">
        <v>1390</v>
      </c>
      <c r="C337" t="s">
        <v>1413</v>
      </c>
      <c r="D337" t="s">
        <v>1414</v>
      </c>
    </row>
    <row r="338" spans="1:4">
      <c r="A338">
        <v>337</v>
      </c>
      <c r="B338" t="s">
        <v>1390</v>
      </c>
      <c r="C338" t="s">
        <v>1415</v>
      </c>
      <c r="D338" t="s">
        <v>1416</v>
      </c>
    </row>
    <row r="339" spans="1:4">
      <c r="A339">
        <v>338</v>
      </c>
      <c r="B339" t="s">
        <v>1390</v>
      </c>
      <c r="C339" t="s">
        <v>1233</v>
      </c>
      <c r="D339" t="s">
        <v>1417</v>
      </c>
    </row>
    <row r="340" spans="1:4">
      <c r="A340">
        <v>339</v>
      </c>
      <c r="B340" t="s">
        <v>1390</v>
      </c>
      <c r="C340" t="s">
        <v>1418</v>
      </c>
      <c r="D340" t="s">
        <v>1419</v>
      </c>
    </row>
    <row r="341" spans="1:4">
      <c r="A341">
        <v>340</v>
      </c>
      <c r="B341" t="s">
        <v>1390</v>
      </c>
      <c r="C341" t="s">
        <v>1420</v>
      </c>
      <c r="D341" t="s">
        <v>1421</v>
      </c>
    </row>
    <row r="342" spans="1:4">
      <c r="A342">
        <v>341</v>
      </c>
      <c r="B342" t="s">
        <v>1390</v>
      </c>
      <c r="C342" t="s">
        <v>1422</v>
      </c>
      <c r="D342" t="s">
        <v>1423</v>
      </c>
    </row>
    <row r="343" spans="1:4">
      <c r="A343">
        <v>342</v>
      </c>
      <c r="B343" t="s">
        <v>1390</v>
      </c>
      <c r="C343" t="s">
        <v>1390</v>
      </c>
      <c r="D343" t="s">
        <v>1391</v>
      </c>
    </row>
    <row r="344" spans="1:4">
      <c r="A344">
        <v>343</v>
      </c>
      <c r="B344" t="s">
        <v>1424</v>
      </c>
      <c r="C344" t="s">
        <v>1424</v>
      </c>
      <c r="D344" t="s">
        <v>1425</v>
      </c>
    </row>
    <row r="345" spans="1:4">
      <c r="A345">
        <v>344</v>
      </c>
      <c r="B345" t="s">
        <v>1426</v>
      </c>
      <c r="C345" t="s">
        <v>1426</v>
      </c>
      <c r="D345" t="s">
        <v>1427</v>
      </c>
    </row>
    <row r="346" spans="1:4">
      <c r="A346">
        <v>345</v>
      </c>
      <c r="B346" t="s">
        <v>1428</v>
      </c>
      <c r="C346" t="s">
        <v>1428</v>
      </c>
      <c r="D346" t="s">
        <v>1429</v>
      </c>
    </row>
    <row r="347" spans="1:4">
      <c r="A347">
        <v>346</v>
      </c>
      <c r="B347" t="s">
        <v>1430</v>
      </c>
      <c r="C347" t="s">
        <v>1430</v>
      </c>
      <c r="D347" t="s">
        <v>1431</v>
      </c>
    </row>
    <row r="348" spans="1:4">
      <c r="A348">
        <v>347</v>
      </c>
      <c r="B348" t="s">
        <v>1432</v>
      </c>
      <c r="C348" t="s">
        <v>1432</v>
      </c>
      <c r="D348" t="s">
        <v>1433</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14" width="10.5703125" style="173"/>
    <col min="15" max="16384" width="10.5703125" style="31"/>
  </cols>
  <sheetData>
    <row r="1" spans="1:14" ht="3" customHeight="1">
      <c r="A1" s="184" t="s">
        <v>92</v>
      </c>
    </row>
    <row r="2" spans="1:14" ht="22.5">
      <c r="F2" s="668" t="s">
        <v>470</v>
      </c>
      <c r="G2" s="669"/>
      <c r="H2" s="670"/>
      <c r="I2" s="352"/>
    </row>
    <row r="3" spans="1:14" ht="3" customHeight="1"/>
    <row r="4" spans="1:14" s="138" customFormat="1" ht="11.25">
      <c r="A4" s="183"/>
      <c r="B4" s="183"/>
      <c r="C4" s="183"/>
      <c r="D4" s="183"/>
      <c r="F4" s="626" t="s">
        <v>445</v>
      </c>
      <c r="G4" s="626"/>
      <c r="H4" s="626"/>
      <c r="I4" s="647" t="s">
        <v>446</v>
      </c>
      <c r="J4" s="183"/>
      <c r="K4" s="183"/>
      <c r="L4" s="183"/>
      <c r="M4" s="183"/>
      <c r="N4" s="183"/>
    </row>
    <row r="5" spans="1:14" s="138" customFormat="1" ht="11.25" customHeight="1">
      <c r="A5" s="183"/>
      <c r="B5" s="183"/>
      <c r="C5" s="183"/>
      <c r="D5" s="183"/>
      <c r="F5" s="261" t="s">
        <v>91</v>
      </c>
      <c r="G5" s="98" t="s">
        <v>448</v>
      </c>
      <c r="H5" s="260" t="s">
        <v>439</v>
      </c>
      <c r="I5" s="647"/>
      <c r="J5" s="183"/>
      <c r="K5" s="183"/>
      <c r="L5" s="183"/>
      <c r="M5" s="183"/>
      <c r="N5" s="183"/>
    </row>
    <row r="6" spans="1:14" s="138" customFormat="1" ht="12" customHeight="1">
      <c r="A6" s="183"/>
      <c r="B6" s="183"/>
      <c r="C6" s="183"/>
      <c r="D6" s="183"/>
      <c r="F6" s="262" t="s">
        <v>92</v>
      </c>
      <c r="G6" s="264">
        <v>2</v>
      </c>
      <c r="H6" s="265">
        <v>3</v>
      </c>
      <c r="I6" s="263">
        <v>4</v>
      </c>
      <c r="J6" s="183">
        <v>4</v>
      </c>
      <c r="K6" s="183"/>
      <c r="L6" s="183"/>
      <c r="M6" s="183"/>
      <c r="N6" s="183"/>
    </row>
    <row r="7" spans="1:14" s="138" customFormat="1" ht="18.75">
      <c r="A7" s="183"/>
      <c r="B7" s="183"/>
      <c r="C7" s="183"/>
      <c r="D7" s="183"/>
      <c r="F7" s="165">
        <v>1</v>
      </c>
      <c r="G7" s="337" t="s">
        <v>471</v>
      </c>
      <c r="H7" s="259" t="str">
        <f>IF(dateCh="","",dateCh)</f>
        <v>02.05.2023</v>
      </c>
      <c r="I7" s="169" t="s">
        <v>472</v>
      </c>
      <c r="J7" s="272"/>
      <c r="K7" s="183"/>
      <c r="L7" s="183"/>
      <c r="M7" s="183"/>
      <c r="N7" s="183"/>
    </row>
    <row r="8" spans="1:14" s="138" customFormat="1" ht="45">
      <c r="A8" s="671">
        <v>1</v>
      </c>
      <c r="B8" s="183"/>
      <c r="C8" s="183"/>
      <c r="D8" s="183"/>
      <c r="F8" s="165" t="str">
        <f>"2." &amp;mergeValue(A8)</f>
        <v>2.1</v>
      </c>
      <c r="G8" s="337" t="s">
        <v>473</v>
      </c>
      <c r="H8" s="259"/>
      <c r="I8" s="169" t="s">
        <v>566</v>
      </c>
      <c r="J8" s="272"/>
      <c r="K8" s="183"/>
      <c r="L8" s="183"/>
      <c r="M8" s="183"/>
      <c r="N8" s="183"/>
    </row>
    <row r="9" spans="1:14" s="138" customFormat="1" ht="22.5">
      <c r="A9" s="671"/>
      <c r="B9" s="183"/>
      <c r="C9" s="183"/>
      <c r="D9" s="183"/>
      <c r="F9" s="165" t="str">
        <f>"3." &amp;mergeValue(A9)</f>
        <v>3.1</v>
      </c>
      <c r="G9" s="337" t="s">
        <v>474</v>
      </c>
      <c r="H9" s="259"/>
      <c r="I9" s="169" t="s">
        <v>564</v>
      </c>
      <c r="J9" s="272"/>
      <c r="K9" s="183"/>
      <c r="L9" s="183"/>
      <c r="M9" s="183"/>
      <c r="N9" s="183"/>
    </row>
    <row r="10" spans="1:14" s="138" customFormat="1" ht="22.5">
      <c r="A10" s="671"/>
      <c r="B10" s="183"/>
      <c r="C10" s="183"/>
      <c r="D10" s="183"/>
      <c r="F10" s="165" t="str">
        <f>"4."&amp;mergeValue(A10)</f>
        <v>4.1</v>
      </c>
      <c r="G10" s="337" t="s">
        <v>475</v>
      </c>
      <c r="H10" s="260" t="s">
        <v>449</v>
      </c>
      <c r="I10" s="169"/>
      <c r="J10" s="272"/>
      <c r="K10" s="183"/>
      <c r="L10" s="183"/>
      <c r="M10" s="183"/>
      <c r="N10" s="183"/>
    </row>
    <row r="11" spans="1:14"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row>
    <row r="12" spans="1:14" s="138" customFormat="1" ht="22.5">
      <c r="A12" s="671"/>
      <c r="B12" s="671"/>
      <c r="C12" s="671">
        <v>1</v>
      </c>
      <c r="D12" s="277"/>
      <c r="F12" s="165" t="str">
        <f>"4."&amp;mergeValue(A12) &amp;"."&amp;mergeValue(B12)&amp;"."&amp;mergeValue(C12)</f>
        <v>4.1.1.1</v>
      </c>
      <c r="G12" s="276" t="s">
        <v>476</v>
      </c>
      <c r="H12" s="259"/>
      <c r="I12" s="169" t="s">
        <v>479</v>
      </c>
      <c r="J12" s="272"/>
      <c r="K12" s="183"/>
      <c r="L12" s="183"/>
      <c r="M12" s="183"/>
      <c r="N12" s="183"/>
    </row>
    <row r="13" spans="1:14" s="138" customFormat="1" ht="39" customHeight="1">
      <c r="A13" s="671"/>
      <c r="B13" s="671"/>
      <c r="C13" s="671"/>
      <c r="D13" s="277">
        <v>1</v>
      </c>
      <c r="F13" s="165" t="str">
        <f>"4."&amp;mergeValue(A13) &amp;"."&amp;mergeValue(B13)&amp;"."&amp;mergeValue(C13)&amp;"."&amp;mergeValue(D13)</f>
        <v>4.1.1.1.1</v>
      </c>
      <c r="G13" s="340" t="s">
        <v>477</v>
      </c>
      <c r="H13" s="259"/>
      <c r="I13" s="672" t="s">
        <v>567</v>
      </c>
      <c r="J13" s="272"/>
      <c r="K13" s="183"/>
      <c r="L13" s="183"/>
      <c r="M13" s="183"/>
      <c r="N13" s="183"/>
    </row>
    <row r="14" spans="1:14" s="138" customFormat="1" ht="18.75">
      <c r="A14" s="671"/>
      <c r="B14" s="671"/>
      <c r="C14" s="671"/>
      <c r="D14" s="277"/>
      <c r="F14" s="273"/>
      <c r="G14" s="130" t="s">
        <v>4</v>
      </c>
      <c r="H14" s="278"/>
      <c r="I14" s="672"/>
      <c r="J14" s="272"/>
      <c r="K14" s="183"/>
      <c r="L14" s="183"/>
      <c r="M14" s="183"/>
      <c r="N14" s="183"/>
    </row>
    <row r="15" spans="1:14" s="138" customFormat="1" ht="18.75">
      <c r="A15" s="671"/>
      <c r="B15" s="671"/>
      <c r="C15" s="277"/>
      <c r="D15" s="277"/>
      <c r="F15" s="341"/>
      <c r="G15" s="168" t="s">
        <v>401</v>
      </c>
      <c r="H15" s="342"/>
      <c r="I15" s="343"/>
      <c r="J15" s="272"/>
      <c r="K15" s="183"/>
      <c r="L15" s="183"/>
      <c r="M15" s="183"/>
      <c r="N15" s="183"/>
    </row>
    <row r="16" spans="1:14" s="138" customFormat="1" ht="18.75">
      <c r="A16" s="671"/>
      <c r="B16" s="183"/>
      <c r="C16" s="183"/>
      <c r="D16" s="183"/>
      <c r="F16" s="273"/>
      <c r="G16" s="135" t="s">
        <v>483</v>
      </c>
      <c r="H16" s="274"/>
      <c r="I16" s="275"/>
      <c r="J16" s="272"/>
      <c r="K16" s="183"/>
      <c r="L16" s="183"/>
      <c r="M16" s="183"/>
      <c r="N16" s="183"/>
    </row>
    <row r="17" spans="1:14" s="138" customFormat="1" ht="18.75">
      <c r="A17" s="183"/>
      <c r="B17" s="183"/>
      <c r="C17" s="183"/>
      <c r="D17" s="183"/>
      <c r="F17" s="273"/>
      <c r="G17" s="144" t="s">
        <v>482</v>
      </c>
      <c r="H17" s="274"/>
      <c r="I17" s="275"/>
      <c r="J17" s="272"/>
      <c r="K17" s="183"/>
      <c r="L17" s="183"/>
      <c r="M17" s="183"/>
      <c r="N17" s="183"/>
    </row>
    <row r="18" spans="1:14" s="138" customFormat="1" ht="3" customHeight="1">
      <c r="A18" s="183"/>
      <c r="B18" s="183"/>
      <c r="C18" s="183"/>
      <c r="D18" s="183"/>
      <c r="F18" s="279"/>
      <c r="G18" s="280"/>
      <c r="H18" s="281"/>
      <c r="I18" s="282"/>
      <c r="J18" s="183"/>
      <c r="K18" s="183"/>
      <c r="L18" s="183"/>
      <c r="M18" s="183"/>
      <c r="N18" s="183"/>
    </row>
    <row r="19" spans="1:14" s="138" customFormat="1" ht="15" customHeight="1">
      <c r="A19" s="183"/>
      <c r="B19" s="183"/>
      <c r="C19" s="183"/>
      <c r="D19" s="183"/>
      <c r="F19" s="267"/>
      <c r="G19" s="667" t="s">
        <v>569</v>
      </c>
      <c r="H19" s="667"/>
      <c r="I19" s="194"/>
      <c r="J19" s="183"/>
      <c r="K19" s="183"/>
      <c r="L19" s="183"/>
      <c r="M19" s="183"/>
      <c r="N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Info">
    <tabColor indexed="47"/>
  </sheetPr>
  <dimension ref="A1:D36"/>
  <sheetViews>
    <sheetView showGridLines="0" zoomScaleNormal="100" workbookViewId="0"/>
  </sheetViews>
  <sheetFormatPr defaultRowHeight="11.25"/>
  <cols>
    <col min="1" max="1" width="3.7109375" style="36" customWidth="1"/>
    <col min="2" max="2" width="90.7109375" style="36" customWidth="1"/>
    <col min="3" max="16384" width="9.140625" style="36"/>
  </cols>
  <sheetData>
    <row r="1" spans="2:4">
      <c r="B1" s="43" t="s">
        <v>59</v>
      </c>
    </row>
    <row r="2" spans="2:4" ht="90">
      <c r="B2" s="45" t="s">
        <v>480</v>
      </c>
    </row>
    <row r="3" spans="2:4" ht="67.5">
      <c r="B3" s="45" t="s">
        <v>389</v>
      </c>
    </row>
    <row r="4" spans="2:4" ht="33.75">
      <c r="B4" s="45" t="s">
        <v>575</v>
      </c>
    </row>
    <row r="5" spans="2:4">
      <c r="B5" s="45" t="s">
        <v>222</v>
      </c>
    </row>
    <row r="6" spans="2:4" ht="22.5">
      <c r="B6" s="45" t="s">
        <v>266</v>
      </c>
    </row>
    <row r="7" spans="2:4" ht="22.5">
      <c r="B7" s="45" t="s">
        <v>267</v>
      </c>
    </row>
    <row r="8" spans="2:4" ht="22.5">
      <c r="B8" s="45" t="s">
        <v>268</v>
      </c>
    </row>
    <row r="9" spans="2:4" ht="22.5">
      <c r="B9" s="45" t="s">
        <v>481</v>
      </c>
    </row>
    <row r="10" spans="2:4" ht="56.25">
      <c r="B10" s="45" t="s">
        <v>670</v>
      </c>
    </row>
    <row r="11" spans="2:4" ht="12.75">
      <c r="B11" s="190" t="s">
        <v>387</v>
      </c>
    </row>
    <row r="12" spans="2:4">
      <c r="B12" s="43" t="s">
        <v>181</v>
      </c>
    </row>
    <row r="13" spans="2:4" ht="22.5">
      <c r="B13" s="45" t="s">
        <v>197</v>
      </c>
    </row>
    <row r="14" spans="2:4" ht="67.5">
      <c r="B14" s="45" t="s">
        <v>250</v>
      </c>
    </row>
    <row r="15" spans="2:4" ht="22.5">
      <c r="B15" s="45" t="s">
        <v>230</v>
      </c>
    </row>
    <row r="16" spans="2:4">
      <c r="B16" s="43" t="s">
        <v>206</v>
      </c>
      <c r="D16" s="80"/>
    </row>
    <row r="17" spans="2:2" ht="33.75">
      <c r="B17" s="45" t="s">
        <v>264</v>
      </c>
    </row>
    <row r="18" spans="2:2" ht="33.75">
      <c r="B18" s="45" t="s">
        <v>265</v>
      </c>
    </row>
    <row r="19" spans="2:2">
      <c r="B19" s="45" t="s">
        <v>251</v>
      </c>
    </row>
    <row r="20" spans="2:2" ht="33.75">
      <c r="B20" s="45" t="s">
        <v>292</v>
      </c>
    </row>
    <row r="21" spans="2:2">
      <c r="B21" s="43" t="s">
        <v>219</v>
      </c>
    </row>
    <row r="22" spans="2:2">
      <c r="B22" s="45" t="s">
        <v>221</v>
      </c>
    </row>
    <row r="24" spans="2:2" ht="22.5">
      <c r="B24" s="192" t="s">
        <v>370</v>
      </c>
    </row>
    <row r="26" spans="2:2">
      <c r="B26" s="43" t="s">
        <v>331</v>
      </c>
    </row>
    <row r="27" spans="2:2" ht="22.5">
      <c r="B27" s="191" t="s">
        <v>458</v>
      </c>
    </row>
    <row r="28" spans="2:2" ht="56.25">
      <c r="B28" s="191" t="s">
        <v>457</v>
      </c>
    </row>
    <row r="29" spans="2:2">
      <c r="B29" s="254" t="s">
        <v>388</v>
      </c>
    </row>
    <row r="30" spans="2:2" ht="22.5">
      <c r="B30" s="191" t="s">
        <v>574</v>
      </c>
    </row>
    <row r="32" spans="2:2">
      <c r="B32" s="239" t="s">
        <v>431</v>
      </c>
    </row>
    <row r="33" spans="1:2" ht="14.25">
      <c r="A33" s="240">
        <v>1</v>
      </c>
      <c r="B33" s="241" t="s">
        <v>432</v>
      </c>
    </row>
    <row r="34" spans="1:2" ht="14.25">
      <c r="A34" s="240">
        <v>2</v>
      </c>
      <c r="B34" s="241" t="s">
        <v>433</v>
      </c>
    </row>
    <row r="35" spans="1:2">
      <c r="B35" s="239" t="s">
        <v>434</v>
      </c>
    </row>
    <row r="36" spans="1:2">
      <c r="B36" s="241"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6">
    <tabColor indexed="47"/>
  </sheetPr>
  <dimension ref="A1"/>
  <sheetViews>
    <sheetView showGridLines="0" zoomScaleNormal="100" workbookViewId="0"/>
  </sheetViews>
  <sheetFormatPr defaultRowHeight="11.25"/>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7">
    <tabColor indexed="47"/>
  </sheetPr>
  <dimension ref="A1"/>
  <sheetViews>
    <sheetView showGridLines="0" zoomScaleNormal="100" workbookViewId="0"/>
  </sheetViews>
  <sheetFormatPr defaultRowHeight="11.25"/>
  <cols>
    <col min="1" max="16384" width="9.140625" style="153"/>
  </cols>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1">
    <tabColor indexed="47"/>
  </sheetPr>
  <dimension ref="A1"/>
  <sheetViews>
    <sheetView showGridLines="0" zoomScaleNormal="100" workbookViewId="0"/>
  </sheetViews>
  <sheetFormatPr defaultRowHeight="11.25"/>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frmDateChoose">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Comm">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ThisWorkbook">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ReestrMR">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hidden="1" customWidth="1"/>
    <col min="16"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28" width="10.5703125" style="173"/>
    <col min="29" max="16384" width="10.5703125" style="31"/>
  </cols>
  <sheetData>
    <row r="1" spans="1:28" hidden="1"/>
    <row r="2" spans="1:28" hidden="1"/>
    <row r="3" spans="1:28" hidden="1"/>
    <row r="4" spans="1:28" ht="3" customHeight="1">
      <c r="J4" s="74"/>
      <c r="K4" s="74"/>
      <c r="L4" s="383"/>
      <c r="M4" s="383"/>
      <c r="N4" s="383"/>
    </row>
    <row r="5" spans="1:28" ht="26.1" customHeight="1">
      <c r="J5" s="74"/>
      <c r="K5" s="74"/>
      <c r="L5" s="688" t="s">
        <v>715</v>
      </c>
      <c r="M5" s="688"/>
      <c r="N5" s="688"/>
      <c r="O5" s="688"/>
      <c r="P5" s="688"/>
      <c r="Q5" s="688"/>
      <c r="R5" s="688"/>
      <c r="S5" s="688"/>
      <c r="T5" s="688"/>
      <c r="U5" s="467"/>
    </row>
    <row r="6" spans="1:28" ht="3" customHeight="1">
      <c r="J6" s="74"/>
      <c r="K6" s="74"/>
      <c r="L6" s="383"/>
      <c r="M6" s="383"/>
      <c r="N6" s="383"/>
      <c r="O6" s="384"/>
      <c r="P6" s="384"/>
      <c r="Q6" s="384"/>
      <c r="R6" s="384"/>
      <c r="S6" s="384"/>
      <c r="T6" s="384"/>
      <c r="U6" s="384"/>
    </row>
    <row r="7" spans="1:28" s="378" customFormat="1" ht="5.25" hidden="1">
      <c r="A7" s="183"/>
      <c r="B7" s="183"/>
      <c r="C7" s="183"/>
      <c r="D7" s="183"/>
      <c r="E7" s="183"/>
      <c r="F7" s="183"/>
      <c r="G7" s="183"/>
      <c r="H7" s="183"/>
      <c r="L7" s="583"/>
      <c r="M7" s="545"/>
      <c r="O7" s="694"/>
      <c r="P7" s="694"/>
      <c r="Q7" s="694"/>
      <c r="R7" s="694"/>
      <c r="S7" s="694"/>
      <c r="T7" s="694"/>
      <c r="U7" s="497"/>
      <c r="V7" s="497"/>
      <c r="X7" s="183"/>
      <c r="Y7" s="183"/>
      <c r="Z7" s="183"/>
      <c r="AA7" s="183"/>
      <c r="AB7" s="183"/>
    </row>
    <row r="8" spans="1:28"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95" t="str">
        <f>IF(datePr_ch="",IF(datePr="","",datePr),datePr_ch)</f>
        <v>28.04.2023</v>
      </c>
      <c r="P8" s="695"/>
      <c r="Q8" s="695"/>
      <c r="R8" s="695"/>
      <c r="S8" s="695"/>
      <c r="T8" s="695"/>
      <c r="U8" s="397"/>
      <c r="V8" s="397"/>
      <c r="W8" s="413"/>
      <c r="X8" s="183"/>
      <c r="Y8" s="183"/>
      <c r="Z8" s="183"/>
      <c r="AA8" s="183"/>
      <c r="AB8" s="183"/>
    </row>
    <row r="9" spans="1:28"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95" t="str">
        <f>IF(numberPr_ch="",IF(numberPr="","",numberPr),numberPr_ch)</f>
        <v>595</v>
      </c>
      <c r="P9" s="695"/>
      <c r="Q9" s="695"/>
      <c r="R9" s="695"/>
      <c r="S9" s="695"/>
      <c r="T9" s="695"/>
      <c r="U9" s="397"/>
      <c r="V9" s="397"/>
      <c r="W9" s="413"/>
      <c r="X9" s="183"/>
      <c r="Y9" s="183"/>
      <c r="Z9" s="183"/>
      <c r="AA9" s="183"/>
      <c r="AB9" s="183"/>
    </row>
    <row r="10" spans="1:28" s="378" customFormat="1" ht="5.25" hidden="1">
      <c r="A10" s="183"/>
      <c r="B10" s="183"/>
      <c r="C10" s="183"/>
      <c r="D10" s="183"/>
      <c r="E10" s="183"/>
      <c r="F10" s="183"/>
      <c r="G10" s="183"/>
      <c r="H10" s="183"/>
      <c r="L10" s="374"/>
      <c r="M10" s="545"/>
      <c r="O10" s="694"/>
      <c r="P10" s="694"/>
      <c r="Q10" s="694"/>
      <c r="R10" s="694"/>
      <c r="S10" s="694"/>
      <c r="T10" s="694"/>
      <c r="U10" s="497"/>
      <c r="V10" s="497"/>
      <c r="X10" s="183"/>
      <c r="Y10" s="183"/>
      <c r="Z10" s="183"/>
      <c r="AA10" s="183"/>
      <c r="AB10" s="183"/>
    </row>
    <row r="11" spans="1:28" s="138" customFormat="1" ht="11.25" hidden="1">
      <c r="A11" s="183"/>
      <c r="B11" s="183"/>
      <c r="C11" s="183"/>
      <c r="D11" s="183"/>
      <c r="E11" s="183"/>
      <c r="F11" s="183"/>
      <c r="G11" s="183"/>
      <c r="H11" s="183"/>
      <c r="L11" s="689"/>
      <c r="M11" s="689"/>
      <c r="N11" s="388"/>
      <c r="O11" s="397"/>
      <c r="P11" s="397"/>
      <c r="Q11" s="397"/>
      <c r="R11" s="397"/>
      <c r="S11" s="397"/>
      <c r="T11" s="397"/>
      <c r="U11" s="400" t="s">
        <v>371</v>
      </c>
      <c r="X11" s="183"/>
      <c r="Y11" s="183"/>
      <c r="Z11" s="183"/>
      <c r="AA11" s="183"/>
      <c r="AB11" s="183"/>
    </row>
    <row r="12" spans="1:28">
      <c r="J12" s="74"/>
      <c r="K12" s="74"/>
      <c r="L12" s="383"/>
      <c r="M12" s="383"/>
      <c r="N12" s="399"/>
      <c r="O12" s="696"/>
      <c r="P12" s="696"/>
      <c r="Q12" s="696"/>
      <c r="R12" s="696"/>
      <c r="S12" s="696"/>
      <c r="T12" s="696"/>
      <c r="U12" s="696"/>
    </row>
    <row r="13" spans="1:28">
      <c r="J13" s="74"/>
      <c r="K13" s="74"/>
      <c r="L13" s="626" t="s">
        <v>445</v>
      </c>
      <c r="M13" s="626"/>
      <c r="N13" s="626"/>
      <c r="O13" s="626"/>
      <c r="P13" s="626"/>
      <c r="Q13" s="626"/>
      <c r="R13" s="626"/>
      <c r="S13" s="626"/>
      <c r="T13" s="626"/>
      <c r="U13" s="626"/>
      <c r="V13" s="626"/>
      <c r="W13" s="626" t="s">
        <v>446</v>
      </c>
    </row>
    <row r="14" spans="1:28" ht="14.25" customHeight="1">
      <c r="J14" s="74"/>
      <c r="K14" s="74"/>
      <c r="L14" s="702" t="s">
        <v>91</v>
      </c>
      <c r="M14" s="702" t="s">
        <v>600</v>
      </c>
      <c r="N14" s="464"/>
      <c r="O14" s="703" t="s">
        <v>602</v>
      </c>
      <c r="P14" s="704"/>
      <c r="Q14" s="704"/>
      <c r="R14" s="704"/>
      <c r="S14" s="704"/>
      <c r="T14" s="705"/>
      <c r="U14" s="685" t="s">
        <v>339</v>
      </c>
      <c r="V14" s="699" t="s">
        <v>274</v>
      </c>
      <c r="W14" s="626"/>
    </row>
    <row r="15" spans="1:28" ht="14.25" customHeight="1">
      <c r="J15" s="74"/>
      <c r="K15" s="74"/>
      <c r="L15" s="702"/>
      <c r="M15" s="702"/>
      <c r="N15" s="465"/>
      <c r="O15" s="708" t="s">
        <v>576</v>
      </c>
      <c r="P15" s="706" t="s">
        <v>270</v>
      </c>
      <c r="Q15" s="707"/>
      <c r="R15" s="682" t="s">
        <v>613</v>
      </c>
      <c r="S15" s="683"/>
      <c r="T15" s="684"/>
      <c r="U15" s="686"/>
      <c r="V15" s="700"/>
      <c r="W15" s="626"/>
    </row>
    <row r="16" spans="1:28" ht="33.75" customHeight="1">
      <c r="J16" s="74"/>
      <c r="K16" s="74"/>
      <c r="L16" s="702"/>
      <c r="M16" s="702"/>
      <c r="N16" s="466"/>
      <c r="O16" s="709"/>
      <c r="P16" s="88" t="s">
        <v>577</v>
      </c>
      <c r="Q16" s="88" t="s">
        <v>6</v>
      </c>
      <c r="R16" s="89" t="s">
        <v>273</v>
      </c>
      <c r="S16" s="697" t="s">
        <v>272</v>
      </c>
      <c r="T16" s="698"/>
      <c r="U16" s="687"/>
      <c r="V16" s="701"/>
      <c r="W16" s="626"/>
    </row>
    <row r="17" spans="1:28">
      <c r="J17" s="74"/>
      <c r="K17" s="389">
        <v>1</v>
      </c>
      <c r="L17" s="452" t="s">
        <v>92</v>
      </c>
      <c r="M17" s="452" t="s">
        <v>48</v>
      </c>
      <c r="N17" s="454" t="str">
        <f ca="1">OFFSET(N17,0,-1)</f>
        <v>2</v>
      </c>
      <c r="O17" s="453">
        <f ca="1">OFFSET(O17,0,-1)+1</f>
        <v>3</v>
      </c>
      <c r="P17" s="453">
        <f ca="1">OFFSET(P17,0,-1)+1</f>
        <v>4</v>
      </c>
      <c r="Q17" s="453">
        <f ca="1">OFFSET(Q17,0,-1)+1</f>
        <v>5</v>
      </c>
      <c r="R17" s="453">
        <f ca="1">OFFSET(R17,0,-1)+1</f>
        <v>6</v>
      </c>
      <c r="S17" s="690">
        <f ca="1">OFFSET(S17,0,-1)+1</f>
        <v>7</v>
      </c>
      <c r="T17" s="690"/>
      <c r="U17" s="453">
        <f ca="1">OFFSET(U17,0,-2)+1</f>
        <v>8</v>
      </c>
      <c r="V17" s="454">
        <f ca="1">OFFSET(V17,0,-1)</f>
        <v>8</v>
      </c>
      <c r="W17" s="453">
        <f ca="1">OFFSET(W17,0,-1)+1</f>
        <v>9</v>
      </c>
    </row>
    <row r="18" spans="1:28" ht="22.5">
      <c r="A18" s="673">
        <v>1</v>
      </c>
      <c r="E18" s="184"/>
      <c r="F18" s="284"/>
      <c r="G18" s="284"/>
      <c r="H18" s="284"/>
      <c r="J18" s="506"/>
      <c r="K18" s="509"/>
      <c r="L18" s="402">
        <f>mergeValue(A18)</f>
        <v>1</v>
      </c>
      <c r="M18" s="450" t="s">
        <v>19</v>
      </c>
      <c r="N18" s="451"/>
      <c r="O18" s="674"/>
      <c r="P18" s="674"/>
      <c r="Q18" s="674"/>
      <c r="R18" s="674"/>
      <c r="S18" s="674"/>
      <c r="T18" s="674"/>
      <c r="U18" s="674"/>
      <c r="V18" s="674"/>
      <c r="W18" s="446" t="s">
        <v>716</v>
      </c>
      <c r="Y18" s="182"/>
      <c r="Z18" s="182" t="str">
        <f t="shared" ref="Z18:Z31" si="0">IF(M18="","",M18 )</f>
        <v>Наименование тарифа</v>
      </c>
      <c r="AA18" s="182"/>
      <c r="AB18" s="182"/>
    </row>
    <row r="19" spans="1:28" ht="22.5">
      <c r="A19" s="673"/>
      <c r="B19" s="673">
        <v>1</v>
      </c>
      <c r="E19" s="284"/>
      <c r="F19" s="284"/>
      <c r="G19" s="284"/>
      <c r="H19" s="284"/>
      <c r="I19" s="151"/>
      <c r="J19" s="505"/>
      <c r="K19" s="507"/>
      <c r="L19" s="402" t="str">
        <f>mergeValue(A19) &amp;"."&amp; mergeValue(B19)</f>
        <v>1.1</v>
      </c>
      <c r="M19" s="418" t="s">
        <v>15</v>
      </c>
      <c r="N19" s="451"/>
      <c r="O19" s="674"/>
      <c r="P19" s="674"/>
      <c r="Q19" s="674"/>
      <c r="R19" s="674"/>
      <c r="S19" s="674"/>
      <c r="T19" s="674"/>
      <c r="U19" s="674"/>
      <c r="V19" s="674"/>
      <c r="W19" s="446" t="s">
        <v>459</v>
      </c>
      <c r="Y19" s="182"/>
      <c r="Z19" s="182" t="str">
        <f t="shared" si="0"/>
        <v>Территория действия тарифа</v>
      </c>
      <c r="AA19" s="182"/>
      <c r="AB19" s="182"/>
    </row>
    <row r="20" spans="1:28" ht="22.5">
      <c r="A20" s="673"/>
      <c r="B20" s="673"/>
      <c r="C20" s="673">
        <v>1</v>
      </c>
      <c r="E20" s="284"/>
      <c r="F20" s="284"/>
      <c r="G20" s="284"/>
      <c r="H20" s="284"/>
      <c r="I20" s="508"/>
      <c r="J20" s="505"/>
      <c r="K20" s="507"/>
      <c r="L20" s="402" t="str">
        <f>mergeValue(A20) &amp;"."&amp; mergeValue(B20)&amp;"."&amp; mergeValue(C20)</f>
        <v>1.1.1</v>
      </c>
      <c r="M20" s="419" t="s">
        <v>7</v>
      </c>
      <c r="N20" s="451"/>
      <c r="O20" s="674"/>
      <c r="P20" s="674"/>
      <c r="Q20" s="674"/>
      <c r="R20" s="674"/>
      <c r="S20" s="674"/>
      <c r="T20" s="674"/>
      <c r="U20" s="674"/>
      <c r="V20" s="674"/>
      <c r="W20" s="446" t="s">
        <v>598</v>
      </c>
      <c r="Y20" s="182"/>
      <c r="Z20" s="182" t="str">
        <f t="shared" si="0"/>
        <v xml:space="preserve">Наименование системы теплоснабжения </v>
      </c>
      <c r="AA20" s="182"/>
      <c r="AB20" s="182"/>
    </row>
    <row r="21" spans="1:28" ht="22.5">
      <c r="A21" s="673"/>
      <c r="B21" s="673"/>
      <c r="C21" s="673"/>
      <c r="D21" s="673">
        <v>1</v>
      </c>
      <c r="E21" s="284"/>
      <c r="F21" s="284"/>
      <c r="G21" s="284"/>
      <c r="H21" s="284"/>
      <c r="I21" s="508"/>
      <c r="J21" s="505"/>
      <c r="K21" s="507"/>
      <c r="L21" s="402" t="str">
        <f>mergeValue(A21) &amp;"."&amp; mergeValue(B21)&amp;"."&amp; mergeValue(C21)&amp;"."&amp; mergeValue(D21)</f>
        <v>1.1.1.1</v>
      </c>
      <c r="M21" s="420" t="s">
        <v>21</v>
      </c>
      <c r="N21" s="451"/>
      <c r="O21" s="674"/>
      <c r="P21" s="674"/>
      <c r="Q21" s="674"/>
      <c r="R21" s="674"/>
      <c r="S21" s="674"/>
      <c r="T21" s="674"/>
      <c r="U21" s="674"/>
      <c r="V21" s="674"/>
      <c r="W21" s="446" t="s">
        <v>599</v>
      </c>
      <c r="Y21" s="182"/>
      <c r="Z21" s="182" t="str">
        <f t="shared" si="0"/>
        <v xml:space="preserve">Источник тепловой энергии  </v>
      </c>
      <c r="AA21" s="182"/>
      <c r="AB21" s="182"/>
    </row>
    <row r="22" spans="1:28" ht="78.75">
      <c r="A22" s="673"/>
      <c r="B22" s="673"/>
      <c r="C22" s="673"/>
      <c r="D22" s="673"/>
      <c r="E22" s="673">
        <v>1</v>
      </c>
      <c r="F22" s="284"/>
      <c r="G22" s="284"/>
      <c r="H22" s="173">
        <v>1</v>
      </c>
      <c r="I22" s="673">
        <v>1</v>
      </c>
      <c r="J22" s="284"/>
      <c r="K22" s="511"/>
      <c r="L22" s="402" t="str">
        <f>mergeValue(A22) &amp;"."&amp; mergeValue(B22)&amp;"."&amp; mergeValue(C22)&amp;"."&amp; mergeValue(D22)&amp;"."&amp; mergeValue(E22)</f>
        <v>1.1.1.1.1</v>
      </c>
      <c r="M22" s="422" t="s">
        <v>8</v>
      </c>
      <c r="N22" s="451"/>
      <c r="O22" s="675"/>
      <c r="P22" s="675"/>
      <c r="Q22" s="675"/>
      <c r="R22" s="675"/>
      <c r="S22" s="675"/>
      <c r="T22" s="675"/>
      <c r="U22" s="675"/>
      <c r="V22" s="675"/>
      <c r="W22" s="446" t="s">
        <v>717</v>
      </c>
      <c r="Y22" s="182"/>
      <c r="Z22" s="182" t="str">
        <f t="shared" si="0"/>
        <v>Схема подключения теплопотребляющей установки к коллектору источника тепловой энергии</v>
      </c>
      <c r="AA22" s="182"/>
      <c r="AB22" s="182"/>
    </row>
    <row r="23" spans="1:28" ht="33.75">
      <c r="A23" s="673"/>
      <c r="B23" s="673"/>
      <c r="C23" s="673"/>
      <c r="D23" s="673"/>
      <c r="E23" s="673"/>
      <c r="F23" s="673">
        <v>1</v>
      </c>
      <c r="G23" s="173"/>
      <c r="H23" s="173"/>
      <c r="I23" s="673"/>
      <c r="J23" s="673">
        <v>1</v>
      </c>
      <c r="K23" s="512"/>
      <c r="L23" s="402" t="str">
        <f>mergeValue(A23) &amp;"."&amp; mergeValue(B23)&amp;"."&amp; mergeValue(C23)&amp;"."&amp; mergeValue(D23)&amp;"."&amp; mergeValue(E23)&amp;"."&amp; mergeValue(F23)</f>
        <v>1.1.1.1.1.1</v>
      </c>
      <c r="M23" s="423" t="s">
        <v>9</v>
      </c>
      <c r="N23" s="451"/>
      <c r="O23" s="676"/>
      <c r="P23" s="677"/>
      <c r="Q23" s="677"/>
      <c r="R23" s="677"/>
      <c r="S23" s="677"/>
      <c r="T23" s="677"/>
      <c r="U23" s="677"/>
      <c r="V23" s="678"/>
      <c r="W23" s="446" t="s">
        <v>718</v>
      </c>
      <c r="Y23" s="182"/>
      <c r="Z23" s="182" t="str">
        <f t="shared" si="0"/>
        <v>Группа потребителей</v>
      </c>
      <c r="AA23" s="182"/>
      <c r="AB23" s="182"/>
    </row>
    <row r="24" spans="1:28" ht="122.1" customHeight="1">
      <c r="A24" s="673"/>
      <c r="B24" s="673"/>
      <c r="C24" s="673"/>
      <c r="D24" s="673"/>
      <c r="E24" s="673"/>
      <c r="F24" s="673"/>
      <c r="G24" s="173">
        <v>1</v>
      </c>
      <c r="H24" s="173"/>
      <c r="I24" s="673"/>
      <c r="J24" s="673"/>
      <c r="K24" s="512">
        <v>1</v>
      </c>
      <c r="L24" s="402" t="str">
        <f>mergeValue(A24) &amp;"."&amp; mergeValue(B24)&amp;"."&amp; mergeValue(C24)&amp;"."&amp; mergeValue(D24)&amp;"."&amp; mergeValue(E24)&amp;"."&amp; mergeValue(F24)&amp;"."&amp; mergeValue(G24)</f>
        <v>1.1.1.1.1.1.1</v>
      </c>
      <c r="M24" s="528"/>
      <c r="N24" s="451"/>
      <c r="O24" s="428"/>
      <c r="P24" s="428"/>
      <c r="Q24" s="539"/>
      <c r="R24" s="679"/>
      <c r="S24" s="681" t="s">
        <v>83</v>
      </c>
      <c r="T24" s="680"/>
      <c r="U24" s="681" t="s">
        <v>84</v>
      </c>
      <c r="V24" s="428"/>
      <c r="W24" s="691" t="s">
        <v>719</v>
      </c>
      <c r="X24" s="173" t="str">
        <f>strCheckDate(O25:V25)</f>
        <v/>
      </c>
      <c r="Y24" s="182"/>
      <c r="Z24" s="182" t="str">
        <f t="shared" si="0"/>
        <v/>
      </c>
      <c r="AA24" s="182"/>
      <c r="AB24" s="182"/>
    </row>
    <row r="25" spans="1:28" ht="11.25" hidden="1">
      <c r="A25" s="673"/>
      <c r="B25" s="673"/>
      <c r="C25" s="673"/>
      <c r="D25" s="673"/>
      <c r="E25" s="673"/>
      <c r="F25" s="673"/>
      <c r="G25" s="173"/>
      <c r="H25" s="173"/>
      <c r="I25" s="673"/>
      <c r="J25" s="673"/>
      <c r="K25" s="512"/>
      <c r="L25" s="244"/>
      <c r="M25" s="451"/>
      <c r="N25" s="451"/>
      <c r="O25" s="428"/>
      <c r="P25" s="428"/>
      <c r="Q25" s="438" t="str">
        <f>R24 &amp; "-" &amp; T24</f>
        <v>-</v>
      </c>
      <c r="R25" s="680"/>
      <c r="S25" s="681"/>
      <c r="T25" s="680"/>
      <c r="U25" s="681"/>
      <c r="V25" s="428"/>
      <c r="W25" s="692"/>
      <c r="Y25" s="182"/>
      <c r="Z25" s="182" t="str">
        <f t="shared" si="0"/>
        <v/>
      </c>
      <c r="AA25" s="182"/>
      <c r="AB25" s="182"/>
    </row>
    <row r="26" spans="1:28" ht="15" customHeight="1">
      <c r="A26" s="673"/>
      <c r="B26" s="673"/>
      <c r="C26" s="673"/>
      <c r="D26" s="673"/>
      <c r="E26" s="673"/>
      <c r="F26" s="673"/>
      <c r="G26" s="284"/>
      <c r="H26" s="173"/>
      <c r="I26" s="673"/>
      <c r="J26" s="673"/>
      <c r="K26" s="511"/>
      <c r="L26" s="416"/>
      <c r="M26" s="425" t="s">
        <v>24</v>
      </c>
      <c r="N26" s="141"/>
      <c r="O26" s="141"/>
      <c r="P26" s="141"/>
      <c r="Q26" s="141"/>
      <c r="R26" s="141"/>
      <c r="S26" s="141"/>
      <c r="T26" s="141"/>
      <c r="U26" s="141"/>
      <c r="V26" s="426"/>
      <c r="W26" s="693"/>
      <c r="Y26" s="182"/>
      <c r="Z26" s="182" t="str">
        <f t="shared" si="0"/>
        <v>Добавить вид теплоносителя (параметры теплоносителя)</v>
      </c>
      <c r="AA26" s="182"/>
      <c r="AB26" s="182"/>
    </row>
    <row r="27" spans="1:28" ht="15" customHeight="1">
      <c r="A27" s="673"/>
      <c r="B27" s="673"/>
      <c r="C27" s="673"/>
      <c r="D27" s="673"/>
      <c r="E27" s="673"/>
      <c r="F27" s="284"/>
      <c r="G27" s="284"/>
      <c r="H27" s="173"/>
      <c r="I27" s="673"/>
      <c r="J27" s="284"/>
      <c r="K27" s="511"/>
      <c r="L27" s="416"/>
      <c r="M27" s="424" t="s">
        <v>10</v>
      </c>
      <c r="N27" s="141"/>
      <c r="O27" s="141"/>
      <c r="P27" s="141"/>
      <c r="Q27" s="141"/>
      <c r="R27" s="141"/>
      <c r="S27" s="141"/>
      <c r="T27" s="141"/>
      <c r="U27" s="429"/>
      <c r="V27" s="141"/>
      <c r="W27" s="468"/>
      <c r="Y27" s="182"/>
      <c r="Z27" s="182" t="str">
        <f t="shared" si="0"/>
        <v>Добавить группу потребителей</v>
      </c>
      <c r="AA27" s="182"/>
      <c r="AB27" s="182"/>
    </row>
    <row r="28" spans="1:28" ht="15" customHeight="1">
      <c r="A28" s="673"/>
      <c r="B28" s="673"/>
      <c r="C28" s="673"/>
      <c r="D28" s="673"/>
      <c r="E28" s="510"/>
      <c r="F28" s="284"/>
      <c r="G28" s="284"/>
      <c r="H28" s="284"/>
      <c r="I28" s="506"/>
      <c r="J28" s="73"/>
      <c r="K28" s="509"/>
      <c r="L28" s="416"/>
      <c r="M28" s="421" t="s">
        <v>11</v>
      </c>
      <c r="N28" s="141"/>
      <c r="O28" s="141"/>
      <c r="P28" s="141"/>
      <c r="Q28" s="141"/>
      <c r="R28" s="141"/>
      <c r="S28" s="141"/>
      <c r="T28" s="141"/>
      <c r="U28" s="429"/>
      <c r="V28" s="141"/>
      <c r="W28" s="468"/>
      <c r="Y28" s="182"/>
      <c r="Z28" s="182" t="str">
        <f t="shared" si="0"/>
        <v>Добавить схему подключения</v>
      </c>
      <c r="AA28" s="182"/>
      <c r="AB28" s="182"/>
    </row>
    <row r="29" spans="1:28" ht="15" customHeight="1">
      <c r="A29" s="673"/>
      <c r="B29" s="673"/>
      <c r="C29" s="673"/>
      <c r="D29" s="510"/>
      <c r="E29" s="510"/>
      <c r="F29" s="284"/>
      <c r="G29" s="284"/>
      <c r="H29" s="284"/>
      <c r="I29" s="506"/>
      <c r="J29" s="73"/>
      <c r="K29" s="509"/>
      <c r="L29" s="416"/>
      <c r="M29" s="130" t="s">
        <v>16</v>
      </c>
      <c r="N29" s="141"/>
      <c r="O29" s="141"/>
      <c r="P29" s="141"/>
      <c r="Q29" s="141"/>
      <c r="R29" s="141"/>
      <c r="S29" s="141"/>
      <c r="T29" s="141"/>
      <c r="U29" s="429"/>
      <c r="V29" s="141"/>
      <c r="W29" s="468"/>
      <c r="Y29" s="182"/>
      <c r="Z29" s="182" t="str">
        <f t="shared" si="0"/>
        <v>Добавить источник тепловой энергии</v>
      </c>
      <c r="AA29" s="182"/>
      <c r="AB29" s="182"/>
    </row>
    <row r="30" spans="1:28" ht="15" customHeight="1">
      <c r="A30" s="673"/>
      <c r="B30" s="673"/>
      <c r="C30" s="510"/>
      <c r="D30" s="510"/>
      <c r="E30" s="510"/>
      <c r="F30" s="510"/>
      <c r="G30" s="515"/>
      <c r="H30" s="506"/>
      <c r="I30" s="513"/>
      <c r="J30" s="73"/>
      <c r="K30" s="514"/>
      <c r="L30" s="416"/>
      <c r="M30" s="129" t="s">
        <v>17</v>
      </c>
      <c r="N30" s="141"/>
      <c r="O30" s="141"/>
      <c r="P30" s="141"/>
      <c r="Q30" s="141"/>
      <c r="R30" s="141"/>
      <c r="S30" s="141"/>
      <c r="T30" s="141"/>
      <c r="U30" s="429"/>
      <c r="V30" s="141"/>
      <c r="W30" s="468"/>
      <c r="Y30" s="182"/>
      <c r="Z30" s="182" t="str">
        <f t="shared" si="0"/>
        <v>Добавить наименование системы теплоснабжения</v>
      </c>
      <c r="AA30" s="182"/>
      <c r="AB30" s="182"/>
    </row>
    <row r="31" spans="1:28" ht="15" customHeight="1">
      <c r="A31" s="673"/>
      <c r="B31" s="510"/>
      <c r="C31" s="510"/>
      <c r="D31" s="510"/>
      <c r="E31" s="510"/>
      <c r="F31" s="510"/>
      <c r="G31" s="515"/>
      <c r="H31" s="506"/>
      <c r="I31" s="506"/>
      <c r="J31" s="73"/>
      <c r="K31" s="509"/>
      <c r="L31" s="416"/>
      <c r="M31" s="135" t="s">
        <v>18</v>
      </c>
      <c r="N31" s="141"/>
      <c r="O31" s="141"/>
      <c r="P31" s="141"/>
      <c r="Q31" s="141"/>
      <c r="R31" s="141"/>
      <c r="S31" s="141"/>
      <c r="T31" s="141"/>
      <c r="U31" s="429"/>
      <c r="V31" s="141"/>
      <c r="W31" s="468"/>
      <c r="Y31" s="182"/>
      <c r="Z31" s="182" t="str">
        <f t="shared" si="0"/>
        <v>Добавить территорию действия тарифа</v>
      </c>
      <c r="AA31" s="182"/>
      <c r="AB31" s="182"/>
    </row>
    <row r="32" spans="1:28" customFormat="1" ht="15" customHeight="1">
      <c r="L32" s="391"/>
      <c r="M32" s="144" t="s">
        <v>308</v>
      </c>
      <c r="N32" s="141"/>
      <c r="O32" s="141"/>
      <c r="P32" s="141"/>
      <c r="Q32" s="141"/>
      <c r="R32" s="141"/>
      <c r="S32" s="141"/>
      <c r="T32" s="141"/>
      <c r="U32" s="429"/>
      <c r="V32" s="141"/>
      <c r="W32" s="468"/>
      <c r="X32" s="175"/>
      <c r="Y32" s="175"/>
      <c r="Z32" s="175"/>
      <c r="AA32" s="175"/>
      <c r="AB32" s="175"/>
    </row>
    <row r="33" spans="1:28" ht="11.25">
      <c r="A33" s="31"/>
      <c r="B33" s="31"/>
      <c r="C33" s="31"/>
      <c r="D33" s="31"/>
      <c r="E33" s="31"/>
      <c r="F33" s="31"/>
      <c r="G33" s="31"/>
      <c r="H33" s="31"/>
      <c r="I33" s="31"/>
      <c r="J33" s="31"/>
      <c r="K33" s="31"/>
      <c r="X33" s="31"/>
      <c r="Y33" s="31"/>
      <c r="Z33" s="31"/>
      <c r="AA33" s="31"/>
      <c r="AB33" s="31"/>
    </row>
    <row r="34" spans="1:28" ht="89.25" customHeight="1">
      <c r="L34" s="1">
        <v>1</v>
      </c>
      <c r="M34" s="667" t="s">
        <v>720</v>
      </c>
      <c r="N34" s="667"/>
      <c r="O34" s="667"/>
      <c r="P34" s="667"/>
      <c r="Q34" s="667"/>
      <c r="R34" s="667"/>
      <c r="S34" s="667"/>
      <c r="T34" s="667"/>
      <c r="U34" s="667"/>
      <c r="V34" s="667"/>
      <c r="W34" s="667"/>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CheckUpdates">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48</v>
      </c>
    </row>
    <row r="2" spans="1:20" ht="22.5">
      <c r="F2" s="668" t="s">
        <v>470</v>
      </c>
      <c r="G2" s="669"/>
      <c r="H2" s="670"/>
      <c r="I2" s="352"/>
    </row>
    <row r="3" spans="1:20" ht="3" customHeight="1"/>
    <row r="4" spans="1:20" s="138" customFormat="1" ht="11.25">
      <c r="A4" s="183"/>
      <c r="B4" s="183"/>
      <c r="C4" s="183"/>
      <c r="D4" s="183"/>
      <c r="F4" s="626" t="s">
        <v>445</v>
      </c>
      <c r="G4" s="626"/>
      <c r="H4" s="626"/>
      <c r="I4" s="647"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7"/>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02.05.2023</v>
      </c>
      <c r="I7" s="169" t="s">
        <v>472</v>
      </c>
      <c r="J7" s="272"/>
      <c r="K7" s="183"/>
      <c r="L7" s="183"/>
      <c r="M7" s="183"/>
      <c r="N7" s="183"/>
      <c r="O7" s="183"/>
      <c r="P7" s="183"/>
      <c r="Q7" s="183"/>
      <c r="R7" s="183"/>
      <c r="S7" s="183"/>
      <c r="T7" s="183"/>
    </row>
    <row r="8" spans="1:20" s="138" customFormat="1" ht="45">
      <c r="A8" s="671">
        <v>1</v>
      </c>
      <c r="B8" s="183"/>
      <c r="C8" s="183"/>
      <c r="D8" s="183"/>
      <c r="F8" s="165" t="str">
        <f>"2." &amp;mergeValue(A8)</f>
        <v>2.1</v>
      </c>
      <c r="G8" s="337" t="s">
        <v>473</v>
      </c>
      <c r="H8" s="259"/>
      <c r="I8" s="169" t="s">
        <v>566</v>
      </c>
      <c r="J8" s="272"/>
      <c r="K8" s="183"/>
      <c r="L8" s="183"/>
      <c r="M8" s="183"/>
      <c r="N8" s="183"/>
      <c r="O8" s="183"/>
      <c r="P8" s="183"/>
      <c r="Q8" s="183"/>
      <c r="R8" s="183"/>
      <c r="S8" s="183"/>
      <c r="T8" s="183"/>
    </row>
    <row r="9" spans="1:20" s="138" customFormat="1" ht="22.5">
      <c r="A9" s="671"/>
      <c r="B9" s="183"/>
      <c r="C9" s="183"/>
      <c r="D9" s="183"/>
      <c r="F9" s="165" t="str">
        <f>"3." &amp;mergeValue(A9)</f>
        <v>3.1</v>
      </c>
      <c r="G9" s="337" t="s">
        <v>474</v>
      </c>
      <c r="H9" s="259"/>
      <c r="I9" s="169" t="s">
        <v>564</v>
      </c>
      <c r="J9" s="272"/>
      <c r="K9" s="183"/>
      <c r="L9" s="183"/>
      <c r="M9" s="183"/>
      <c r="N9" s="183"/>
      <c r="O9" s="183"/>
      <c r="P9" s="183"/>
      <c r="Q9" s="183"/>
      <c r="R9" s="183"/>
      <c r="S9" s="183"/>
      <c r="T9" s="183"/>
    </row>
    <row r="10" spans="1:20" s="138" customFormat="1" ht="22.5">
      <c r="A10" s="671"/>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71"/>
      <c r="B11" s="671">
        <v>1</v>
      </c>
      <c r="C11" s="277"/>
      <c r="D11" s="277"/>
      <c r="F11" s="165" t="str">
        <f>"4."&amp;mergeValue(A11) &amp;"."&amp;mergeValue(B11)</f>
        <v>4.1.1</v>
      </c>
      <c r="G11" s="266" t="s">
        <v>568</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71"/>
      <c r="B12" s="671"/>
      <c r="C12" s="671">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71"/>
      <c r="B13" s="671"/>
      <c r="C13" s="671"/>
      <c r="D13" s="277">
        <v>1</v>
      </c>
      <c r="F13" s="165" t="str">
        <f>"4."&amp;mergeValue(A13) &amp;"."&amp;mergeValue(B13)&amp;"."&amp;mergeValue(C13)&amp;"."&amp;mergeValue(D13)</f>
        <v>4.1.1.1.1</v>
      </c>
      <c r="G13" s="340" t="s">
        <v>477</v>
      </c>
      <c r="H13" s="259"/>
      <c r="I13" s="672" t="s">
        <v>567</v>
      </c>
      <c r="J13" s="272"/>
      <c r="K13" s="183"/>
      <c r="L13" s="183"/>
      <c r="M13" s="183"/>
      <c r="N13" s="183"/>
      <c r="O13" s="183"/>
      <c r="P13" s="183"/>
      <c r="Q13" s="183"/>
      <c r="R13" s="183"/>
      <c r="S13" s="183"/>
      <c r="T13" s="183"/>
    </row>
    <row r="14" spans="1:20" s="138" customFormat="1" ht="18.75">
      <c r="A14" s="671"/>
      <c r="B14" s="671"/>
      <c r="C14" s="671"/>
      <c r="D14" s="277"/>
      <c r="F14" s="273"/>
      <c r="G14" s="130" t="s">
        <v>4</v>
      </c>
      <c r="H14" s="278"/>
      <c r="I14" s="672"/>
      <c r="J14" s="272"/>
      <c r="K14" s="183"/>
      <c r="L14" s="183"/>
      <c r="M14" s="183"/>
      <c r="N14" s="183"/>
      <c r="O14" s="183"/>
      <c r="P14" s="183"/>
      <c r="Q14" s="183"/>
      <c r="R14" s="183"/>
      <c r="S14" s="183"/>
      <c r="T14" s="183"/>
    </row>
    <row r="15" spans="1:20" s="138" customFormat="1" ht="18.75">
      <c r="A15" s="671"/>
      <c r="B15" s="671"/>
      <c r="C15" s="277"/>
      <c r="D15" s="277"/>
      <c r="F15" s="341"/>
      <c r="G15" s="168" t="s">
        <v>401</v>
      </c>
      <c r="H15" s="342"/>
      <c r="I15" s="343"/>
      <c r="J15" s="272"/>
      <c r="K15" s="183"/>
      <c r="L15" s="183"/>
      <c r="M15" s="183"/>
      <c r="N15" s="183"/>
      <c r="O15" s="183"/>
      <c r="P15" s="183"/>
      <c r="Q15" s="183"/>
      <c r="R15" s="183"/>
      <c r="S15" s="183"/>
      <c r="T15" s="183"/>
    </row>
    <row r="16" spans="1:20" s="138" customFormat="1" ht="18.75">
      <c r="A16" s="671"/>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7" t="s">
        <v>569</v>
      </c>
      <c r="H19" s="667"/>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Мой ПК</cp:lastModifiedBy>
  <cp:lastPrinted>2013-08-29T08:11:20Z</cp:lastPrinted>
  <dcterms:created xsi:type="dcterms:W3CDTF">2004-05-21T07:18:45Z</dcterms:created>
  <dcterms:modified xsi:type="dcterms:W3CDTF">2023-05-15T13:06:58Z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