
<file path=[Content_Types].xml><?xml version="1.0" encoding="utf-8"?>
<Types xmlns="http://schemas.openxmlformats.org/package/2006/content-types">
  <Default Extension="bin" ContentType="application/vnd.openxmlformats-officedocument.spreadsheetml.printerSettings"/>
  <Default Extension="doc" ContentType="application/msword"/>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026"/>
  <workbookPr codeName="xlsBook"/>
  <mc:AlternateContent xmlns:mc="http://schemas.openxmlformats.org/markup-compatibility/2006">
    <mc:Choice Requires="x15">
      <x15ac:absPath xmlns:x15ac="http://schemas.microsoft.com/office/spreadsheetml/2010/11/ac" url="C:\Users\Мой ПК\Desktop\"/>
    </mc:Choice>
  </mc:AlternateContent>
  <xr:revisionPtr revIDLastSave="0" documentId="8_{EC9EE3D1-41AB-4646-8B7B-7BF11E3C64FD}" xr6:coauthVersionLast="47" xr6:coauthVersionMax="47" xr10:uidLastSave="{00000000-0000-0000-0000-000000000000}"/>
  <bookViews>
    <workbookView xWindow="-120" yWindow="-120" windowWidth="29040" windowHeight="15840" tabRatio="916" firstSheet="2" activeTab="4" xr2:uid="{58542802-587F-4CAB-B96E-1CEAD72311FE}"/>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r:id="rId12"/>
    <sheet name="Форма 4.2.1 | Т-ТЭ | потр" sheetId="642"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state="veryHidden" r:id="rId20"/>
    <sheet name="Форма 4.2.2 | Т-ТН" sheetId="627" state="veryHidden"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state="veryHidden" r:id="rId26"/>
    <sheet name="Форма 4.2.3 | Т-гор.вода" sheetId="628" state="veryHidden" r:id="rId27"/>
    <sheet name="Форма 1.0.1 | Т-подкл" sheetId="618" state="veryHidden" r:id="rId28"/>
    <sheet name="Форма 4.2.4 | Т-подкл" sheetId="633" state="veryHidden" r:id="rId29"/>
    <sheet name="Форма 1.0.1 | Т-подкл(инд)" sheetId="617" state="veryHidden" r:id="rId30"/>
    <sheet name="Форма 4.2.5 | Т-подкл(инд)" sheetId="632" state="veryHidden" r:id="rId31"/>
    <sheet name="Форма 1.0.1 | Форма 4.7" sheetId="622" state="veryHidden" r:id="rId32"/>
    <sheet name="Форма 4.7" sheetId="608" state="veryHidden" r:id="rId33"/>
    <sheet name="Форма 4.8" sheetId="610" state="veryHidden" r:id="rId34"/>
    <sheet name="Форма 1.0.2" sheetId="550" state="veryHidden" r:id="rId35"/>
    <sheet name="Форма 1.0.1 | Форма 4.8" sheetId="646" state="veryHidden" r:id="rId36"/>
    <sheet name="Сведения об изменении" sheetId="568"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тарифов'!$F$20:$F$32</definedName>
    <definedName name="add_CS_List05_1">'Форма 1.0.1 | Т-ТЭ | &gt;=25МВт'!$G$17</definedName>
    <definedName name="add_CS_List05_10">'Форма 1.0.1 | Т-подкл'!$G$17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4.2.1 | Т-ТЭ | &gt;=25МВт'!$M$30</definedName>
    <definedName name="add_CT_10">'Форма 4.2.4 | Т-подкл'!$M$29</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CT_9">'Форма 4.2.5 | Т-подкл(инд)'!$M$27</definedName>
    <definedName name="add_MO_1">'Форма 4.2.1 | Т-ТЭ | &gt;=25МВт'!$M$31</definedName>
    <definedName name="add_MO_10">'Форма 4.2.4 | Т-подкл'!$M$30</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9">'Форма 4.2.5 | Т-подкл(инд)'!$M$28</definedName>
    <definedName name="add_MO_List05_1">'Форма 1.0.1 | Т-ТЭ | &gt;=25МВт'!$G$14</definedName>
    <definedName name="add_MO_List05_10">'Форма 1.0.1 | Т-подкл'!$G$14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4.2.3 | Т-гор.вода'!$M$27</definedName>
    <definedName name="add_Rate_1">'Форма 4.2.1 | Т-ТЭ | &gt;=25МВт'!$M$32</definedName>
    <definedName name="add_Rate_10">'Форма 4.2.4 | Т-подкл'!$M$31</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Rate_9">'Форма 4.2.5 | Т-подкл(инд)'!$M$29</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4.2.1 | Т-ТЭ | &gt;=25МВт'!$M$29</definedName>
    <definedName name="add_Warm_10">'Форма 4.2.4 | Т-подкл'!$M$28</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dd_Warm_9">'Форма 4.2.5 | Т-подкл(инд)'!$M$26</definedName>
    <definedName name="anscount" hidden="1">1</definedName>
    <definedName name="checkCell_List01">Территории!$D$21:$L$21</definedName>
    <definedName name="checkCell_List02">'Перечень тарифов'!$E$20:$W$32</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потр'!$M$18:$CH$60</definedName>
    <definedName name="checkCell_List06_13_double_date">'Форма 4.2.1 | Т-ТЭ | потр'!$CI$18:$CI$60</definedName>
    <definedName name="checkCell_List06_13_unique_t">'Форма 4.2.1 | Т-ТЭ | потр'!$M$18:$M$60</definedName>
    <definedName name="checkCell_List06_13_unique_t1">'Форма 4.2.1 | Т-ТЭ | потр'!$CJ$18:$CJ$60</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Т-подкл(инд)'!$M$19:$X$29</definedName>
    <definedName name="checkCell_List06_9_double_date">'Форма 4.2.5 | Т-подкл(инд)'!$Y$19:$Y$29</definedName>
    <definedName name="checkCell_List06_9_plata">'Форма 4.2.5 | Т-подкл(инд)'!$Q$15:$R$29</definedName>
    <definedName name="checkCell_List07">'Сведения об изменении'!$D$11:$E$13</definedName>
    <definedName name="checkCell_List11">'Форма 4.7'!$D$10:$G$19</definedName>
    <definedName name="checkCells_List05_1">'Форма 1.0.1 | Т-ТЭ | &gt;=25МВт'!$F$7:$I$17</definedName>
    <definedName name="checkCells_List05_10">'Форма 1.0.1 | Т-подкл'!$F$7:$I$17</definedName>
    <definedName name="checkCells_List05_11">'Форма 1.0.1 | Форма 4.7'!$F$7:$I$25</definedName>
    <definedName name="checkCells_List05_13">'Форма 1.0.1 | Т-ТЭ | потр'!$F$7:$I$25</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4.7'!$F$12:$G$19</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REESTR_DS!$B$2:$B$5</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et_union_hor!$O$238:$CG$243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et_union_hor!$CG$238:$CG$251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тарифов'!$K$20:$K$32</definedName>
    <definedName name="flagSource">'Перечень тарифов'!$S$20:$S$32</definedName>
    <definedName name="flagST">'Перечень тарифов'!$O$20:$O$32</definedName>
    <definedName name="flagTN">'Форма 4.2.4 | Т-подкл'!$N$18:$N$31</definedName>
    <definedName name="flagTS">'Форма 4.2.4 | Т-подкл'!$R$18:$R$31</definedName>
    <definedName name="flagTwoTariff">'Перечень тарифов'!$G$20:$G$32</definedName>
    <definedName name="flagUsedTer_List01">Территории!$P$11:$P$21</definedName>
    <definedName name="group_rates">'Перечень тарифов'!$E$20:$E$32</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тарифов'!$A$20:$A$32</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REESTR_MO!$A$2:$D$349</definedName>
    <definedName name="List01_CheckC">Территории!$D$11:$L$21</definedName>
    <definedName name="List01_NameCol">Территории!$K$1:$M$1</definedName>
    <definedName name="List01_REESTR_MO">Территории!$H$11:$L$21</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потр'!$O$18:$O$60</definedName>
    <definedName name="List06_13_MC2">'Форма 4.2.1 | Т-ТЭ | потр'!$CG$18:$CG$60</definedName>
    <definedName name="List06_13_note">'Форма 4.2.1 | Т-ТЭ | потр'!$CH$18:$CH$60</definedName>
    <definedName name="List06_13_Period">'Форма 4.2.1 | Т-ТЭ | потр'!$O$18:$U$60</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Т-подкл(инд)'!$O$19:$O$29</definedName>
    <definedName name="List06_9_MC2">'Форма 4.2.5 | Т-подкл(инд)'!$W$19:$W$29</definedName>
    <definedName name="List06_9_note">'Форма 4.2.5 | Т-подкл(инд)'!$X$19:$X$29</definedName>
    <definedName name="List06_9_Period">'Форма 4.2.5 | Т-подкл(инд)'!$Q$19:$V$29</definedName>
    <definedName name="List06_9_pl">'Форма 4.2.5 | Т-подкл(инд)'!$11:$11</definedName>
    <definedName name="List11_GroundMaterials_1">'Форма 4.7'!$F$12:$F$19</definedName>
    <definedName name="List11_note">'Форма 4.7'!$G$10:$G$19</definedName>
    <definedName name="List12_Date">'Форма 4.8'!$G$11</definedName>
    <definedName name="List12_GroundMaterials_1">'Форма 4.8'!$H$11:$H$32</definedName>
    <definedName name="List12_note">'Форма 4.8'!$I$10:$I$32</definedName>
    <definedName name="ListForms">modSheetMain!$A:$A</definedName>
    <definedName name="logical">TEHSHEET!$D$2:$D$3</definedName>
    <definedName name="mo_List01">Территории!$K$11:$K$21</definedName>
    <definedName name="MODesc">'Перечень тарифов'!$N$20:$N$32</definedName>
    <definedName name="MONTH">TEHSHEET!$E$2:$E$13</definedName>
    <definedName name="mr_List01">Территории!$H$11:$H$21</definedName>
    <definedName name="mrCopy_List01">Территории!$M$11:$M$21</definedName>
    <definedName name="mrmoCopy_List01">Территории!$R$11:$R$21</definedName>
    <definedName name="nalog">Титульный!$F$36</definedName>
    <definedName name="name_rates">'Перечень тарифов'!$J$20:$J$32</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4.7'!$E$12:$E$13</definedName>
    <definedName name="pCng_List11_2">'Форма 4.7'!$E$15:$E$16</definedName>
    <definedName name="pCng_List11_3">'Форма 4.7'!$E$18:$E$19</definedName>
    <definedName name="pCng_List12_1">'Форма 4.8'!$E$15:$E$16</definedName>
    <definedName name="pCng_List12_2">'Форма 4.8'!$E$18:$E$19</definedName>
    <definedName name="pCng_List12_6">'Форма 4.8'!$E$31:$E$32</definedName>
    <definedName name="pDbl_List12_5">'Форма 4.8'!$G$28:$G$29</definedName>
    <definedName name="pDbl_List12_5_copy">'Форма 4.8'!$L$28:$L$29</definedName>
    <definedName name="pDbl_List12_5_copy2">'Форма 4.8'!$K$28:$K$29</definedName>
    <definedName name="pDel_Comm">Комментарии!$C$11:$C$12</definedName>
    <definedName name="pDel_List01_0">Территории!$C$11:$C$21</definedName>
    <definedName name="pDel_List01_1">Территории!$F$11:$F$21</definedName>
    <definedName name="pDel_List01_2">Территории!$I$11:$I$21</definedName>
    <definedName name="pDel_List02">'Перечень тарифов'!$C$20:$C$32</definedName>
    <definedName name="pDel_List02_1">'Перечень тарифов'!$H$20:$H$32</definedName>
    <definedName name="pDel_List02_2">'Перечень тарифов'!$L$20:$L$32</definedName>
    <definedName name="pDel_List02_3">'Перечень тарифов'!$P$20:$P$32</definedName>
    <definedName name="pDel_List02_4">'Перечень тарифов'!$T$20:$T$32</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потр'!$K$18:$K$60</definedName>
    <definedName name="pDel_List06_13_2">'Форма 4.2.1 | Т-ТЭ | потр'!$J$18:$J$60</definedName>
    <definedName name="pDel_List06_13_3">'Форма 4.2.1 | Т-ТЭ | потр'!$I$18:$I$60</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Т-подкл(инд)'!$K$19:$K$29</definedName>
    <definedName name="pDel_List07">'Сведения об изменении'!$C$11:$C$13</definedName>
    <definedName name="pDel_List11_1">'Форма 4.7'!$C$12:$C$13</definedName>
    <definedName name="pDel_List11_2">'Форма 4.7'!$C$15:$C$16</definedName>
    <definedName name="pDel_List11_3">'Форма 4.7'!$C$18:$C$19</definedName>
    <definedName name="pDel_List12_1">'Форма 4.8'!$C$15:$C$16</definedName>
    <definedName name="pDel_List12_2">'Форма 4.8'!$C$18:$C$19</definedName>
    <definedName name="pDel_List12_3">'Форма 4.8'!$C$22:$C$23</definedName>
    <definedName name="pDel_List12_4">'Форма 4.8'!$C$25:$C$26</definedName>
    <definedName name="pDel_List12_5">'Форма 4.8'!$C$28:$C$29</definedName>
    <definedName name="pDel_List12_6">'Форма 4.8'!$C$31:$C$32</definedName>
    <definedName name="periodEnd">Титульный!$F$12</definedName>
    <definedName name="periodStart">Титульный!$F$11</definedName>
    <definedName name="pIns_Comm">Комментарии!$E$12</definedName>
    <definedName name="pIns_List01_0">Территории!$E$21</definedName>
    <definedName name="pIns_List02">'Перечень тарифов'!$E$32</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потр'!$CG$13:$CG$60</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Т-подкл(инд)'!$W$15:$W$29</definedName>
    <definedName name="pIns_List07">'Сведения об изменении'!$E$13</definedName>
    <definedName name="pIns_List11_1">'Форма 4.7'!$E$13</definedName>
    <definedName name="pIns_List11_2">'Форма 4.7'!$E$16</definedName>
    <definedName name="pIns_List11_3">'Форма 4.7'!$E$19</definedName>
    <definedName name="pIns_List12_1">'Форма 4.8'!$E$16</definedName>
    <definedName name="pIns_List12_2">'Форма 4.8'!$E$19</definedName>
    <definedName name="pIns_List12_3">'Форма 4.8'!$E$23</definedName>
    <definedName name="pIns_List12_4">'Форма 4.8'!$E$26</definedName>
    <definedName name="pIns_List12_5">'Форма 4.8'!$E$29</definedName>
    <definedName name="pIns_List12_6">'Форма 4.8'!$E$32</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REESTR_ORG!$A$2:$J$98</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тарифов'!$R$20:$R$32</definedName>
    <definedName name="TECH_ORG_ID">Титульный!$F$1</definedName>
    <definedName name="ter_List01">Территории!$E$11:$E$21</definedName>
    <definedName name="terCopy_List01">Территории!$Q$11:$Q$21</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тарифов'!$W$20:$W$32</definedName>
    <definedName name="warmSource">'Перечень тарифов'!$V$20:$V$32</definedName>
    <definedName name="year_list">TEHSHEET!$C$2:$C$6</definedName>
    <definedName name="year_list1">TEHSHEET!$B$2:$B$27</definedName>
  </definedNames>
  <calcPr calcId="191029"/>
</workbook>
</file>

<file path=xl/calcChain.xml><?xml version="1.0" encoding="utf-8"?>
<calcChain xmlns="http://schemas.openxmlformats.org/spreadsheetml/2006/main">
  <c r="O7" i="642" l="1"/>
  <c r="O8" i="642"/>
  <c r="O9" i="642"/>
  <c r="O10" i="642"/>
  <c r="N17" i="642"/>
  <c r="O17" i="642" s="1"/>
  <c r="P17" i="642" s="1"/>
  <c r="Q17" i="642" s="1"/>
  <c r="R17" i="642" s="1"/>
  <c r="S17" i="642" s="1"/>
  <c r="U17" i="642" s="1"/>
  <c r="V17" i="642" s="1"/>
  <c r="W17" i="642" s="1"/>
  <c r="X17" i="642" s="1"/>
  <c r="Y17" i="642" s="1"/>
  <c r="Z17" i="642" s="1"/>
  <c r="AB17" i="642" s="1"/>
  <c r="AC17" i="642" s="1"/>
  <c r="AD17" i="642" s="1"/>
  <c r="AE17" i="642" s="1"/>
  <c r="AF17" i="642" s="1"/>
  <c r="AG17" i="642" s="1"/>
  <c r="AI17" i="642" s="1"/>
  <c r="AJ17" i="642" s="1"/>
  <c r="AK17" i="642" s="1"/>
  <c r="AL17" i="642" s="1"/>
  <c r="AM17" i="642" s="1"/>
  <c r="AN17" i="642" s="1"/>
  <c r="AP17" i="642" s="1"/>
  <c r="AQ17" i="642" s="1"/>
  <c r="AR17" i="642" s="1"/>
  <c r="AS17" i="642" s="1"/>
  <c r="AT17" i="642" s="1"/>
  <c r="AU17" i="642" s="1"/>
  <c r="AW17" i="642" s="1"/>
  <c r="AX17" i="642" s="1"/>
  <c r="AY17" i="642" s="1"/>
  <c r="AZ17" i="642" s="1"/>
  <c r="BA17" i="642" s="1"/>
  <c r="BB17" i="642" s="1"/>
  <c r="BD17" i="642" s="1"/>
  <c r="BE17" i="642" s="1"/>
  <c r="BF17" i="642" s="1"/>
  <c r="BG17" i="642" s="1"/>
  <c r="BH17" i="642" s="1"/>
  <c r="BI17" i="642" s="1"/>
  <c r="BK17" i="642" s="1"/>
  <c r="BL17" i="642" s="1"/>
  <c r="BM17" i="642" s="1"/>
  <c r="BN17" i="642" s="1"/>
  <c r="BO17" i="642" s="1"/>
  <c r="BP17" i="642" s="1"/>
  <c r="BR17" i="642" s="1"/>
  <c r="BS17" i="642" s="1"/>
  <c r="BT17" i="642" s="1"/>
  <c r="BU17" i="642" s="1"/>
  <c r="BV17" i="642" s="1"/>
  <c r="BW17" i="642" s="1"/>
  <c r="BY17" i="642" s="1"/>
  <c r="BZ17" i="642" s="1"/>
  <c r="CA17" i="642" s="1"/>
  <c r="CB17" i="642" s="1"/>
  <c r="CC17" i="642" s="1"/>
  <c r="CD17" i="642" s="1"/>
  <c r="CF17" i="642" s="1"/>
  <c r="CG17" i="642" s="1"/>
  <c r="CH17" i="642" s="1"/>
  <c r="L18" i="642"/>
  <c r="O18" i="642"/>
  <c r="CK18" i="642"/>
  <c r="L19" i="642"/>
  <c r="O19" i="642"/>
  <c r="CK19" i="642"/>
  <c r="L20" i="642"/>
  <c r="CK20" i="642"/>
  <c r="L21" i="642"/>
  <c r="CK21" i="642"/>
  <c r="L22" i="642"/>
  <c r="CK22" i="642"/>
  <c r="L23" i="642"/>
  <c r="CK23" i="642"/>
  <c r="L24" i="642"/>
  <c r="Q25" i="642"/>
  <c r="X25" i="642"/>
  <c r="AE25" i="642"/>
  <c r="AL25" i="642"/>
  <c r="AS25" i="642"/>
  <c r="AZ25" i="642"/>
  <c r="BG25" i="642"/>
  <c r="BN25" i="642"/>
  <c r="BU25" i="642"/>
  <c r="CB25" i="642"/>
  <c r="CI24" i="642"/>
  <c r="CK24" i="642"/>
  <c r="CK25" i="642"/>
  <c r="CK26" i="642"/>
  <c r="L27" i="642"/>
  <c r="CK27" i="642"/>
  <c r="L28" i="642"/>
  <c r="Q29" i="642"/>
  <c r="X29" i="642"/>
  <c r="AE29" i="642"/>
  <c r="AL29" i="642"/>
  <c r="AS29" i="642"/>
  <c r="AZ29" i="642"/>
  <c r="BG29" i="642"/>
  <c r="BN29" i="642"/>
  <c r="BU29" i="642"/>
  <c r="CB29" i="642"/>
  <c r="CI28" i="642"/>
  <c r="CK28" i="642"/>
  <c r="CK29" i="642"/>
  <c r="CK30" i="642"/>
  <c r="CK31" i="642"/>
  <c r="CK32" i="642"/>
  <c r="L33" i="642"/>
  <c r="O33" i="642"/>
  <c r="CK33" i="642"/>
  <c r="L34" i="642"/>
  <c r="CK34" i="642"/>
  <c r="L35" i="642"/>
  <c r="CK35" i="642"/>
  <c r="L36" i="642"/>
  <c r="CK36" i="642"/>
  <c r="L37" i="642"/>
  <c r="CK37" i="642"/>
  <c r="L38" i="642"/>
  <c r="Q39" i="642"/>
  <c r="X39" i="642"/>
  <c r="AE39" i="642"/>
  <c r="AL39" i="642"/>
  <c r="AS39" i="642"/>
  <c r="AZ39" i="642"/>
  <c r="BG39" i="642"/>
  <c r="BN39" i="642"/>
  <c r="BU39" i="642"/>
  <c r="CB39" i="642"/>
  <c r="CI38" i="642"/>
  <c r="CK38" i="642"/>
  <c r="CK39" i="642"/>
  <c r="CK40" i="642"/>
  <c r="L41" i="642"/>
  <c r="CK41" i="642"/>
  <c r="L42" i="642"/>
  <c r="Q43" i="642"/>
  <c r="X43" i="642"/>
  <c r="AE43" i="642"/>
  <c r="AL43" i="642"/>
  <c r="AS43" i="642"/>
  <c r="AZ43" i="642"/>
  <c r="BG43" i="642"/>
  <c r="BN43" i="642"/>
  <c r="BU43" i="642"/>
  <c r="CB43" i="642"/>
  <c r="CI42" i="642"/>
  <c r="CK42" i="642"/>
  <c r="CK43" i="642"/>
  <c r="CK44" i="642"/>
  <c r="CK45" i="642"/>
  <c r="CK46" i="642"/>
  <c r="L47" i="642"/>
  <c r="O47" i="642"/>
  <c r="CK47" i="642"/>
  <c r="L48" i="642"/>
  <c r="CK48" i="642"/>
  <c r="L49" i="642"/>
  <c r="CK49" i="642"/>
  <c r="L50" i="642"/>
  <c r="CK50" i="642"/>
  <c r="L51" i="642"/>
  <c r="CK51" i="642"/>
  <c r="L52" i="642"/>
  <c r="Q53" i="642"/>
  <c r="X53" i="642"/>
  <c r="AE53" i="642"/>
  <c r="AL53" i="642"/>
  <c r="AS53" i="642"/>
  <c r="AZ53" i="642"/>
  <c r="BG53" i="642"/>
  <c r="BN53" i="642"/>
  <c r="BU53" i="642"/>
  <c r="CB53" i="642"/>
  <c r="CI52" i="642"/>
  <c r="CK52" i="642"/>
  <c r="CK53" i="642"/>
  <c r="CK54" i="642"/>
  <c r="L55" i="642"/>
  <c r="CK55" i="642"/>
  <c r="L56" i="642"/>
  <c r="Q57" i="642"/>
  <c r="X57" i="642"/>
  <c r="AE57" i="642"/>
  <c r="AL57" i="642"/>
  <c r="AS57" i="642"/>
  <c r="AZ57" i="642"/>
  <c r="BG57" i="642"/>
  <c r="BN57" i="642"/>
  <c r="BU57" i="642"/>
  <c r="CB57" i="642"/>
  <c r="CI56" i="642"/>
  <c r="CK56" i="642"/>
  <c r="CK57" i="642"/>
  <c r="CK58" i="642"/>
  <c r="CK59" i="642"/>
  <c r="CK60" i="642"/>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A133" i="612"/>
  <c r="A134" i="612"/>
  <c r="A135" i="612"/>
  <c r="A136" i="612"/>
  <c r="A137" i="612"/>
  <c r="A138" i="612"/>
  <c r="A139" i="612"/>
  <c r="A140" i="612"/>
  <c r="A141" i="612"/>
  <c r="A142" i="612"/>
  <c r="A143" i="612"/>
  <c r="A144" i="612"/>
  <c r="A145" i="612"/>
  <c r="A146" i="612"/>
  <c r="A147" i="612"/>
  <c r="A148" i="612"/>
  <c r="A149" i="612"/>
  <c r="A150" i="612"/>
  <c r="A151" i="612"/>
  <c r="A152" i="612"/>
  <c r="A153" i="612"/>
  <c r="A154" i="612"/>
  <c r="A155" i="612"/>
  <c r="A156" i="612"/>
  <c r="A157" i="612"/>
  <c r="A158" i="612"/>
  <c r="A159" i="612"/>
  <c r="A160" i="612"/>
  <c r="A161" i="612"/>
  <c r="A162" i="612"/>
  <c r="A163" i="612"/>
  <c r="A164" i="612"/>
  <c r="A165" i="612"/>
  <c r="A166" i="612"/>
  <c r="A167" i="612"/>
  <c r="A168" i="612"/>
  <c r="A169" i="612"/>
  <c r="A170" i="612"/>
  <c r="A171" i="612"/>
  <c r="A172" i="612"/>
  <c r="A173" i="612"/>
  <c r="A174" i="612"/>
  <c r="A175" i="612"/>
  <c r="A176" i="612"/>
  <c r="A177" i="612"/>
  <c r="A178" i="612"/>
  <c r="A179" i="612"/>
  <c r="A180" i="612"/>
  <c r="A181" i="612"/>
  <c r="A182" i="612"/>
  <c r="A183" i="612"/>
  <c r="A184" i="612"/>
  <c r="A185" i="612"/>
  <c r="A186" i="612"/>
  <c r="A187" i="612"/>
  <c r="A188" i="612"/>
  <c r="A189" i="612"/>
  <c r="A190" i="612"/>
  <c r="A191" i="612"/>
  <c r="A192" i="612"/>
  <c r="A193" i="612"/>
  <c r="A194" i="612"/>
  <c r="A195" i="612"/>
  <c r="A196" i="612"/>
  <c r="A197" i="612"/>
  <c r="A198" i="612"/>
  <c r="A199" i="612"/>
  <c r="A200" i="612"/>
  <c r="A201" i="612"/>
  <c r="A202" i="612"/>
  <c r="A203" i="612"/>
  <c r="A204" i="612"/>
  <c r="A205" i="612"/>
  <c r="A206" i="612"/>
  <c r="A207" i="612"/>
  <c r="A208" i="612"/>
  <c r="A209" i="612"/>
  <c r="A210" i="612"/>
  <c r="A211" i="612"/>
  <c r="A212" i="612"/>
  <c r="A213" i="612"/>
  <c r="A214" i="612"/>
  <c r="A215" i="612"/>
  <c r="A216" i="612"/>
  <c r="A217" i="612"/>
  <c r="A218" i="612"/>
  <c r="A219" i="612"/>
  <c r="A220" i="612"/>
  <c r="A221" i="612"/>
  <c r="A222" i="612"/>
  <c r="A223" i="612"/>
  <c r="A224" i="612"/>
  <c r="A225" i="612"/>
  <c r="A226" i="612"/>
  <c r="A227" i="612"/>
  <c r="A228" i="612"/>
  <c r="A229" i="612"/>
  <c r="A230" i="612"/>
  <c r="A231" i="612"/>
  <c r="A232" i="612"/>
  <c r="A233" i="612"/>
  <c r="A234" i="612"/>
  <c r="A235" i="612"/>
  <c r="A236" i="612"/>
  <c r="A237" i="612"/>
  <c r="A238" i="612"/>
  <c r="A239" i="612"/>
  <c r="A240" i="612"/>
  <c r="A241" i="612"/>
  <c r="A242" i="612"/>
  <c r="A243" i="612"/>
  <c r="A244" i="612"/>
  <c r="A245" i="612"/>
  <c r="A246" i="612"/>
  <c r="A247" i="612"/>
  <c r="A248" i="612"/>
  <c r="A249" i="612"/>
  <c r="A250" i="612"/>
  <c r="A251" i="612"/>
  <c r="A252" i="612"/>
  <c r="A253" i="612"/>
  <c r="A254" i="612"/>
  <c r="A255" i="612"/>
  <c r="A256" i="612"/>
  <c r="A257" i="612"/>
  <c r="A258" i="612"/>
  <c r="A259" i="612"/>
  <c r="A260" i="612"/>
  <c r="A261" i="612"/>
  <c r="A262" i="612"/>
  <c r="A263" i="612"/>
  <c r="A264" i="612"/>
  <c r="A265" i="612"/>
  <c r="A266" i="612"/>
  <c r="A267" i="612"/>
  <c r="A268" i="612"/>
  <c r="A269" i="612"/>
  <c r="A270" i="612"/>
  <c r="A271" i="612"/>
  <c r="A272" i="612"/>
  <c r="A273" i="612"/>
  <c r="A274" i="612"/>
  <c r="A275" i="612"/>
  <c r="A276" i="612"/>
  <c r="A277" i="612"/>
  <c r="A278" i="612"/>
  <c r="A279" i="612"/>
  <c r="A280" i="612"/>
  <c r="A281" i="612"/>
  <c r="A282" i="612"/>
  <c r="A283" i="612"/>
  <c r="A284" i="612"/>
  <c r="A285" i="612"/>
  <c r="A286" i="612"/>
  <c r="A287" i="612"/>
  <c r="A288" i="612"/>
  <c r="A289" i="612"/>
  <c r="A290" i="612"/>
  <c r="A291" i="612"/>
  <c r="A292" i="612"/>
  <c r="A293" i="612"/>
  <c r="A294" i="612"/>
  <c r="A295" i="612"/>
  <c r="A296" i="612"/>
  <c r="A297" i="612"/>
  <c r="A298" i="612"/>
  <c r="A299" i="612"/>
  <c r="A300" i="612"/>
  <c r="A301" i="612"/>
  <c r="A302" i="612"/>
  <c r="A303" i="612"/>
  <c r="A304" i="612"/>
  <c r="A305" i="612"/>
  <c r="A306" i="612"/>
  <c r="A307" i="612"/>
  <c r="A308" i="612"/>
  <c r="A309" i="612"/>
  <c r="A310" i="612"/>
  <c r="A311" i="612"/>
  <c r="A312" i="612"/>
  <c r="A313" i="612"/>
  <c r="A314" i="612"/>
  <c r="A315" i="612"/>
  <c r="A316" i="612"/>
  <c r="A317" i="612"/>
  <c r="A318" i="612"/>
  <c r="A319" i="612"/>
  <c r="A320" i="612"/>
  <c r="A321" i="612"/>
  <c r="A322" i="612"/>
  <c r="A323" i="612"/>
  <c r="A324" i="612"/>
  <c r="A325" i="612"/>
  <c r="A326" i="612"/>
  <c r="A327" i="612"/>
  <c r="A328" i="612"/>
  <c r="A329" i="612"/>
  <c r="A330" i="612"/>
  <c r="A331" i="612"/>
  <c r="A332" i="612"/>
  <c r="A333" i="612"/>
  <c r="A334" i="612"/>
  <c r="A335" i="612"/>
  <c r="A336" i="612"/>
  <c r="A337" i="612"/>
  <c r="A338" i="612"/>
  <c r="A339" i="612"/>
  <c r="A340" i="612"/>
  <c r="A341" i="612"/>
  <c r="A342" i="612"/>
  <c r="A343" i="612"/>
  <c r="A344" i="612"/>
  <c r="A345" i="612"/>
  <c r="A346" i="612"/>
  <c r="A347" i="612"/>
  <c r="A348" i="612"/>
  <c r="A349" i="612"/>
  <c r="A350" i="612"/>
  <c r="A351" i="612"/>
  <c r="A352" i="612"/>
  <c r="A353" i="612"/>
  <c r="A354" i="612"/>
  <c r="A355" i="612"/>
  <c r="A356" i="612"/>
  <c r="A357" i="612"/>
  <c r="A358" i="612"/>
  <c r="A359" i="612"/>
  <c r="A360" i="612"/>
  <c r="A361" i="612"/>
  <c r="A362" i="612"/>
  <c r="A363" i="612"/>
  <c r="A364" i="612"/>
  <c r="A365" i="612"/>
  <c r="A366" i="612"/>
  <c r="A367" i="612"/>
  <c r="A368" i="612"/>
  <c r="A369" i="612"/>
  <c r="A370" i="612"/>
  <c r="A371" i="612"/>
  <c r="A372" i="612"/>
  <c r="A373" i="612"/>
  <c r="A374" i="612"/>
  <c r="A375" i="612"/>
  <c r="A376" i="612"/>
  <c r="A377" i="612"/>
  <c r="A378" i="612"/>
  <c r="A379" i="612"/>
  <c r="A380" i="612"/>
  <c r="A381" i="612"/>
  <c r="A382" i="612"/>
  <c r="A383" i="612"/>
  <c r="A384" i="612"/>
  <c r="A385" i="612"/>
  <c r="A386" i="612"/>
  <c r="A387" i="612"/>
  <c r="A388" i="612"/>
  <c r="A389" i="612"/>
  <c r="A390" i="612"/>
  <c r="A391" i="612"/>
  <c r="A392" i="612"/>
  <c r="A393" i="612"/>
  <c r="A394" i="612"/>
  <c r="A395" i="612"/>
  <c r="A396" i="612"/>
  <c r="A397" i="612"/>
  <c r="A398" i="612"/>
  <c r="A399" i="612"/>
  <c r="A400" i="612"/>
  <c r="A401" i="612"/>
  <c r="A402" i="612"/>
  <c r="A403" i="612"/>
  <c r="A404" i="612"/>
  <c r="A405" i="612"/>
  <c r="A406" i="612"/>
  <c r="A407" i="612"/>
  <c r="A408" i="612"/>
  <c r="A409" i="612"/>
  <c r="A410" i="612"/>
  <c r="A411" i="612"/>
  <c r="A412" i="612"/>
  <c r="A413" i="612"/>
  <c r="A414" i="612"/>
  <c r="A415" i="612"/>
  <c r="A416" i="612"/>
  <c r="A417" i="612"/>
  <c r="A418" i="612"/>
  <c r="A419" i="612"/>
  <c r="A420" i="612"/>
  <c r="A421" i="612"/>
  <c r="A422" i="612"/>
  <c r="A423" i="612"/>
  <c r="A424" i="612"/>
  <c r="A425" i="612"/>
  <c r="A426" i="612"/>
  <c r="A427" i="612"/>
  <c r="A428" i="612"/>
  <c r="A429" i="612"/>
  <c r="A430" i="612"/>
  <c r="A431" i="612"/>
  <c r="CB245" i="471"/>
  <c r="BU245" i="471"/>
  <c r="BN245" i="471"/>
  <c r="BG245" i="471"/>
  <c r="AZ245" i="471"/>
  <c r="AS245" i="471"/>
  <c r="AL245" i="471"/>
  <c r="AE245" i="471"/>
  <c r="X245" i="471"/>
  <c r="H24" i="646" l="1"/>
  <c r="H23" i="646"/>
  <c r="H21" i="646"/>
  <c r="H20" i="646"/>
  <c r="H18" i="646"/>
  <c r="H17" i="646"/>
  <c r="H15" i="646"/>
  <c r="H14" i="646"/>
  <c r="H12" i="646"/>
  <c r="H11" i="646"/>
  <c r="H9" i="646"/>
  <c r="H8" i="646"/>
  <c r="H7" i="646"/>
  <c r="H24" i="622"/>
  <c r="H21" i="622"/>
  <c r="H20" i="622"/>
  <c r="H23" i="622"/>
  <c r="H18" i="622"/>
  <c r="H15" i="622"/>
  <c r="H14" i="622"/>
  <c r="H17" i="622"/>
  <c r="H12" i="622"/>
  <c r="H9" i="622"/>
  <c r="H8" i="622"/>
  <c r="H24" i="643"/>
  <c r="H21" i="643"/>
  <c r="H20" i="643"/>
  <c r="H23" i="643"/>
  <c r="H18" i="643"/>
  <c r="H15" i="643"/>
  <c r="H14" i="643"/>
  <c r="H17" i="643"/>
  <c r="H12" i="643"/>
  <c r="H9" i="643"/>
  <c r="H8" i="643"/>
  <c r="R20" i="601"/>
  <c r="H25" i="646" s="1"/>
  <c r="R19" i="601"/>
  <c r="R18" i="601"/>
  <c r="P18" i="601"/>
  <c r="R17" i="601"/>
  <c r="H19" i="646" s="1"/>
  <c r="R16" i="601"/>
  <c r="R15" i="601"/>
  <c r="P15" i="601"/>
  <c r="R14" i="601"/>
  <c r="H13" i="643" s="1"/>
  <c r="R13" i="601"/>
  <c r="R12" i="601"/>
  <c r="P12" i="601"/>
  <c r="F21" i="646"/>
  <c r="F17" i="646"/>
  <c r="F8" i="646"/>
  <c r="F9" i="646"/>
  <c r="F25" i="646"/>
  <c r="F16" i="646"/>
  <c r="F12" i="646"/>
  <c r="F18" i="646"/>
  <c r="F20" i="646"/>
  <c r="F24" i="646"/>
  <c r="F15" i="646"/>
  <c r="F11" i="646"/>
  <c r="F19" i="646"/>
  <c r="F10" i="646"/>
  <c r="F23" i="646"/>
  <c r="F14" i="646"/>
  <c r="F22" i="646"/>
  <c r="F13" i="646"/>
  <c r="F20" i="622"/>
  <c r="F21" i="622"/>
  <c r="F22" i="622"/>
  <c r="F23" i="622"/>
  <c r="F24" i="622"/>
  <c r="F25" i="622"/>
  <c r="F14" i="622"/>
  <c r="F15" i="622"/>
  <c r="F16" i="622"/>
  <c r="F17" i="622"/>
  <c r="F19" i="622"/>
  <c r="F18" i="622"/>
  <c r="F20" i="643"/>
  <c r="F21" i="643"/>
  <c r="F22" i="643"/>
  <c r="F23" i="643"/>
  <c r="F24" i="643"/>
  <c r="F25" i="643"/>
  <c r="F14" i="643"/>
  <c r="F15" i="643"/>
  <c r="F16" i="643"/>
  <c r="F17" i="643"/>
  <c r="F18" i="643"/>
  <c r="F19" i="643"/>
  <c r="M20" i="601"/>
  <c r="M19" i="601"/>
  <c r="M18" i="601"/>
  <c r="M17" i="601"/>
  <c r="M16" i="601"/>
  <c r="M15" i="601"/>
  <c r="M14" i="601"/>
  <c r="M13" i="601"/>
  <c r="M12" i="601"/>
  <c r="B3" i="525"/>
  <c r="B2" i="525"/>
  <c r="E3" i="437"/>
  <c r="H19" i="622" l="1"/>
  <c r="H19" i="643"/>
  <c r="H13" i="646"/>
  <c r="H13" i="622"/>
  <c r="H25" i="622"/>
  <c r="H25" i="643"/>
  <c r="O7" i="627"/>
  <c r="O8" i="627"/>
  <c r="O9" i="627"/>
  <c r="O10" i="627"/>
  <c r="O17" i="627"/>
  <c r="P17" i="627" s="1"/>
  <c r="Q17" i="627" s="1"/>
  <c r="R17" i="627" s="1"/>
  <c r="S17" i="627" s="1"/>
  <c r="U17" i="627" s="1"/>
  <c r="V17" i="627" s="1"/>
  <c r="W17" i="627" s="1"/>
  <c r="Z24" i="627"/>
  <c r="Q25" i="627"/>
  <c r="L18" i="627"/>
  <c r="L20" i="627"/>
  <c r="L21" i="627"/>
  <c r="L24" i="627"/>
  <c r="X24" i="627"/>
  <c r="L23" i="627"/>
  <c r="L19" i="627"/>
  <c r="Y23" i="627"/>
  <c r="O7" i="632" l="1"/>
  <c r="O8" i="632"/>
  <c r="O9" i="632"/>
  <c r="O10" i="632"/>
  <c r="O18" i="632"/>
  <c r="P18" i="632" s="1"/>
  <c r="Q18" i="632" s="1"/>
  <c r="R18" i="632" s="1"/>
  <c r="S18" i="632" s="1"/>
  <c r="T18" i="632" s="1"/>
  <c r="V18" i="632" s="1"/>
  <c r="X18" i="632" s="1"/>
  <c r="R24" i="632"/>
  <c r="Y23" i="632"/>
  <c r="L19" i="632"/>
  <c r="L21" i="632"/>
  <c r="L22" i="632"/>
  <c r="L23" i="632"/>
  <c r="L20" i="632"/>
  <c r="M12" i="550" l="1"/>
  <c r="CK251" i="471" l="1"/>
  <c r="CK250" i="471"/>
  <c r="CK249" i="471"/>
  <c r="CK248" i="471"/>
  <c r="CK247" i="471"/>
  <c r="CK246" i="471"/>
  <c r="CK245" i="471"/>
  <c r="Q245" i="471"/>
  <c r="CK244" i="471"/>
  <c r="CK243" i="471"/>
  <c r="CK242" i="471"/>
  <c r="CK241" i="471"/>
  <c r="CK240" i="471"/>
  <c r="CK239" i="471"/>
  <c r="CK238" i="471"/>
  <c r="H11" i="643"/>
  <c r="H7" i="643"/>
  <c r="L244" i="471"/>
  <c r="F13" i="643"/>
  <c r="L240" i="471"/>
  <c r="F12" i="643"/>
  <c r="F9" i="643"/>
  <c r="F11" i="643"/>
  <c r="L239" i="471"/>
  <c r="L242" i="471"/>
  <c r="L238" i="471"/>
  <c r="L241" i="471"/>
  <c r="F8" i="643"/>
  <c r="F10" i="643"/>
  <c r="L243" i="471"/>
  <c r="CI244" i="47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F10" i="641"/>
  <c r="F13" i="641"/>
  <c r="L221" i="471"/>
  <c r="L224" i="471"/>
  <c r="X226" i="471"/>
  <c r="L23" i="640"/>
  <c r="L22" i="640"/>
  <c r="F11" i="641"/>
  <c r="F9" i="641"/>
  <c r="L24" i="640"/>
  <c r="F12" i="641"/>
  <c r="L225" i="471"/>
  <c r="L21" i="640"/>
  <c r="L20" i="640"/>
  <c r="L226" i="471"/>
  <c r="L25" i="640"/>
  <c r="L223" i="471"/>
  <c r="F8" i="641"/>
  <c r="L222" i="471"/>
  <c r="L26" i="640"/>
  <c r="X26" i="640"/>
  <c r="L220" i="471"/>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0" i="628"/>
  <c r="O9" i="628"/>
  <c r="O8" i="628"/>
  <c r="O7" i="628"/>
  <c r="O17" i="630"/>
  <c r="P17" i="630" s="1"/>
  <c r="Q17" i="630" s="1"/>
  <c r="R17" i="630" s="1"/>
  <c r="S17" i="630" s="1"/>
  <c r="U17" i="630" s="1"/>
  <c r="V17" i="630" s="1"/>
  <c r="O10" i="630"/>
  <c r="O9" i="630"/>
  <c r="O8" i="630"/>
  <c r="O7" i="630"/>
  <c r="O10" i="629"/>
  <c r="O9" i="629"/>
  <c r="O8" i="629"/>
  <c r="O7" i="629"/>
  <c r="X73" i="471"/>
  <c r="F12" i="634"/>
  <c r="Y183" i="471"/>
  <c r="L181" i="471"/>
  <c r="L110" i="471"/>
  <c r="L109" i="471"/>
  <c r="F9" i="637"/>
  <c r="F11" i="636"/>
  <c r="L127" i="471"/>
  <c r="L50" i="471"/>
  <c r="F13" i="639"/>
  <c r="L88" i="471"/>
  <c r="L37" i="471"/>
  <c r="AD108" i="471"/>
  <c r="L148" i="471"/>
  <c r="L53" i="471"/>
  <c r="L167" i="471"/>
  <c r="L73" i="471"/>
  <c r="L183" i="471"/>
  <c r="F13" i="637"/>
  <c r="L149" i="471"/>
  <c r="L161" i="471"/>
  <c r="F8" i="636"/>
  <c r="L196" i="471"/>
  <c r="Y166" i="471"/>
  <c r="X131" i="471"/>
  <c r="L32" i="471"/>
  <c r="L35" i="471"/>
  <c r="L31" i="471"/>
  <c r="F10" i="636"/>
  <c r="L166" i="471"/>
  <c r="L52" i="471"/>
  <c r="L104" i="471"/>
  <c r="X149" i="471"/>
  <c r="F12" i="639"/>
  <c r="F8" i="637"/>
  <c r="L108" i="471"/>
  <c r="AC120" i="471"/>
  <c r="L54" i="471"/>
  <c r="F12" i="635"/>
  <c r="F10" i="637"/>
  <c r="L90" i="471"/>
  <c r="F12" i="637"/>
  <c r="F11" i="638"/>
  <c r="F10" i="638"/>
  <c r="L194" i="471"/>
  <c r="L165" i="471"/>
  <c r="Y130" i="471"/>
  <c r="L71" i="471"/>
  <c r="F9" i="636"/>
  <c r="X55" i="471"/>
  <c r="L91" i="471"/>
  <c r="F13" i="634"/>
  <c r="L70" i="471"/>
  <c r="L180" i="471"/>
  <c r="L68" i="471"/>
  <c r="L87" i="471"/>
  <c r="L126" i="471"/>
  <c r="L179" i="471"/>
  <c r="L128" i="471"/>
  <c r="L125" i="471"/>
  <c r="L51" i="471"/>
  <c r="X167" i="471"/>
  <c r="L193" i="471"/>
  <c r="F13" i="636"/>
  <c r="F9" i="638"/>
  <c r="F11" i="635"/>
  <c r="L103" i="471"/>
  <c r="F13" i="638"/>
  <c r="Y90" i="471"/>
  <c r="L36" i="471"/>
  <c r="F12" i="638"/>
  <c r="AC109" i="471"/>
  <c r="F13" i="635"/>
  <c r="F9" i="634"/>
  <c r="L86" i="471"/>
  <c r="L182" i="471"/>
  <c r="F11" i="639"/>
  <c r="F9" i="639"/>
  <c r="L120" i="471"/>
  <c r="L143" i="471"/>
  <c r="F10" i="634"/>
  <c r="L106" i="471"/>
  <c r="L144" i="471"/>
  <c r="F8" i="638"/>
  <c r="L146" i="471"/>
  <c r="L130" i="471"/>
  <c r="X91" i="471"/>
  <c r="AH197" i="471"/>
  <c r="L197" i="471"/>
  <c r="F8" i="639"/>
  <c r="L33" i="471"/>
  <c r="X37" i="471"/>
  <c r="L55" i="471"/>
  <c r="Y148" i="471"/>
  <c r="L195" i="471"/>
  <c r="L164" i="471"/>
  <c r="L34" i="471"/>
  <c r="L163" i="471"/>
  <c r="F10" i="639"/>
  <c r="F8" i="634"/>
  <c r="L69" i="471"/>
  <c r="F11" i="637"/>
  <c r="F12" i="636"/>
  <c r="L162" i="471"/>
  <c r="AC110" i="471"/>
  <c r="F9" i="635"/>
  <c r="L131" i="471"/>
  <c r="F8" i="635"/>
  <c r="L72" i="471"/>
  <c r="L49" i="471"/>
  <c r="L85" i="471"/>
  <c r="F10" i="635"/>
  <c r="F11" i="634"/>
  <c r="L105" i="471"/>
  <c r="L145" i="471"/>
  <c r="L67" i="471"/>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X24" i="625"/>
  <c r="X26" i="626"/>
  <c r="L18" i="625"/>
  <c r="L20" i="624"/>
  <c r="L24" i="625"/>
  <c r="L22" i="624"/>
  <c r="L24" i="624"/>
  <c r="L26" i="626"/>
  <c r="L21" i="626"/>
  <c r="L25" i="626"/>
  <c r="L22" i="625"/>
  <c r="L19" i="625"/>
  <c r="L21" i="624"/>
  <c r="L21" i="625"/>
  <c r="L18" i="624"/>
  <c r="L24" i="626"/>
  <c r="L23" i="624"/>
  <c r="L20" i="625"/>
  <c r="X24" i="624"/>
  <c r="L22" i="626"/>
  <c r="L23" i="625"/>
  <c r="L20" i="626"/>
  <c r="L19" i="624"/>
  <c r="L23" i="626"/>
  <c r="V19" i="626" l="1"/>
  <c r="W19" i="626" s="1"/>
  <c r="V17" i="625"/>
  <c r="W17" i="625"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X24" i="630"/>
  <c r="L18" i="630"/>
  <c r="L20" i="633"/>
  <c r="L21" i="633"/>
  <c r="L23" i="630"/>
  <c r="L23" i="633"/>
  <c r="L24" i="630"/>
  <c r="Y23" i="631"/>
  <c r="L21" i="630"/>
  <c r="L22" i="633"/>
  <c r="L20" i="630"/>
  <c r="L19" i="633"/>
  <c r="Y23" i="630"/>
  <c r="L22" i="631"/>
  <c r="X24" i="631"/>
  <c r="L23" i="631"/>
  <c r="L20" i="631"/>
  <c r="L19" i="630"/>
  <c r="L24" i="631"/>
  <c r="L19" i="631"/>
  <c r="L18" i="631"/>
  <c r="AH23" i="633"/>
  <c r="L21" i="631"/>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L20" i="629"/>
  <c r="X24" i="629"/>
  <c r="AD23" i="628"/>
  <c r="L23" i="629"/>
  <c r="L20" i="628"/>
  <c r="L24" i="629"/>
  <c r="L25" i="628"/>
  <c r="L18" i="628"/>
  <c r="L18" i="629"/>
  <c r="Y23" i="629"/>
  <c r="L19" i="628"/>
  <c r="E2" i="437"/>
  <c r="L24" i="628"/>
  <c r="L21" i="628"/>
  <c r="L21" i="629"/>
  <c r="L23" i="628"/>
  <c r="AC24" i="628"/>
  <c r="AC25" i="628"/>
  <c r="L19" i="629"/>
  <c r="V17" i="631" l="1"/>
  <c r="W17" i="631" s="1"/>
  <c r="X17" i="628"/>
  <c r="Z17" i="628" s="1"/>
  <c r="S17" i="629"/>
  <c r="U17" i="629" s="1"/>
  <c r="V17" i="629" s="1"/>
  <c r="W17" i="629" s="1"/>
  <c r="AB17" i="628" l="1"/>
  <c r="M292" i="471"/>
  <c r="R307" i="471"/>
  <c r="H11" i="622"/>
  <c r="H7" i="622"/>
  <c r="P297" i="471"/>
  <c r="R302" i="471"/>
  <c r="R297" i="471"/>
  <c r="H11" i="618"/>
  <c r="H7" i="618"/>
  <c r="H11" i="617"/>
  <c r="H7" i="617"/>
  <c r="H11" i="616"/>
  <c r="H7" i="616"/>
  <c r="H11" i="614"/>
  <c r="H7" i="614"/>
  <c r="H340" i="471"/>
  <c r="E29" i="205"/>
  <c r="F29" i="205"/>
  <c r="E327" i="471"/>
  <c r="E332" i="471"/>
  <c r="F12" i="622"/>
  <c r="M302" i="471"/>
  <c r="M297" i="471"/>
  <c r="F11" i="618"/>
  <c r="F8" i="618"/>
  <c r="F8" i="617"/>
  <c r="F12" i="616"/>
  <c r="F13" i="617"/>
  <c r="F10" i="622"/>
  <c r="F9" i="622"/>
  <c r="F12" i="614"/>
  <c r="F8" i="614"/>
  <c r="F341" i="471"/>
  <c r="F10" i="618"/>
  <c r="F10" i="616"/>
  <c r="F340" i="471"/>
  <c r="M307" i="471"/>
  <c r="F12" i="617"/>
  <c r="F8" i="616"/>
  <c r="F337" i="471"/>
  <c r="F11" i="617"/>
  <c r="F338" i="471"/>
  <c r="F339" i="471"/>
  <c r="F9" i="616"/>
  <c r="F12" i="618"/>
  <c r="F10" i="617"/>
  <c r="F13" i="618"/>
  <c r="F8" i="622"/>
  <c r="F13" i="622"/>
  <c r="F11" i="614"/>
  <c r="F13" i="616"/>
  <c r="F11" i="622"/>
  <c r="F9" i="614"/>
  <c r="F13" i="614"/>
  <c r="F11" i="616"/>
  <c r="F10" i="614"/>
  <c r="F9" i="617"/>
  <c r="F9" i="618"/>
  <c r="F342" i="471"/>
</calcChain>
</file>

<file path=xl/sharedStrings.xml><?xml version="1.0" encoding="utf-8"?>
<sst xmlns="http://schemas.openxmlformats.org/spreadsheetml/2006/main" count="4505" uniqueCount="1878">
  <si>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</si>
  <si>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</si>
  <si>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</si>
  <si>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</si>
  <si>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</si>
  <si>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</si>
  <si>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</si>
  <si>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</si>
  <si>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</si>
  <si>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</si>
  <si>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</si>
  <si>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</si>
  <si>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</si>
  <si>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</si>
  <si>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</si>
  <si>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</si>
  <si>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</si>
  <si>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</si>
  <si>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</si>
  <si>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</si>
  <si>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</si>
  <si>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</si>
  <si>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</si>
  <si>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</si>
  <si>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</si>
  <si>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</si>
  <si>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</si>
  <si>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</si>
  <si>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</si>
  <si>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</si>
  <si>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</si>
  <si>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</si>
  <si>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</si>
  <si>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</si>
  <si>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</si>
  <si>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</si>
  <si>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</si>
  <si>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</si>
  <si>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</si>
  <si>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</si>
  <si>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</si>
  <si>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</si>
  <si>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</si>
  <si>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</si>
  <si>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</si>
  <si>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</si>
  <si>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</si>
  <si>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</si>
  <si>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</si>
  <si>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</si>
  <si>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</si>
  <si>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</si>
  <si>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</si>
  <si>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</si>
  <si>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</si>
  <si>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</si>
  <si>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</si>
  <si>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</si>
  <si>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</si>
  <si>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</si>
  <si>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</si>
  <si>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</si>
  <si>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</si>
  <si>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</si>
  <si>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</si>
  <si>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</si>
  <si>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</si>
  <si>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</si>
  <si>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</si>
  <si>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</si>
  <si>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</si>
  <si>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</si>
  <si>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</si>
  <si>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</si>
  <si>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</si>
  <si>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</si>
  <si>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</si>
  <si>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</si>
  <si>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</si>
  <si>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</si>
  <si>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</si>
  <si>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</si>
  <si>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</si>
  <si>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</si>
  <si>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</si>
  <si>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</si>
  <si>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</si>
  <si>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</si>
  <si>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</si>
  <si>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</si>
  <si>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</si>
  <si>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</si>
  <si>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</si>
  <si>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</si>
  <si>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</si>
  <si>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</si>
  <si>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</si>
  <si>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</si>
  <si>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</si>
  <si>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</si>
  <si>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</si>
  <si>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</si>
  <si>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</si>
  <si>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</si>
  <si>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</si>
  <si>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</si>
  <si>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</si>
  <si>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</si>
  <si>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</si>
  <si>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</si>
  <si>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</si>
  <si>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</si>
  <si>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</si>
  <si>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</si>
  <si>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</si>
  <si>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</si>
  <si>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</si>
  <si>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</si>
  <si>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</si>
  <si>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</si>
  <si>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</si>
  <si>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</si>
  <si>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</si>
  <si>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</si>
  <si>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</si>
  <si>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</si>
  <si>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</si>
  <si>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</si>
  <si>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</si>
  <si>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</si>
  <si>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</si>
  <si>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</si>
  <si>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</si>
  <si>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</si>
  <si>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</si>
  <si>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</si>
  <si>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</si>
  <si>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</si>
  <si>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</si>
  <si>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</si>
  <si>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</si>
  <si>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</si>
  <si>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</si>
  <si>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</si>
  <si>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</si>
  <si>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</si>
  <si>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</si>
  <si>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</si>
  <si>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</si>
  <si>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</si>
  <si>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</si>
  <si>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</si>
  <si>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</si>
  <si>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</si>
  <si>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</si>
  <si>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</si>
  <si>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</si>
  <si>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</si>
  <si>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</si>
  <si>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</si>
  <si>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</si>
  <si>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</si>
  <si>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</si>
  <si>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</si>
  <si>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</si>
  <si>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</si>
  <si>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</si>
  <si>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</si>
  <si>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</si>
  <si>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</si>
  <si>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</si>
  <si>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</si>
  <si>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</si>
  <si>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</si>
  <si>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</si>
  <si>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</si>
  <si>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</si>
  <si>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</si>
  <si>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</si>
  <si>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</si>
  <si>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</si>
  <si>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</si>
  <si>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</si>
  <si>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</si>
  <si>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</si>
  <si>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</si>
  <si>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</si>
  <si>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</si>
  <si>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</si>
  <si>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</si>
  <si>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</si>
  <si>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</si>
  <si>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</si>
  <si>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</si>
  <si>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</si>
  <si>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</si>
  <si>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</si>
  <si>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</si>
  <si>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</si>
  <si>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</si>
  <si>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</si>
  <si>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</si>
  <si>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</si>
  <si>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</si>
  <si>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</si>
  <si>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</si>
  <si>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</si>
  <si>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</si>
  <si>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</si>
  <si>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</si>
  <si>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</si>
  <si>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</si>
  <si>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</si>
  <si>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</si>
  <si>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</si>
  <si>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</si>
  <si>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</si>
  <si>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</si>
  <si>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</si>
  <si>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</si>
  <si>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</si>
  <si>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</si>
  <si>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</si>
  <si>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</si>
  <si>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</si>
  <si>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</si>
  <si>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</si>
  <si>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</si>
  <si>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</si>
  <si>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</si>
  <si>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</si>
  <si>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</si>
  <si>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</si>
  <si>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</si>
  <si>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</si>
  <si>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</si>
  <si>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</si>
  <si>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</si>
  <si>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</si>
  <si>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</si>
  <si>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</si>
  <si>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</si>
  <si>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</si>
  <si>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</si>
  <si>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</si>
  <si>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</si>
  <si>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</si>
  <si>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</si>
  <si>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</si>
  <si>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</si>
  <si>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</si>
  <si>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</si>
  <si>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</si>
  <si>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</si>
  <si>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</si>
  <si>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</si>
  <si>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</si>
  <si>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</si>
  <si>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</si>
  <si>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</si>
  <si>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</si>
  <si>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</si>
  <si>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</si>
  <si>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</si>
  <si>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</si>
  <si>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</si>
  <si>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</si>
  <si>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</si>
  <si>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</si>
  <si>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</si>
  <si>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</si>
  <si>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</si>
  <si>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</si>
  <si>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</si>
  <si>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</si>
  <si>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</si>
  <si>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</si>
  <si>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</si>
  <si>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</si>
  <si>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</si>
  <si>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</si>
  <si>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</si>
  <si>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</si>
  <si>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</si>
  <si>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</si>
  <si>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</si>
  <si>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</si>
  <si>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</si>
  <si>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</si>
  <si>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</si>
  <si>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</si>
  <si>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</si>
  <si>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</si>
  <si>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</si>
  <si>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</si>
  <si>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</si>
  <si>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</si>
  <si>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</si>
  <si>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</si>
  <si>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</si>
  <si>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</si>
  <si>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</si>
  <si>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</si>
  <si>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</si>
  <si>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</si>
  <si>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</si>
  <si>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</si>
  <si>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</si>
  <si>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</si>
  <si>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</si>
  <si>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</si>
  <si>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</si>
  <si>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</si>
  <si>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</si>
  <si>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</si>
  <si>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</si>
  <si>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</si>
  <si>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</si>
  <si>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</si>
  <si>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</si>
  <si>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</si>
  <si>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</si>
  <si>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</si>
  <si>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</si>
  <si>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</si>
  <si>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</si>
  <si>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</si>
  <si>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</si>
  <si>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</si>
  <si>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</si>
  <si>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</si>
  <si>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</si>
  <si>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</si>
  <si>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</si>
  <si>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</si>
  <si>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</si>
  <si>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</si>
  <si>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</si>
  <si>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</si>
  <si>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</si>
  <si>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</si>
  <si>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</si>
  <si>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</si>
  <si>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</si>
  <si>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</si>
  <si>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</si>
  <si>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</si>
  <si>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</si>
  <si>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</si>
  <si>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</si>
  <si>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</si>
  <si>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</si>
  <si>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</si>
  <si>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</si>
  <si>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</si>
  <si>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</si>
  <si>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</si>
  <si>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</si>
  <si>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</si>
  <si>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</si>
  <si>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</si>
  <si>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</si>
  <si>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</si>
  <si>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</si>
  <si>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</si>
  <si>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</si>
  <si>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</si>
  <si>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</si>
  <si>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</si>
  <si>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</si>
  <si>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</si>
  <si>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</si>
  <si>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</si>
  <si>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</si>
  <si>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</si>
  <si>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</si>
  <si>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</si>
  <si>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</si>
  <si>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</si>
  <si>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</si>
  <si>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</si>
  <si>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</si>
  <si>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</si>
  <si>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</si>
  <si>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</si>
  <si>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</si>
  <si>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</si>
  <si>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</si>
  <si>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</si>
  <si>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</si>
  <si>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</si>
  <si>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</si>
  <si>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</si>
  <si>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</si>
  <si>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</si>
  <si>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</si>
  <si>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</si>
  <si>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</si>
  <si>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</si>
  <si>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</si>
  <si>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</si>
  <si>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</si>
  <si>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</si>
  <si>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</si>
  <si>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</si>
  <si>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</si>
  <si>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</si>
  <si>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</si>
  <si>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</si>
  <si>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</si>
  <si>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</si>
  <si>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</si>
  <si>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</si>
  <si>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</si>
  <si>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</si>
  <si>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</si>
  <si>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</si>
  <si>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</si>
  <si>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</si>
  <si>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</si>
  <si>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</si>
  <si>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</si>
  <si>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</si>
  <si>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</si>
  <si>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</si>
  <si>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</si>
  <si>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</si>
  <si>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</si>
  <si>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</si>
  <si>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</si>
  <si>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</si>
  <si>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</si>
  <si>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</si>
  <si>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</si>
  <si>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</si>
  <si>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</si>
  <si>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</si>
  <si>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</si>
  <si>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</si>
  <si>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</si>
  <si>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</si>
  <si>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</si>
  <si>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</si>
  <si>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</si>
  <si>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</si>
  <si>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</si>
  <si>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</si>
  <si>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</si>
  <si>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</si>
  <si>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</si>
  <si>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</si>
  <si>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</si>
  <si>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</si>
  <si>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</si>
  <si>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</si>
  <si>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</si>
  <si>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</si>
  <si>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</si>
  <si>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</si>
  <si>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</si>
  <si>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</si>
  <si>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</si>
  <si>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</si>
  <si>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</si>
  <si>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</si>
  <si>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</si>
  <si>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</si>
  <si>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</si>
  <si>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</si>
  <si>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</si>
  <si>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</si>
  <si>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</si>
  <si>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</si>
  <si>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</si>
  <si>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</si>
  <si>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</si>
  <si>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</si>
  <si>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</si>
  <si>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</si>
  <si>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</si>
  <si>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</si>
  <si>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</si>
  <si>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</si>
  <si>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</si>
  <si>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</si>
  <si>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</si>
  <si>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</si>
  <si>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</si>
  <si>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</si>
  <si>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</si>
  <si>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</si>
  <si>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</si>
  <si>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</si>
  <si>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</si>
  <si>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</si>
  <si>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</si>
  <si>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</si>
  <si>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</si>
  <si>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</si>
  <si>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</si>
  <si>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</si>
  <si>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</si>
  <si>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</si>
  <si>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</si>
  <si>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</si>
  <si>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</si>
  <si>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</si>
  <si>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</si>
  <si>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</si>
  <si>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</si>
  <si>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</si>
  <si>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</si>
  <si>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</si>
  <si>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</si>
  <si>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</si>
  <si>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</si>
  <si>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</si>
  <si>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</si>
  <si>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</si>
  <si>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</si>
  <si>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</si>
  <si>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</si>
  <si>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</si>
  <si>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</si>
  <si>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</si>
  <si>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</si>
  <si>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</si>
  <si>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</si>
  <si>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</si>
  <si>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</si>
  <si>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</si>
  <si>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</si>
  <si>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</si>
  <si>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</si>
  <si>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</si>
  <si>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</si>
  <si>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</si>
  <si>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</si>
  <si>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</si>
  <si>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</si>
  <si>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</si>
  <si>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</si>
  <si>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</si>
  <si>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</si>
  <si>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</si>
  <si>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</si>
  <si>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</si>
  <si>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</si>
  <si>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</si>
  <si>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</si>
  <si>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</si>
  <si>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</si>
  <si>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</si>
  <si>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</si>
  <si>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</si>
  <si>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</si>
  <si>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</si>
  <si>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</si>
  <si>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</si>
  <si>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</si>
  <si>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</si>
  <si>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</si>
  <si>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</si>
  <si>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</si>
  <si>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</si>
  <si>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</si>
  <si>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</si>
  <si>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</si>
  <si>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</si>
  <si>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</si>
  <si>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</si>
  <si>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</si>
  <si>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</si>
  <si>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</si>
  <si>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</si>
  <si>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</si>
  <si>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</si>
  <si>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</si>
  <si>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</si>
  <si>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</si>
  <si>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</si>
  <si>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</si>
  <si>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</si>
  <si>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</si>
  <si>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</si>
  <si>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</si>
  <si>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</si>
  <si>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</si>
  <si>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</si>
  <si>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</si>
  <si>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</si>
  <si>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</si>
  <si>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</si>
  <si>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</si>
  <si>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</si>
  <si>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</si>
  <si>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</si>
  <si>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</si>
  <si>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</si>
  <si>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</si>
  <si>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</si>
  <si>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</si>
  <si>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</si>
  <si>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</si>
  <si>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</si>
  <si>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</si>
  <si>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</si>
  <si>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</si>
  <si>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</si>
  <si>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</si>
  <si>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</si>
  <si>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</si>
  <si>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</si>
  <si>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</si>
  <si>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</si>
  <si>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</si>
  <si>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</si>
  <si>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</si>
  <si>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</si>
  <si>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</si>
  <si>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</si>
  <si>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</si>
  <si>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</si>
  <si>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</si>
  <si>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</si>
  <si>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</si>
  <si>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</si>
  <si>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</si>
  <si>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</si>
  <si>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</si>
  <si>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</si>
  <si>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</si>
  <si>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</si>
  <si>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</si>
  <si>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</si>
  <si>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</si>
  <si>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</si>
  <si>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</si>
  <si>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</si>
  <si>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</si>
  <si>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</si>
  <si>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</si>
  <si>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</si>
  <si>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</si>
  <si>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</si>
  <si>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</si>
  <si>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</si>
  <si>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</si>
  <si>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</si>
  <si>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</si>
  <si>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</si>
  <si>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</si>
  <si>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</si>
  <si>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</si>
  <si>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</si>
  <si>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</si>
  <si>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</si>
  <si>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</si>
  <si>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</si>
  <si>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</si>
  <si>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</si>
  <si>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</si>
  <si>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</si>
  <si>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</si>
  <si>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</si>
  <si>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</si>
  <si>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</si>
  <si>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</si>
  <si>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</si>
  <si>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</si>
  <si>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</si>
  <si>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</si>
  <si>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</si>
  <si>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</si>
  <si>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</si>
  <si>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</si>
  <si>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</si>
  <si>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</si>
  <si>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</si>
  <si>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</si>
  <si>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</si>
  <si>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</si>
  <si>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</si>
  <si>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</si>
  <si>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</si>
  <si>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</si>
  <si>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</si>
  <si>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</si>
  <si>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</si>
  <si>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</si>
  <si>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</si>
  <si>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</si>
  <si>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</si>
  <si>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</si>
  <si>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</si>
  <si>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</si>
  <si>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</si>
  <si>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</si>
  <si>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</si>
  <si>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</si>
  <si>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</si>
  <si>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</si>
  <si>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</si>
  <si>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</si>
  <si>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</si>
  <si>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</si>
  <si>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</si>
  <si>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</si>
  <si>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</si>
  <si>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</si>
  <si>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</si>
  <si>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</si>
  <si>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</si>
  <si>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</si>
  <si>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</si>
  <si>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</si>
  <si>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</si>
  <si>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</si>
  <si>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</si>
  <si>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</si>
  <si>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</si>
  <si>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</si>
  <si>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</si>
  <si>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</si>
  <si>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</si>
  <si>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</si>
  <si>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</si>
  <si>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</si>
  <si>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</si>
  <si>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</si>
  <si>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</si>
  <si>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</si>
  <si>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</si>
  <si>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</si>
  <si>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</si>
  <si>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</si>
  <si>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</si>
  <si>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</si>
  <si>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</si>
  <si>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</si>
  <si>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</si>
  <si>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</si>
  <si>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</si>
  <si>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</si>
  <si>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</si>
  <si>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</si>
  <si>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</si>
  <si>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</si>
  <si>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</si>
  <si>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</si>
  <si>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</si>
  <si>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</si>
  <si>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</si>
  <si>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</si>
  <si>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</si>
  <si>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</si>
  <si>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</si>
  <si>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</si>
  <si>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</si>
  <si>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</si>
  <si>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</si>
  <si>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</si>
  <si>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</si>
  <si>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</si>
  <si>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</si>
  <si>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</si>
  <si>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</si>
  <si>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</si>
  <si>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</si>
  <si>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</si>
  <si>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</si>
  <si>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</si>
  <si>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население и приравненные категории</t>
  </si>
  <si>
    <t>Проверка доступных обновлений...</t>
  </si>
  <si>
    <t>Нет доступных обновлений для отчёта с кодом FAS.JKH.OPEN.INFO.PRICE.WARM!</t>
  </si>
  <si>
    <t>29.11.2022</t>
  </si>
  <si>
    <t>Беловский муниципальный район</t>
  </si>
  <si>
    <t>38602000</t>
  </si>
  <si>
    <t>Беличанский сельсовет</t>
  </si>
  <si>
    <t>38602404</t>
  </si>
  <si>
    <t>Беловский сельсовет</t>
  </si>
  <si>
    <t>38602408</t>
  </si>
  <si>
    <t>Бобравский сельсовет</t>
  </si>
  <si>
    <t>38602412</t>
  </si>
  <si>
    <t>Вишневский сельсовет</t>
  </si>
  <si>
    <t>38602416</t>
  </si>
  <si>
    <t>Гирьянский сельсовет</t>
  </si>
  <si>
    <t>38602420</t>
  </si>
  <si>
    <t>Долгобудский сельсовет</t>
  </si>
  <si>
    <t>38602424</t>
  </si>
  <si>
    <t>Ильковский сельсовет</t>
  </si>
  <si>
    <t>38602428</t>
  </si>
  <si>
    <t>Коммунаровский сельсовет</t>
  </si>
  <si>
    <t>38602430</t>
  </si>
  <si>
    <t>Кондратовский сельсовет</t>
  </si>
  <si>
    <t>38602432</t>
  </si>
  <si>
    <t>Корочанский сельсовет</t>
  </si>
  <si>
    <t>38602436</t>
  </si>
  <si>
    <t>Малосолдатский сельсовет</t>
  </si>
  <si>
    <t>38602438</t>
  </si>
  <si>
    <t>Пенский сельсовет</t>
  </si>
  <si>
    <t>38602452</t>
  </si>
  <si>
    <t>Песчанский сельсовет</t>
  </si>
  <si>
    <t>38602454</t>
  </si>
  <si>
    <t>Щеголянский сельсовет</t>
  </si>
  <si>
    <t>38602460</t>
  </si>
  <si>
    <t>Большесолдатский муниципальный район</t>
  </si>
  <si>
    <t>38603000</t>
  </si>
  <si>
    <t>Большесолдатский сельсовет</t>
  </si>
  <si>
    <t>38603403</t>
  </si>
  <si>
    <t>Волоконский сельсовет</t>
  </si>
  <si>
    <t>38603412</t>
  </si>
  <si>
    <t>Любимовский сельсовет</t>
  </si>
  <si>
    <t>38603425</t>
  </si>
  <si>
    <t>Любостанский сельсовет</t>
  </si>
  <si>
    <t>38603427</t>
  </si>
  <si>
    <t>Нижнегридинский сельсовет</t>
  </si>
  <si>
    <t>38603430</t>
  </si>
  <si>
    <t>Саморядовский сельсовет</t>
  </si>
  <si>
    <t>38603451</t>
  </si>
  <si>
    <t>Сторожевский сельсовет</t>
  </si>
  <si>
    <t>38603457</t>
  </si>
  <si>
    <t>Глушковский муниципальный район</t>
  </si>
  <si>
    <t>38604000</t>
  </si>
  <si>
    <t>Алексеевский сельсовет</t>
  </si>
  <si>
    <t>38604404</t>
  </si>
  <si>
    <t>Веселовский сельсовет</t>
  </si>
  <si>
    <t>38604412</t>
  </si>
  <si>
    <t>Званновский сельсовет</t>
  </si>
  <si>
    <t>38604420</t>
  </si>
  <si>
    <t>Карыжский сельсовет</t>
  </si>
  <si>
    <t>38604424</t>
  </si>
  <si>
    <t>Кобыльский сельсовет</t>
  </si>
  <si>
    <t>38604428</t>
  </si>
  <si>
    <t>Коровяковский сельсовет</t>
  </si>
  <si>
    <t>38604432</t>
  </si>
  <si>
    <t>Кульбакинский сельсовет</t>
  </si>
  <si>
    <t>38604436</t>
  </si>
  <si>
    <t>Марковский сельсовет</t>
  </si>
  <si>
    <t>38604440</t>
  </si>
  <si>
    <t>Нижнемордокский сельсовет</t>
  </si>
  <si>
    <t>38604444</t>
  </si>
  <si>
    <t>Попово-Лежачанский сельсовет</t>
  </si>
  <si>
    <t>38604448</t>
  </si>
  <si>
    <t>Сухиновский сельсовет</t>
  </si>
  <si>
    <t>38604456</t>
  </si>
  <si>
    <t>поселок Глушково</t>
  </si>
  <si>
    <t>38604151</t>
  </si>
  <si>
    <t>поселок Теткино</t>
  </si>
  <si>
    <t>38604155</t>
  </si>
  <si>
    <t>Горшеченский муниципальный район</t>
  </si>
  <si>
    <t>38606000</t>
  </si>
  <si>
    <t>Богатыревский сельсовет</t>
  </si>
  <si>
    <t>38606404</t>
  </si>
  <si>
    <t>Быковский сельсовет</t>
  </si>
  <si>
    <t>38606408</t>
  </si>
  <si>
    <t>Знаменский сельсовет</t>
  </si>
  <si>
    <t>38606412</t>
  </si>
  <si>
    <t>Ключевский сельсовет</t>
  </si>
  <si>
    <t>38606416</t>
  </si>
  <si>
    <t>Куньевский сельсовет</t>
  </si>
  <si>
    <t>38606424</t>
  </si>
  <si>
    <t>Нижнеборковский сельсовет</t>
  </si>
  <si>
    <t>38606428</t>
  </si>
  <si>
    <t>Никольский сельсовет</t>
  </si>
  <si>
    <t>38606432</t>
  </si>
  <si>
    <t>Новомеловский сельсовет</t>
  </si>
  <si>
    <t>38606436</t>
  </si>
  <si>
    <t>Солдатский сельсовет</t>
  </si>
  <si>
    <t>38606444</t>
  </si>
  <si>
    <t>Сосновский сельсовет</t>
  </si>
  <si>
    <t>38606448</t>
  </si>
  <si>
    <t>Среднеапоченский сельсовет</t>
  </si>
  <si>
    <t>38606452</t>
  </si>
  <si>
    <t>Старороговский сельсовет</t>
  </si>
  <si>
    <t>38606460</t>
  </si>
  <si>
    <t>Удобенский сельсовет</t>
  </si>
  <si>
    <t>38606468</t>
  </si>
  <si>
    <t>Ясеновский сельсовет</t>
  </si>
  <si>
    <t>38606472</t>
  </si>
  <si>
    <t>поселок Горшечное</t>
  </si>
  <si>
    <t>38606151</t>
  </si>
  <si>
    <t>Дмитриевский муниципальный район</t>
  </si>
  <si>
    <t>38608000</t>
  </si>
  <si>
    <t>Дерюгинский сельсовет</t>
  </si>
  <si>
    <t>38608416</t>
  </si>
  <si>
    <t>Крупецкой сельсовет</t>
  </si>
  <si>
    <t>38608420</t>
  </si>
  <si>
    <t>Новопершинский сельсовет</t>
  </si>
  <si>
    <t>38608432</t>
  </si>
  <si>
    <t>Первоавгустовский сельсовет</t>
  </si>
  <si>
    <t>38608438</t>
  </si>
  <si>
    <t>Поповский сельсовет</t>
  </si>
  <si>
    <t>38608444</t>
  </si>
  <si>
    <t>Почепский сельсовет</t>
  </si>
  <si>
    <t>38608448</t>
  </si>
  <si>
    <t>Старогородский сельсовет</t>
  </si>
  <si>
    <t>38608460</t>
  </si>
  <si>
    <t>город Дмитриев</t>
  </si>
  <si>
    <t>38608101</t>
  </si>
  <si>
    <t>Железногорский муниципальный район</t>
  </si>
  <si>
    <t>38610000</t>
  </si>
  <si>
    <t>Андросовский сельсовет</t>
  </si>
  <si>
    <t>38610404</t>
  </si>
  <si>
    <t>Веретенинский сельсовет</t>
  </si>
  <si>
    <t>38610410</t>
  </si>
  <si>
    <t>Волковский сельсовет</t>
  </si>
  <si>
    <t>38610412</t>
  </si>
  <si>
    <t>Городновский сельсовет</t>
  </si>
  <si>
    <t>38610414</t>
  </si>
  <si>
    <t>Кармановский сельсовет</t>
  </si>
  <si>
    <t>38610428</t>
  </si>
  <si>
    <t>Линецкий сельсовет</t>
  </si>
  <si>
    <t>38610416</t>
  </si>
  <si>
    <t>Михайловский сельсовет</t>
  </si>
  <si>
    <t>38610420</t>
  </si>
  <si>
    <t>Новоандросовский сельсовет</t>
  </si>
  <si>
    <t>38610424</t>
  </si>
  <si>
    <t>Разветьевский сельсовет</t>
  </si>
  <si>
    <t>38610432</t>
  </si>
  <si>
    <t>Рышковский сельсовет</t>
  </si>
  <si>
    <t>38610440</t>
  </si>
  <si>
    <t>Студенокский сельсовет</t>
  </si>
  <si>
    <t>38610446</t>
  </si>
  <si>
    <t>Троицкий сельсовет</t>
  </si>
  <si>
    <t>38610448</t>
  </si>
  <si>
    <t>поселок Магнитный</t>
  </si>
  <si>
    <t>38610160</t>
  </si>
  <si>
    <t>Золотухинский муниципальный район</t>
  </si>
  <si>
    <t>38612000</t>
  </si>
  <si>
    <t>Ануфриевский сельсовет</t>
  </si>
  <si>
    <t>38612404</t>
  </si>
  <si>
    <t>Апальковский сельсовет</t>
  </si>
  <si>
    <t>38612406</t>
  </si>
  <si>
    <t>Будановский сельсовет</t>
  </si>
  <si>
    <t>38612412</t>
  </si>
  <si>
    <t>Дмитриевский сельсовет</t>
  </si>
  <si>
    <t>38612428</t>
  </si>
  <si>
    <t>Донской сельсовет</t>
  </si>
  <si>
    <t>38612432</t>
  </si>
  <si>
    <t>Новоспасский сельсовет</t>
  </si>
  <si>
    <t>38612444</t>
  </si>
  <si>
    <t>Свободинский сельсовет</t>
  </si>
  <si>
    <t>38612456</t>
  </si>
  <si>
    <t>Солнечный сельсовет</t>
  </si>
  <si>
    <t>38612466</t>
  </si>
  <si>
    <t>Тазовский сельсовет</t>
  </si>
  <si>
    <t>38612468</t>
  </si>
  <si>
    <t>поселок Золотухино</t>
  </si>
  <si>
    <t>38612151</t>
  </si>
  <si>
    <t>Касторенский муниципальный район</t>
  </si>
  <si>
    <t>38614000</t>
  </si>
  <si>
    <t>38614408</t>
  </si>
  <si>
    <t>Андреевский сельсовет</t>
  </si>
  <si>
    <t>38614410</t>
  </si>
  <si>
    <t>Верхнеграйворонский сельсовет</t>
  </si>
  <si>
    <t>38614416</t>
  </si>
  <si>
    <t>Егорьевский сельсовет</t>
  </si>
  <si>
    <t>38614428</t>
  </si>
  <si>
    <t>Жерновецкий сельсовет</t>
  </si>
  <si>
    <t>38614432</t>
  </si>
  <si>
    <t>Котовский сельсовет</t>
  </si>
  <si>
    <t>38614436</t>
  </si>
  <si>
    <t>Краснодолинский сельсовет</t>
  </si>
  <si>
    <t>38614440</t>
  </si>
  <si>
    <t>Краснознаменский сельсовет</t>
  </si>
  <si>
    <t>38614444</t>
  </si>
  <si>
    <t>Лачиновский сельсовет</t>
  </si>
  <si>
    <t>38614448</t>
  </si>
  <si>
    <t>Ленинский сельсовет</t>
  </si>
  <si>
    <t>38614452</t>
  </si>
  <si>
    <t>Ореховский сельсовет</t>
  </si>
  <si>
    <t>38614464</t>
  </si>
  <si>
    <t>Семеновский сельсовет</t>
  </si>
  <si>
    <t>38614472</t>
  </si>
  <si>
    <t>Успенский сельсовет</t>
  </si>
  <si>
    <t>38614476</t>
  </si>
  <si>
    <t>поселок Касторное</t>
  </si>
  <si>
    <t>38614151</t>
  </si>
  <si>
    <t>поселок Новокасторное</t>
  </si>
  <si>
    <t>38614153</t>
  </si>
  <si>
    <t>поселок Олымский</t>
  </si>
  <si>
    <t>38614154</t>
  </si>
  <si>
    <t>Конышевский муниципальный район</t>
  </si>
  <si>
    <t>38616000</t>
  </si>
  <si>
    <t>Беляевский сельсовет</t>
  </si>
  <si>
    <t>38616404</t>
  </si>
  <si>
    <t>Ваблинский сельсовет</t>
  </si>
  <si>
    <t>38616408</t>
  </si>
  <si>
    <t>Захарковский сельсовет</t>
  </si>
  <si>
    <t>38616420</t>
  </si>
  <si>
    <t>Малогородьковский сельсовет</t>
  </si>
  <si>
    <t>38616426</t>
  </si>
  <si>
    <t>Машкинский сельсовет</t>
  </si>
  <si>
    <t>38616428</t>
  </si>
  <si>
    <t>Наумовский сельсовет</t>
  </si>
  <si>
    <t>38616432</t>
  </si>
  <si>
    <t>Платавский сельсовет</t>
  </si>
  <si>
    <t>38616436</t>
  </si>
  <si>
    <t>Прилепский сельсовет</t>
  </si>
  <si>
    <t>38616440</t>
  </si>
  <si>
    <t>Старобелицкий сельсовет</t>
  </si>
  <si>
    <t>38616444</t>
  </si>
  <si>
    <t>поселок Конышевка</t>
  </si>
  <si>
    <t>38616151</t>
  </si>
  <si>
    <t>Кореневский муниципальный район</t>
  </si>
  <si>
    <t>38618000</t>
  </si>
  <si>
    <t>Викторовский сельсовет</t>
  </si>
  <si>
    <t>38618412</t>
  </si>
  <si>
    <t>Комаровский сельсовет</t>
  </si>
  <si>
    <t>38618416</t>
  </si>
  <si>
    <t>Кореневский сельсовет</t>
  </si>
  <si>
    <t>38618420</t>
  </si>
  <si>
    <t>38618428</t>
  </si>
  <si>
    <t>Ольговский сельсовет</t>
  </si>
  <si>
    <t>38618432</t>
  </si>
  <si>
    <t>Пушкарский сельсовет</t>
  </si>
  <si>
    <t>38618436</t>
  </si>
  <si>
    <t>Снагостский сельсовет</t>
  </si>
  <si>
    <t>38618444</t>
  </si>
  <si>
    <t>Толпинский сельсовет</t>
  </si>
  <si>
    <t>38618448</t>
  </si>
  <si>
    <t>Шептуховский сельсовет</t>
  </si>
  <si>
    <t>38618452</t>
  </si>
  <si>
    <t>поселок Коренево</t>
  </si>
  <si>
    <t>38618151</t>
  </si>
  <si>
    <t>Курский муниципальный район</t>
  </si>
  <si>
    <t>38620000</t>
  </si>
  <si>
    <t>Бесединский сельсовет</t>
  </si>
  <si>
    <t>38620408</t>
  </si>
  <si>
    <t>Брежневский сельсовет</t>
  </si>
  <si>
    <t>38620412</t>
  </si>
  <si>
    <t>Винниковский сельсовет</t>
  </si>
  <si>
    <t>38620420</t>
  </si>
  <si>
    <t>Ворошневский сельсовет</t>
  </si>
  <si>
    <t>38620424</t>
  </si>
  <si>
    <t>Камышинский сельсовет</t>
  </si>
  <si>
    <t>38620426</t>
  </si>
  <si>
    <t>Клюквинский сельсовет</t>
  </si>
  <si>
    <t>38620428</t>
  </si>
  <si>
    <t>Лебяженский сельсовет</t>
  </si>
  <si>
    <t>38620432</t>
  </si>
  <si>
    <t>Моковский сельсовет</t>
  </si>
  <si>
    <t>38620436</t>
  </si>
  <si>
    <t>Нижнемедведицкий сельсовет</t>
  </si>
  <si>
    <t>38620448</t>
  </si>
  <si>
    <t>Новопоселеновский сельсовет</t>
  </si>
  <si>
    <t>38620452</t>
  </si>
  <si>
    <t>Ноздрачевский сельсовет</t>
  </si>
  <si>
    <t>38620456</t>
  </si>
  <si>
    <t>Пашковский сельсовет</t>
  </si>
  <si>
    <t>38620460</t>
  </si>
  <si>
    <t>Полевской сельсовет</t>
  </si>
  <si>
    <t>38620468</t>
  </si>
  <si>
    <t>Полянский сельсовет</t>
  </si>
  <si>
    <t>38620472</t>
  </si>
  <si>
    <t>38620476</t>
  </si>
  <si>
    <t>Шумаковский сельсовет</t>
  </si>
  <si>
    <t>38620488</t>
  </si>
  <si>
    <t>Щетинский сельсовет</t>
  </si>
  <si>
    <t>38620492</t>
  </si>
  <si>
    <t>Курчатовский муниципальный район</t>
  </si>
  <si>
    <t>38621000</t>
  </si>
  <si>
    <t>Дичнянский сельсовет</t>
  </si>
  <si>
    <t>38621442</t>
  </si>
  <si>
    <t>Дружненский сельсовет</t>
  </si>
  <si>
    <t>38621410</t>
  </si>
  <si>
    <t>Колпаковский сельсовет</t>
  </si>
  <si>
    <t>38621418</t>
  </si>
  <si>
    <t>Костельцевский сельсовет</t>
  </si>
  <si>
    <t>38621425</t>
  </si>
  <si>
    <t>Макаровский сельсовет</t>
  </si>
  <si>
    <t>38621422</t>
  </si>
  <si>
    <t>Чаплинский сельсовет</t>
  </si>
  <si>
    <t>38621449</t>
  </si>
  <si>
    <t>поселок Иванино</t>
  </si>
  <si>
    <t>38621152</t>
  </si>
  <si>
    <t>поселок имени Карла Либкнехта</t>
  </si>
  <si>
    <t>38621153</t>
  </si>
  <si>
    <t>Льговский муниципальный район</t>
  </si>
  <si>
    <t>38622000</t>
  </si>
  <si>
    <t>Большеугонский сельсовет</t>
  </si>
  <si>
    <t>38622410</t>
  </si>
  <si>
    <t>Вышнедеревенский сельсовет</t>
  </si>
  <si>
    <t>38622417</t>
  </si>
  <si>
    <t>Городенский сельсовет</t>
  </si>
  <si>
    <t>38622420</t>
  </si>
  <si>
    <t>Густомойский сельсовет</t>
  </si>
  <si>
    <t>38622424</t>
  </si>
  <si>
    <t>Иванчиковский сельсовет</t>
  </si>
  <si>
    <t>38622435</t>
  </si>
  <si>
    <t>Кудинцевский сельсовет</t>
  </si>
  <si>
    <t>38622450</t>
  </si>
  <si>
    <t>Марицкий сельсовет</t>
  </si>
  <si>
    <t>38622464</t>
  </si>
  <si>
    <t>Селекционный сельсовет</t>
  </si>
  <si>
    <t>38622477</t>
  </si>
  <si>
    <t>Мантуровский муниципальный район</t>
  </si>
  <si>
    <t>38623000</t>
  </si>
  <si>
    <t>2 Засеймский сельсовет</t>
  </si>
  <si>
    <t>38623410</t>
  </si>
  <si>
    <t>Куськинский сельсовет</t>
  </si>
  <si>
    <t>38623419</t>
  </si>
  <si>
    <t>Мантуровский сельсовет</t>
  </si>
  <si>
    <t>38623422</t>
  </si>
  <si>
    <t>Останинский сельсовет</t>
  </si>
  <si>
    <t>38623426</t>
  </si>
  <si>
    <t>Репецкий сельсовет</t>
  </si>
  <si>
    <t>38623436</t>
  </si>
  <si>
    <t>Сеймский сельсовет</t>
  </si>
  <si>
    <t>38623441</t>
  </si>
  <si>
    <t>Ястребовский сельсовет</t>
  </si>
  <si>
    <t>38623460</t>
  </si>
  <si>
    <t>Медвенский муниципальный район</t>
  </si>
  <si>
    <t>38624000</t>
  </si>
  <si>
    <t>Амосовский сельсовет</t>
  </si>
  <si>
    <t>38624404</t>
  </si>
  <si>
    <t>Высокский сельсовет</t>
  </si>
  <si>
    <t>38624408</t>
  </si>
  <si>
    <t>Вышнереутчанский сельсовет</t>
  </si>
  <si>
    <t>38624416</t>
  </si>
  <si>
    <t>Гостомлянский сельсовет</t>
  </si>
  <si>
    <t>38624420</t>
  </si>
  <si>
    <t>Китаевский сельсовет</t>
  </si>
  <si>
    <t>38624424</t>
  </si>
  <si>
    <t>Любачанский сельсовет</t>
  </si>
  <si>
    <t>38624448</t>
  </si>
  <si>
    <t>Нижнереутчанский сельсовет</t>
  </si>
  <si>
    <t>38624436</t>
  </si>
  <si>
    <t>Паникинский сельсовет</t>
  </si>
  <si>
    <t>38624440</t>
  </si>
  <si>
    <t>Панинский сельсовет</t>
  </si>
  <si>
    <t>38624444</t>
  </si>
  <si>
    <t>Черемошнянский сельсовет</t>
  </si>
  <si>
    <t>38624456</t>
  </si>
  <si>
    <t>поселок Медвенка</t>
  </si>
  <si>
    <t>38624151</t>
  </si>
  <si>
    <t>Обоянский муниципальный район</t>
  </si>
  <si>
    <t>38626000</t>
  </si>
  <si>
    <t>Афанасьевский сельсовет</t>
  </si>
  <si>
    <t>38626404</t>
  </si>
  <si>
    <t>Бабинский сельсовет</t>
  </si>
  <si>
    <t>38626408</t>
  </si>
  <si>
    <t>Башкатовский сельсовет</t>
  </si>
  <si>
    <t>38626412</t>
  </si>
  <si>
    <t>Быкановский сельсовет</t>
  </si>
  <si>
    <t>38626420</t>
  </si>
  <si>
    <t>Гридасовский сельсовет</t>
  </si>
  <si>
    <t>38626424</t>
  </si>
  <si>
    <t>Зоринский сельсовет</t>
  </si>
  <si>
    <t>38626432</t>
  </si>
  <si>
    <t>Каменский сельсовет</t>
  </si>
  <si>
    <t>38626436</t>
  </si>
  <si>
    <t>Котельниковский сельсовет</t>
  </si>
  <si>
    <t>38626444</t>
  </si>
  <si>
    <t>Рудавский сельсовет</t>
  </si>
  <si>
    <t>38626456</t>
  </si>
  <si>
    <t>Рыбино-Будский сельсовет</t>
  </si>
  <si>
    <t>38626460</t>
  </si>
  <si>
    <t>Усланский сельсовет</t>
  </si>
  <si>
    <t>38626468</t>
  </si>
  <si>
    <t>Шевелевский сельсовет</t>
  </si>
  <si>
    <t>38626472</t>
  </si>
  <si>
    <t>город Обоянь</t>
  </si>
  <si>
    <t>38626101</t>
  </si>
  <si>
    <t>Октябрьский муниципальный район</t>
  </si>
  <si>
    <t>38628000</t>
  </si>
  <si>
    <t>Артюховский сельсовет</t>
  </si>
  <si>
    <t>38628404</t>
  </si>
  <si>
    <t>Большедолженковский сельсовет</t>
  </si>
  <si>
    <t>38628408</t>
  </si>
  <si>
    <t>Дьяконовский сельсовет</t>
  </si>
  <si>
    <t>38628412</t>
  </si>
  <si>
    <t>Катыринский сельсовет</t>
  </si>
  <si>
    <t>38628416</t>
  </si>
  <si>
    <t>Лобазовский сельсовет</t>
  </si>
  <si>
    <t>38628420</t>
  </si>
  <si>
    <t>38628424</t>
  </si>
  <si>
    <t>Плотавский сельсовет</t>
  </si>
  <si>
    <t>38628426</t>
  </si>
  <si>
    <t>Старковский сельсовет</t>
  </si>
  <si>
    <t>38628428</t>
  </si>
  <si>
    <t>Филипповский сельсовет</t>
  </si>
  <si>
    <t>38628432</t>
  </si>
  <si>
    <t>Черницынский сельсовет</t>
  </si>
  <si>
    <t>38628436</t>
  </si>
  <si>
    <t>поселок Прямицыно</t>
  </si>
  <si>
    <t>38628151</t>
  </si>
  <si>
    <t>Поныровский муниципальный район</t>
  </si>
  <si>
    <t>38630000</t>
  </si>
  <si>
    <t>1-й Поныровский сельсовет</t>
  </si>
  <si>
    <t>38630436</t>
  </si>
  <si>
    <t>2-й Поныровский сельсовет</t>
  </si>
  <si>
    <t>38630440</t>
  </si>
  <si>
    <t>Верхне-Смородинский сельсовет</t>
  </si>
  <si>
    <t>38630416</t>
  </si>
  <si>
    <t>Возовский сельсовет</t>
  </si>
  <si>
    <t>38630418</t>
  </si>
  <si>
    <t>Горяйновский сельсовет</t>
  </si>
  <si>
    <t>38630419</t>
  </si>
  <si>
    <t>Ольховатский сельсовет</t>
  </si>
  <si>
    <t>38630428</t>
  </si>
  <si>
    <t>Первомайский сельсовет</t>
  </si>
  <si>
    <t>38630432</t>
  </si>
  <si>
    <t>поселок Поныри</t>
  </si>
  <si>
    <t>38630151</t>
  </si>
  <si>
    <t>Пристенский муниципальный район</t>
  </si>
  <si>
    <t>38632000</t>
  </si>
  <si>
    <t>Бобрышевский сельсовет</t>
  </si>
  <si>
    <t>38632404</t>
  </si>
  <si>
    <t>38632428</t>
  </si>
  <si>
    <t>Нагольненский сельсовет</t>
  </si>
  <si>
    <t>38632432</t>
  </si>
  <si>
    <t>Пристенский сельсовет</t>
  </si>
  <si>
    <t>38632444</t>
  </si>
  <si>
    <t>Сазановский сельсовет</t>
  </si>
  <si>
    <t>38632460</t>
  </si>
  <si>
    <t>Среднеольшанский сельсовет</t>
  </si>
  <si>
    <t>38632464</t>
  </si>
  <si>
    <t>Черновецкий сельсовет</t>
  </si>
  <si>
    <t>38632473</t>
  </si>
  <si>
    <t>Ярыгинский сельсовет</t>
  </si>
  <si>
    <t>38632480</t>
  </si>
  <si>
    <t>поселок Кировский</t>
  </si>
  <si>
    <t>38632152</t>
  </si>
  <si>
    <t>поселок Пристень</t>
  </si>
  <si>
    <t>38632151</t>
  </si>
  <si>
    <t>Рыльский муниципальный район</t>
  </si>
  <si>
    <t>38634000</t>
  </si>
  <si>
    <t>Березниковский сельсовет</t>
  </si>
  <si>
    <t>38634412</t>
  </si>
  <si>
    <t>Дуровский сельсовет</t>
  </si>
  <si>
    <t>38634432</t>
  </si>
  <si>
    <t>Ивановский сельсовет</t>
  </si>
  <si>
    <t>38634436</t>
  </si>
  <si>
    <t>Козинский сельсовет</t>
  </si>
  <si>
    <t>38634443</t>
  </si>
  <si>
    <t>Крупецкий сельсовет</t>
  </si>
  <si>
    <t>38634448</t>
  </si>
  <si>
    <t>Малогнеушевский сельсовет</t>
  </si>
  <si>
    <t>38634460</t>
  </si>
  <si>
    <t>38634464</t>
  </si>
  <si>
    <t>Некрасовский сельсовет</t>
  </si>
  <si>
    <t>38634468</t>
  </si>
  <si>
    <t>Нехаевский сельсовет</t>
  </si>
  <si>
    <t>38634472</t>
  </si>
  <si>
    <t>Никольниковский сельсовет</t>
  </si>
  <si>
    <t>38634476</t>
  </si>
  <si>
    <t>Октябрьский сельсовет</t>
  </si>
  <si>
    <t>38634484</t>
  </si>
  <si>
    <t>Пригородненский сельсовет</t>
  </si>
  <si>
    <t>38634488</t>
  </si>
  <si>
    <t>38634492</t>
  </si>
  <si>
    <t>Щекинский сельсовет</t>
  </si>
  <si>
    <t>38634496</t>
  </si>
  <si>
    <t>город Рыльск</t>
  </si>
  <si>
    <t>38634101</t>
  </si>
  <si>
    <t>Советский муниципальный район</t>
  </si>
  <si>
    <t>38636000</t>
  </si>
  <si>
    <t>Александровский сельсовет</t>
  </si>
  <si>
    <t>38636404</t>
  </si>
  <si>
    <t>Верхнерагозецкий сельсовет</t>
  </si>
  <si>
    <t>38636412</t>
  </si>
  <si>
    <t>Волжанский сельсовет</t>
  </si>
  <si>
    <t>38636416</t>
  </si>
  <si>
    <t>38636424</t>
  </si>
  <si>
    <t>Ледовский сельсовет</t>
  </si>
  <si>
    <t>38636432</t>
  </si>
  <si>
    <t>38636434</t>
  </si>
  <si>
    <t>Мансуровский сельсовет</t>
  </si>
  <si>
    <t>38636436</t>
  </si>
  <si>
    <t>Михайлоанненский сельсовет</t>
  </si>
  <si>
    <t>38636440</t>
  </si>
  <si>
    <t>Нижнеграйворонский сельсовет</t>
  </si>
  <si>
    <t>38636448</t>
  </si>
  <si>
    <t>Советский сельсовет</t>
  </si>
  <si>
    <t>38636464</t>
  </si>
  <si>
    <t>поселок Кшенский</t>
  </si>
  <si>
    <t>38636151</t>
  </si>
  <si>
    <t>Солнцевский муниципальный район</t>
  </si>
  <si>
    <t>38638000</t>
  </si>
  <si>
    <t>Бунинский сельсовет</t>
  </si>
  <si>
    <t>38638408</t>
  </si>
  <si>
    <t>Зуевский сельсовет</t>
  </si>
  <si>
    <t>38638428</t>
  </si>
  <si>
    <t>38638432</t>
  </si>
  <si>
    <t>Старолещинский сельсовет</t>
  </si>
  <si>
    <t>38638448</t>
  </si>
  <si>
    <t>Субботинский сельсовет</t>
  </si>
  <si>
    <t>38638452</t>
  </si>
  <si>
    <t>38638460</t>
  </si>
  <si>
    <t>поселок Солнцево</t>
  </si>
  <si>
    <t>38638151</t>
  </si>
  <si>
    <t>Суджанский муниципальный район</t>
  </si>
  <si>
    <t>38640000</t>
  </si>
  <si>
    <t>Борковский сельсовет</t>
  </si>
  <si>
    <t>38640410</t>
  </si>
  <si>
    <t>Воробжанский сельсовет</t>
  </si>
  <si>
    <t>38640415</t>
  </si>
  <si>
    <t>Гончаровский сельсовет</t>
  </si>
  <si>
    <t>38640421</t>
  </si>
  <si>
    <t>Гуевский сельсовет</t>
  </si>
  <si>
    <t>38640424</t>
  </si>
  <si>
    <t>Замостянский сельсовет</t>
  </si>
  <si>
    <t>38640430</t>
  </si>
  <si>
    <t>Заолешенский сельсовет</t>
  </si>
  <si>
    <t>38640433</t>
  </si>
  <si>
    <t>Казачелокнянский сельсовет</t>
  </si>
  <si>
    <t>38640438</t>
  </si>
  <si>
    <t>Малолокнянский сельсовет</t>
  </si>
  <si>
    <t>38640450</t>
  </si>
  <si>
    <t>Мартыновский сельсовет</t>
  </si>
  <si>
    <t>38640453</t>
  </si>
  <si>
    <t>Махновский сельсовет</t>
  </si>
  <si>
    <t>38640456</t>
  </si>
  <si>
    <t>Новоивановский сельсовет</t>
  </si>
  <si>
    <t>38640463</t>
  </si>
  <si>
    <t>Плеховский сельсовет</t>
  </si>
  <si>
    <t>38640466</t>
  </si>
  <si>
    <t>Погребской сельсовет</t>
  </si>
  <si>
    <t>38640469</t>
  </si>
  <si>
    <t>Пореченский сельсовет</t>
  </si>
  <si>
    <t>38640472</t>
  </si>
  <si>
    <t>Свердликовский сельсовет</t>
  </si>
  <si>
    <t>38640474</t>
  </si>
  <si>
    <t>Уланковский сельсовет</t>
  </si>
  <si>
    <t>38640480</t>
  </si>
  <si>
    <t>город Суджа</t>
  </si>
  <si>
    <t>38640101</t>
  </si>
  <si>
    <t>Тимский муниципальный район</t>
  </si>
  <si>
    <t>38642000</t>
  </si>
  <si>
    <t>Барковский сельсовет</t>
  </si>
  <si>
    <t>38642401</t>
  </si>
  <si>
    <t>Быстрецкий сельсовет</t>
  </si>
  <si>
    <t>38642402</t>
  </si>
  <si>
    <t>Выгорновский сельсовет</t>
  </si>
  <si>
    <t>38642404</t>
  </si>
  <si>
    <t>38642432</t>
  </si>
  <si>
    <t>Погоженский сельсовет</t>
  </si>
  <si>
    <t>38642444</t>
  </si>
  <si>
    <t>Становский сельсовет</t>
  </si>
  <si>
    <t>38642468</t>
  </si>
  <si>
    <t>Тимский сельсовет</t>
  </si>
  <si>
    <t>38642472</t>
  </si>
  <si>
    <t>38642476</t>
  </si>
  <si>
    <t>поселок Тим</t>
  </si>
  <si>
    <t>38642151</t>
  </si>
  <si>
    <t>Фатежский муниципальный район</t>
  </si>
  <si>
    <t>38644000</t>
  </si>
  <si>
    <t>Банинский сельсовет</t>
  </si>
  <si>
    <t>38644402</t>
  </si>
  <si>
    <t>Большеанненковский сельсовет</t>
  </si>
  <si>
    <t>38644408</t>
  </si>
  <si>
    <t>Большежировский сельсовет</t>
  </si>
  <si>
    <t>38644412</t>
  </si>
  <si>
    <t>Верхнелюбажский сельсовет</t>
  </si>
  <si>
    <t>38644416</t>
  </si>
  <si>
    <t>Верхнехотемльский сельсовет</t>
  </si>
  <si>
    <t>38644420</t>
  </si>
  <si>
    <t>Глебовский сельсовет</t>
  </si>
  <si>
    <t>38644424</t>
  </si>
  <si>
    <t>Миленинский сельсовет</t>
  </si>
  <si>
    <t>38644444</t>
  </si>
  <si>
    <t>Молотычевский сельсовет</t>
  </si>
  <si>
    <t>38644448</t>
  </si>
  <si>
    <t>Русановский сельсовет</t>
  </si>
  <si>
    <t>38644464</t>
  </si>
  <si>
    <t>38644468</t>
  </si>
  <si>
    <t>город Фатеж</t>
  </si>
  <si>
    <t>38644101</t>
  </si>
  <si>
    <t>Хомутовский муниципальный район</t>
  </si>
  <si>
    <t>38646000</t>
  </si>
  <si>
    <t>Гламаздинский сельсовет</t>
  </si>
  <si>
    <t>38646412</t>
  </si>
  <si>
    <t>Дубовицкий сельсовет</t>
  </si>
  <si>
    <t>38646416</t>
  </si>
  <si>
    <t>Калиновский сельсовет</t>
  </si>
  <si>
    <t>38646420</t>
  </si>
  <si>
    <t>Ольховский сельсовет</t>
  </si>
  <si>
    <t>38646448</t>
  </si>
  <si>
    <t>Петровский сельсовет</t>
  </si>
  <si>
    <t>38646452</t>
  </si>
  <si>
    <t>Романовский сельсовет</t>
  </si>
  <si>
    <t>38646464</t>
  </si>
  <si>
    <t>Сальновский сельсовет</t>
  </si>
  <si>
    <t>38646468</t>
  </si>
  <si>
    <t>Сковородневский сельсовет</t>
  </si>
  <si>
    <t>38646472</t>
  </si>
  <si>
    <t>поселок Хомутовка</t>
  </si>
  <si>
    <t>38646151</t>
  </si>
  <si>
    <t>Черемисиновский муниципальный район</t>
  </si>
  <si>
    <t>38648000</t>
  </si>
  <si>
    <t>Краснополянский сельсовет</t>
  </si>
  <si>
    <t>38648406</t>
  </si>
  <si>
    <t>38648412</t>
  </si>
  <si>
    <t>Ниженский сельсовет</t>
  </si>
  <si>
    <t>38648416</t>
  </si>
  <si>
    <t>38648427</t>
  </si>
  <si>
    <t>Покровский сельсовет</t>
  </si>
  <si>
    <t>38648428</t>
  </si>
  <si>
    <t>38648432</t>
  </si>
  <si>
    <t>Стакановский сельсовет</t>
  </si>
  <si>
    <t>38648436</t>
  </si>
  <si>
    <t>Удеревский сельсовет</t>
  </si>
  <si>
    <t>38648444</t>
  </si>
  <si>
    <t>поселок Черемисиново</t>
  </si>
  <si>
    <t>38648151</t>
  </si>
  <si>
    <t>Щигровский муниципальный район</t>
  </si>
  <si>
    <t>38650000</t>
  </si>
  <si>
    <t>Большезмеинский сельсовет</t>
  </si>
  <si>
    <t>38650402</t>
  </si>
  <si>
    <t>38650448</t>
  </si>
  <si>
    <t>Вышнеольховатский сельсовет</t>
  </si>
  <si>
    <t>38650404</t>
  </si>
  <si>
    <t>Вязовский сельсовет</t>
  </si>
  <si>
    <t>38650408</t>
  </si>
  <si>
    <t>Защитенский сельсовет</t>
  </si>
  <si>
    <t>38650412</t>
  </si>
  <si>
    <t>38650416</t>
  </si>
  <si>
    <t>Касиновский сельсовет</t>
  </si>
  <si>
    <t>38650418</t>
  </si>
  <si>
    <t>Косоржанский сельсовет</t>
  </si>
  <si>
    <t>38650420</t>
  </si>
  <si>
    <t>Кривцовский сельсовет</t>
  </si>
  <si>
    <t>38650424</t>
  </si>
  <si>
    <t>Крутовский сельсовет</t>
  </si>
  <si>
    <t>38650428</t>
  </si>
  <si>
    <t>Мелехинский сельсовет</t>
  </si>
  <si>
    <t>38650432</t>
  </si>
  <si>
    <t>38650436</t>
  </si>
  <si>
    <t>Озерский сельсовет</t>
  </si>
  <si>
    <t>38650438</t>
  </si>
  <si>
    <t>Охочевский сельсовет</t>
  </si>
  <si>
    <t>38650440</t>
  </si>
  <si>
    <t>38650444</t>
  </si>
  <si>
    <t>Теребужский сельсовет</t>
  </si>
  <si>
    <t>38650452</t>
  </si>
  <si>
    <t>Титовский сельсовет</t>
  </si>
  <si>
    <t>38650456</t>
  </si>
  <si>
    <t>Троицкокраснянский сельсовет</t>
  </si>
  <si>
    <t>38650460</t>
  </si>
  <si>
    <t>город Железногорск</t>
  </si>
  <si>
    <t>38705000</t>
  </si>
  <si>
    <t>город Курск</t>
  </si>
  <si>
    <t>38701000</t>
  </si>
  <si>
    <t>город Курчатов</t>
  </si>
  <si>
    <t>38708000</t>
  </si>
  <si>
    <t>город Льгов</t>
  </si>
  <si>
    <t>38710000</t>
  </si>
  <si>
    <t>город Щигры</t>
  </si>
  <si>
    <t>38715000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</si>
  <si>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</si>
  <si>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</si>
  <si>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</si>
  <si>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</si>
  <si>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</si>
  <si>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</si>
  <si>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</si>
  <si>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</si>
  <si>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</si>
  <si>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</si>
  <si>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</si>
  <si>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</si>
  <si>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</si>
  <si>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</si>
  <si>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</si>
  <si>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01.01.2019</t>
  </si>
  <si>
    <t>31.12.2023</t>
  </si>
  <si>
    <t>REGION_ID</t>
  </si>
  <si>
    <t>REGION_NAME</t>
  </si>
  <si>
    <t>RST_ORG_ID</t>
  </si>
  <si>
    <t>ORG_NAME</t>
  </si>
  <si>
    <t>INN_NAME</t>
  </si>
  <si>
    <t>KPP_NAME</t>
  </si>
  <si>
    <t>ORG_START_DATE</t>
  </si>
  <si>
    <t>ORG_END_DATE</t>
  </si>
  <si>
    <t>2594</t>
  </si>
  <si>
    <t>31526383</t>
  </si>
  <si>
    <t>"Теткинское МУП ЖКХ"</t>
  </si>
  <si>
    <t>4603009064</t>
  </si>
  <si>
    <t>460301001</t>
  </si>
  <si>
    <t>31457162</t>
  </si>
  <si>
    <t>АО "ГАЗСПЕЦРЕСУРС"</t>
  </si>
  <si>
    <t>4611016308</t>
  </si>
  <si>
    <t>461101001</t>
  </si>
  <si>
    <t>17-11-2020 00:00:00</t>
  </si>
  <si>
    <t>30876295</t>
  </si>
  <si>
    <t>АО "ККХП"</t>
  </si>
  <si>
    <t>4630001280</t>
  </si>
  <si>
    <t>463201001</t>
  </si>
  <si>
    <t>12-01-2017 00:00:00</t>
  </si>
  <si>
    <t>26506537</t>
  </si>
  <si>
    <t>АО "Концерн Росэнергоатом" (филиал "Курская атомная станция")</t>
  </si>
  <si>
    <t>7721632827</t>
  </si>
  <si>
    <t>463443001</t>
  </si>
  <si>
    <t>31226876</t>
  </si>
  <si>
    <t>АО "Курская строительная компания "Новый курс"</t>
  </si>
  <si>
    <t>4629043694</t>
  </si>
  <si>
    <t>02-08-2018 00:00:00</t>
  </si>
  <si>
    <t>31412878</t>
  </si>
  <si>
    <t>АО "Михайловский ГОК  им. А.В. Варичева"</t>
  </si>
  <si>
    <t>4633001577</t>
  </si>
  <si>
    <t>997550001</t>
  </si>
  <si>
    <t>20-03-2020 00:00:00</t>
  </si>
  <si>
    <t>26838066</t>
  </si>
  <si>
    <t>АО "РЭУ"</t>
  </si>
  <si>
    <t>7714783092</t>
  </si>
  <si>
    <t>770401001</t>
  </si>
  <si>
    <t>26357430</t>
  </si>
  <si>
    <t>АО "Сахарный комбинат Льговский"</t>
  </si>
  <si>
    <t>4613005502</t>
  </si>
  <si>
    <t>461301001</t>
  </si>
  <si>
    <t>28160056</t>
  </si>
  <si>
    <t>АО "ТЭСК"</t>
  </si>
  <si>
    <t>4632121159</t>
  </si>
  <si>
    <t>31424123</t>
  </si>
  <si>
    <t>АО "ЭЛЕКТРОАГРЕГАТ"</t>
  </si>
  <si>
    <t>4631005223</t>
  </si>
  <si>
    <t>27653101</t>
  </si>
  <si>
    <t>АУ КО "Редакция газеты "Беловские Зори"</t>
  </si>
  <si>
    <t>4601003540</t>
  </si>
  <si>
    <t>460101001</t>
  </si>
  <si>
    <t>26521231</t>
  </si>
  <si>
    <t>Белгородский территориальный участок Юго-Восточной дирекции по тепловодоснабжению - структурного подразделения Центральной дирекции по тепловодоснабжению - филиала ОАО "РЖД"</t>
  </si>
  <si>
    <t>7708503727</t>
  </si>
  <si>
    <t>312345029</t>
  </si>
  <si>
    <t>26520355</t>
  </si>
  <si>
    <t>Брянский территориальный участок Московской дирекции по тепловодоснабжению – структурного подразделения Центральной дирекции по тепловодоснабжению – филиала ОАО «РЖД»</t>
  </si>
  <si>
    <t>463201002</t>
  </si>
  <si>
    <t>26373212</t>
  </si>
  <si>
    <t>ГУПКО "Курскоблжилкомхоз"</t>
  </si>
  <si>
    <t>4632024035</t>
  </si>
  <si>
    <t>26357437</t>
  </si>
  <si>
    <t>ЗАО "Рыльский хлебозавод"</t>
  </si>
  <si>
    <t>4620002277</t>
  </si>
  <si>
    <t>462001001</t>
  </si>
  <si>
    <t>30845056</t>
  </si>
  <si>
    <t>ИП Харитонов Дмитрий Витальевич</t>
  </si>
  <si>
    <t>463224709849</t>
  </si>
  <si>
    <t>отсутствует</t>
  </si>
  <si>
    <t>21-12-2020 00:00:00</t>
  </si>
  <si>
    <t>30941921</t>
  </si>
  <si>
    <t>Курский завод "Маяк" - филиал АО "Нижегородское научно-производственное объединение имени М.В.Фрунзе"</t>
  </si>
  <si>
    <t>5261077695</t>
  </si>
  <si>
    <t>463243001</t>
  </si>
  <si>
    <t>12-07-2017 00:00:00</t>
  </si>
  <si>
    <t>30843089</t>
  </si>
  <si>
    <t>МКУ "Управление обеспечения деятельности органов местного самоуправления"</t>
  </si>
  <si>
    <t>4622005001</t>
  </si>
  <si>
    <t>462201001</t>
  </si>
  <si>
    <t>01-10-2016 00:00:00</t>
  </si>
  <si>
    <t>28119766</t>
  </si>
  <si>
    <t>МУП "Большесолдатское ЖКХ"</t>
  </si>
  <si>
    <t>4602000012</t>
  </si>
  <si>
    <t>460201001</t>
  </si>
  <si>
    <t>10-07-2020 00:00:00</t>
  </si>
  <si>
    <t>31334806</t>
  </si>
  <si>
    <t>МУП "Глушковское ЖКХ"</t>
  </si>
  <si>
    <t>4603004186</t>
  </si>
  <si>
    <t>31-07-2019 00:00:00</t>
  </si>
  <si>
    <t>26357464</t>
  </si>
  <si>
    <t>МУП "Городские тепловые сети" МО  "город Курчатов"</t>
  </si>
  <si>
    <t>4634002573</t>
  </si>
  <si>
    <t>463401001</t>
  </si>
  <si>
    <t>26357452</t>
  </si>
  <si>
    <t>МУП "Гортеплосеть"</t>
  </si>
  <si>
    <t>4632000330</t>
  </si>
  <si>
    <t>26357458</t>
  </si>
  <si>
    <t>МУП "Гортеплосеть" города Железногорска</t>
  </si>
  <si>
    <t>4633002394</t>
  </si>
  <si>
    <t>463301001</t>
  </si>
  <si>
    <t>26373218</t>
  </si>
  <si>
    <t>МУП "Иванинское ЖКХ"</t>
  </si>
  <si>
    <t>4634008455</t>
  </si>
  <si>
    <t>28829517</t>
  </si>
  <si>
    <t>МУП "Кшенское" поселка Кшенский</t>
  </si>
  <si>
    <t>4621009099</t>
  </si>
  <si>
    <t>462101001</t>
  </si>
  <si>
    <t>28967472</t>
  </si>
  <si>
    <t>МУП "Районное коммунальное хозяйство"</t>
  </si>
  <si>
    <t>4633037132</t>
  </si>
  <si>
    <t>31625749</t>
  </si>
  <si>
    <t>МУП "Теплосервис"</t>
  </si>
  <si>
    <t>4626006422</t>
  </si>
  <si>
    <t>462601001</t>
  </si>
  <si>
    <t>01-08-2022 00:00:00</t>
  </si>
  <si>
    <t>31461777</t>
  </si>
  <si>
    <t>МУП "Теплосеть"</t>
  </si>
  <si>
    <t>4610006900</t>
  </si>
  <si>
    <t>461001001</t>
  </si>
  <si>
    <t>15-05-2008 00:00:00</t>
  </si>
  <si>
    <t>31521250</t>
  </si>
  <si>
    <t>МУП "Хомутовское ЖКХ"</t>
  </si>
  <si>
    <t>4626006380</t>
  </si>
  <si>
    <t>19-10-2021 00:00:00</t>
  </si>
  <si>
    <t>30370939</t>
  </si>
  <si>
    <t>МУП ЖКХ "Комфорт" МО "Полянский сельсовет</t>
  </si>
  <si>
    <t>4611007247</t>
  </si>
  <si>
    <t>11-01-2010 00:00:00</t>
  </si>
  <si>
    <t>07-05-2019 00:00:00</t>
  </si>
  <si>
    <t>30370891</t>
  </si>
  <si>
    <t>МУП ЖКХ "Лазурное"</t>
  </si>
  <si>
    <t>4611007409</t>
  </si>
  <si>
    <t>08-07-2015 00:00:00</t>
  </si>
  <si>
    <t>26373163</t>
  </si>
  <si>
    <t>МУП ЖКХ "Лебяжье"</t>
  </si>
  <si>
    <t>4611007568</t>
  </si>
  <si>
    <t>07-09-2022 00:00:00</t>
  </si>
  <si>
    <t>28975327</t>
  </si>
  <si>
    <t>МУП ЖКХ "Родник"</t>
  </si>
  <si>
    <t>4611013586</t>
  </si>
  <si>
    <t>26357443</t>
  </si>
  <si>
    <t>МУП КЭТС г.Суджа</t>
  </si>
  <si>
    <t>4623002116</t>
  </si>
  <si>
    <t>462301001</t>
  </si>
  <si>
    <t>26357449</t>
  </si>
  <si>
    <t>ОАО "Геомаш" города Щигры</t>
  </si>
  <si>
    <t>4628000962</t>
  </si>
  <si>
    <t>462801001</t>
  </si>
  <si>
    <t>26319324</t>
  </si>
  <si>
    <t>ОАО "Курскрезинотехника"</t>
  </si>
  <si>
    <t>4632001454</t>
  </si>
  <si>
    <t>463250001</t>
  </si>
  <si>
    <t>26597746</t>
  </si>
  <si>
    <t>ОАО "Технотекс"</t>
  </si>
  <si>
    <t>4631000955</t>
  </si>
  <si>
    <t>28451724</t>
  </si>
  <si>
    <t>ОАО "Управляющая компания Курского района"</t>
  </si>
  <si>
    <t>4611008674</t>
  </si>
  <si>
    <t>04-04-2022 00:00:00</t>
  </si>
  <si>
    <t>28153332</t>
  </si>
  <si>
    <t>ОАО "Электроагрегат"</t>
  </si>
  <si>
    <t>26357455</t>
  </si>
  <si>
    <t>ОГУП "КЖЭП"</t>
  </si>
  <si>
    <t>4632060509</t>
  </si>
  <si>
    <t>14-11-2019 00:00:00</t>
  </si>
  <si>
    <t>28008001</t>
  </si>
  <si>
    <t>ООО  "Афродита"</t>
  </si>
  <si>
    <t>4633023436</t>
  </si>
  <si>
    <t>30958906</t>
  </si>
  <si>
    <t>ООО "АГРУПП"</t>
  </si>
  <si>
    <t>4603001234</t>
  </si>
  <si>
    <t>31206294</t>
  </si>
  <si>
    <t>ООО "Агропроект"</t>
  </si>
  <si>
    <t>3666120176</t>
  </si>
  <si>
    <t>366601001</t>
  </si>
  <si>
    <t>10-10-2018 00:00:00</t>
  </si>
  <si>
    <t>31157877</t>
  </si>
  <si>
    <t>ООО "ВодоСервис"</t>
  </si>
  <si>
    <t>4633039637</t>
  </si>
  <si>
    <t>463330100</t>
  </si>
  <si>
    <t>26357459</t>
  </si>
  <si>
    <t>ООО "ГОТЭК-ЦПУ"</t>
  </si>
  <si>
    <t>4633016372</t>
  </si>
  <si>
    <t>26356874</t>
  </si>
  <si>
    <t>ООО "Газспецресурс" поселок им.М.Жукова</t>
  </si>
  <si>
    <t>4632063370</t>
  </si>
  <si>
    <t>28535128</t>
  </si>
  <si>
    <t>ООО "ЖКУ"</t>
  </si>
  <si>
    <t>4620014280</t>
  </si>
  <si>
    <t>28-05-2019 00:00:00</t>
  </si>
  <si>
    <t>26599373</t>
  </si>
  <si>
    <t>ООО "ЖКХ с. Мантурово"</t>
  </si>
  <si>
    <t>4614004050</t>
  </si>
  <si>
    <t>461401001</t>
  </si>
  <si>
    <t>28080260</t>
  </si>
  <si>
    <t>ООО "Железногорская МСО"</t>
  </si>
  <si>
    <t>4633011913</t>
  </si>
  <si>
    <t>27712056</t>
  </si>
  <si>
    <t>ООО "Жилищник"</t>
  </si>
  <si>
    <t>4603008769</t>
  </si>
  <si>
    <t>24-11-2011 00:00:00</t>
  </si>
  <si>
    <t>15-08-2022 00:00:00</t>
  </si>
  <si>
    <t>30918958</t>
  </si>
  <si>
    <t>ООО "Жилсервис ЗЖБИ-3"</t>
  </si>
  <si>
    <t>4633039010</t>
  </si>
  <si>
    <t>05-04-2017 00:00:00</t>
  </si>
  <si>
    <t>26357466</t>
  </si>
  <si>
    <t>ООО "Жилсервис" поселка имени К. Либкнехта</t>
  </si>
  <si>
    <t>4634009770</t>
  </si>
  <si>
    <t>02-07-2019 00:00:00</t>
  </si>
  <si>
    <t>26357446</t>
  </si>
  <si>
    <t>ООО "КТС с. Калиновка"</t>
  </si>
  <si>
    <t>4626003929</t>
  </si>
  <si>
    <t>27159575</t>
  </si>
  <si>
    <t>ООО "Коммунальная служба + " С. Михайловка</t>
  </si>
  <si>
    <t>4633033219</t>
  </si>
  <si>
    <t>26357416</t>
  </si>
  <si>
    <t>ООО "Коммунальная служба"</t>
  </si>
  <si>
    <t>4633020629</t>
  </si>
  <si>
    <t>17-03-2021 00:00:00</t>
  </si>
  <si>
    <t>26357432</t>
  </si>
  <si>
    <t>ООО "Коммунальщик" п. Прямицино</t>
  </si>
  <si>
    <t>4617004147</t>
  </si>
  <si>
    <t>461701001</t>
  </si>
  <si>
    <t>27549510</t>
  </si>
  <si>
    <t>ООО "Комфорт" г. Железногорск</t>
  </si>
  <si>
    <t>4633022993</t>
  </si>
  <si>
    <t>31477115</t>
  </si>
  <si>
    <t>ООО "Круиз - М"</t>
  </si>
  <si>
    <t>5034043900</t>
  </si>
  <si>
    <t>503401001</t>
  </si>
  <si>
    <t>17-04-2012 00:00:00</t>
  </si>
  <si>
    <t>28006067</t>
  </si>
  <si>
    <t>ООО "Курская ТСК"</t>
  </si>
  <si>
    <t>4632168044</t>
  </si>
  <si>
    <t>18-06-2021 00:00:00</t>
  </si>
  <si>
    <t>26357454</t>
  </si>
  <si>
    <t>ООО "Курские Внешние Коммунальные сети"</t>
  </si>
  <si>
    <t>4632033706</t>
  </si>
  <si>
    <t>30852158</t>
  </si>
  <si>
    <t>ООО "Курскоблтеплосеть"</t>
  </si>
  <si>
    <t>4632185184</t>
  </si>
  <si>
    <t>26373215</t>
  </si>
  <si>
    <t>ООО "Новоандросовское ЖКХ"</t>
  </si>
  <si>
    <t>4633019609</t>
  </si>
  <si>
    <t>22-03-2021 00:00:00</t>
  </si>
  <si>
    <t>26519453</t>
  </si>
  <si>
    <t>ООО "Обоянские Коммунальные Тепловые Сети"</t>
  </si>
  <si>
    <t>4616008283</t>
  </si>
  <si>
    <t>461601001</t>
  </si>
  <si>
    <t>31209848</t>
  </si>
  <si>
    <t>ООО "ПРОМ-ЭНЕРГО-СЕРВИС"</t>
  </si>
  <si>
    <t>4620014875</t>
  </si>
  <si>
    <t>23-10-2018 00:00:00</t>
  </si>
  <si>
    <t>28005317</t>
  </si>
  <si>
    <t>ООО "Партнер"</t>
  </si>
  <si>
    <t>4611011959</t>
  </si>
  <si>
    <t>22-01-2019 00:00:00</t>
  </si>
  <si>
    <t>31326254</t>
  </si>
  <si>
    <t>ООО "СБМ"</t>
  </si>
  <si>
    <t>4632113278</t>
  </si>
  <si>
    <t>26-10-2009 00:00:00</t>
  </si>
  <si>
    <t>28262863</t>
  </si>
  <si>
    <t>ООО "Санаторий "Моква"</t>
  </si>
  <si>
    <t>4611004126</t>
  </si>
  <si>
    <t>26357417</t>
  </si>
  <si>
    <t>ООО "Свободинский электромеханический завод"</t>
  </si>
  <si>
    <t>4607000231</t>
  </si>
  <si>
    <t>460701001</t>
  </si>
  <si>
    <t>30949176</t>
  </si>
  <si>
    <t>ООО "Сети МС"</t>
  </si>
  <si>
    <t>4607006392</t>
  </si>
  <si>
    <t>05-12-2016 00:00:00</t>
  </si>
  <si>
    <t>26373203</t>
  </si>
  <si>
    <t>ООО "Солнцевское ЖКХ"</t>
  </si>
  <si>
    <t>4622004495</t>
  </si>
  <si>
    <t>26357461</t>
  </si>
  <si>
    <t>ООО "Студенокская коммунальная служба"</t>
  </si>
  <si>
    <t>4633022023</t>
  </si>
  <si>
    <t>26520250</t>
  </si>
  <si>
    <t>ООО "Тепло Плюс"</t>
  </si>
  <si>
    <t>4610007068</t>
  </si>
  <si>
    <t>30363198</t>
  </si>
  <si>
    <t>ООО "Теплогенерирующая компания "Регион"</t>
  </si>
  <si>
    <t>4632207448</t>
  </si>
  <si>
    <t>09-10-2015 00:00:00</t>
  </si>
  <si>
    <t>27-09-2021 00:00:00</t>
  </si>
  <si>
    <t>26357456</t>
  </si>
  <si>
    <t>ООО "Теплогенерирующая компания"</t>
  </si>
  <si>
    <t>4632068226</t>
  </si>
  <si>
    <t>26806402</t>
  </si>
  <si>
    <t>ООО "Теткинское МУП ЖКХ"</t>
  </si>
  <si>
    <t>4603005599</t>
  </si>
  <si>
    <t>26373188</t>
  </si>
  <si>
    <t>ООО "УниверсалСтройСервис"</t>
  </si>
  <si>
    <t>4619004209</t>
  </si>
  <si>
    <t>461901001</t>
  </si>
  <si>
    <t>27469876</t>
  </si>
  <si>
    <t>ООО "Управляющая компания "Жилфонд"</t>
  </si>
  <si>
    <t>4632119512</t>
  </si>
  <si>
    <t>08-04-2019 00:00:00</t>
  </si>
  <si>
    <t>26357444</t>
  </si>
  <si>
    <t>ООО "Фатежские КЭТС"</t>
  </si>
  <si>
    <t>4625004944</t>
  </si>
  <si>
    <t>462501001</t>
  </si>
  <si>
    <t>28010640</t>
  </si>
  <si>
    <t>ООО "Хомутовские КТС"</t>
  </si>
  <si>
    <t>4626006207</t>
  </si>
  <si>
    <t>18-10-2021 00:00:00</t>
  </si>
  <si>
    <t>28037290</t>
  </si>
  <si>
    <t>ООО "ЭКАС-строймонтаж"</t>
  </si>
  <si>
    <t>4632064101</t>
  </si>
  <si>
    <t>26319322</t>
  </si>
  <si>
    <t>ООО "Энерго-Сервис"</t>
  </si>
  <si>
    <t>4632032678</t>
  </si>
  <si>
    <t>27845262</t>
  </si>
  <si>
    <t>ООО "Южная генерирующая компания"</t>
  </si>
  <si>
    <t>4632077904</t>
  </si>
  <si>
    <t>26520836</t>
  </si>
  <si>
    <t>ООО «НИАГАРА+»</t>
  </si>
  <si>
    <t>4607005286</t>
  </si>
  <si>
    <t>26520846</t>
  </si>
  <si>
    <t>ООО «Стройсантехналадка»</t>
  </si>
  <si>
    <t>4632064013</t>
  </si>
  <si>
    <t>27549574</t>
  </si>
  <si>
    <t>ООО Управляющая компания "Айсберг +"</t>
  </si>
  <si>
    <t>4608005722</t>
  </si>
  <si>
    <t>460801001</t>
  </si>
  <si>
    <t>26357433</t>
  </si>
  <si>
    <t>ООО"Теплосети п.Поныри"</t>
  </si>
  <si>
    <t>4618003724</t>
  </si>
  <si>
    <t>461801001</t>
  </si>
  <si>
    <t>30366049</t>
  </si>
  <si>
    <t>ОП "Воронежское" АО "ГУ ЖКХ"</t>
  </si>
  <si>
    <t>5116000922</t>
  </si>
  <si>
    <t>366445001</t>
  </si>
  <si>
    <t>21-10-2015 00:00:00</t>
  </si>
  <si>
    <t>26526453</t>
  </si>
  <si>
    <t>ПАО "Квадра" (по месту нахождения филиала ПАО "Квадра" - "Белгородская генерация" в г. Белгороде)</t>
  </si>
  <si>
    <t>6829012680</t>
  </si>
  <si>
    <t>312343001</t>
  </si>
  <si>
    <t>26519767</t>
  </si>
  <si>
    <t>ПАО "Квадра" (филиал "Курская генерация")</t>
  </si>
  <si>
    <t>28084551</t>
  </si>
  <si>
    <t>ПАО "Квадра" (филиал "Южная генерация")</t>
  </si>
  <si>
    <t>463201000</t>
  </si>
  <si>
    <t>26357457</t>
  </si>
  <si>
    <t>ПАО "Михайловский ГОК"</t>
  </si>
  <si>
    <t>26519455</t>
  </si>
  <si>
    <t>Рыльский авиационный технический колледж - филиал ФГОУВПО "Московский государственный технический университет гражданской авиации "</t>
  </si>
  <si>
    <t>7712029250</t>
  </si>
  <si>
    <t>26373189</t>
  </si>
  <si>
    <t>ФГБУ "Санаторий Марьино"</t>
  </si>
  <si>
    <t>4620001192</t>
  </si>
  <si>
    <t>31044258</t>
  </si>
  <si>
    <t>Филиал ОАО "РЖД" Юго-Восточная железная дорога, Юго-Восточная дирекция по эксплуатации зданий и сооружений ЕЛЕЦКАЯ ДИСТАЦИЯ ГРАЖДАНСКИХ СООРУЖЕНИЙ</t>
  </si>
  <si>
    <t>481245040</t>
  </si>
  <si>
    <t>27135237</t>
  </si>
  <si>
    <t>Филиал ОАО "РЭУ" "Курский"</t>
  </si>
  <si>
    <t>28458571</t>
  </si>
  <si>
    <t>Филиал ООО "Курск-молоко"-"Рыльский сыродел"</t>
  </si>
  <si>
    <t>4632173083</t>
  </si>
  <si>
    <t>11-03-2022 00:00:00</t>
  </si>
  <si>
    <t>30941480</t>
  </si>
  <si>
    <t>Филиал ФГБУ "ЦЖКУ" Минобороны России по ЗВО</t>
  </si>
  <si>
    <t>7729314745</t>
  </si>
  <si>
    <t>784243001</t>
  </si>
  <si>
    <t>WARM</t>
  </si>
  <si>
    <t>01.12.2022</t>
  </si>
  <si>
    <t>20.12.2018</t>
  </si>
  <si>
    <t>65</t>
  </si>
  <si>
    <t>Газета "Курск" №52 от 26.12.2018 г.</t>
  </si>
  <si>
    <t>Комитет по тарифам и ценам Курской области</t>
  </si>
  <si>
    <t>23.11.2022</t>
  </si>
  <si>
    <t>№73</t>
  </si>
  <si>
    <t>Газета "Курская правда" № 142 от 29.11.2022 г.</t>
  </si>
  <si>
    <t>Обухов Игорь  Александрович</t>
  </si>
  <si>
    <t>Чуйкова Наталья Петровна</t>
  </si>
  <si>
    <t>главный экономист</t>
  </si>
  <si>
    <t>(4712)72-14-91</t>
  </si>
  <si>
    <t>rodnik4611013586@yandex.ru</t>
  </si>
  <si>
    <t>305502 Курская область, Курский район, Клюквинский сельсовет, пос. Маршала Жукова, 6 квартал, дом 5</t>
  </si>
  <si>
    <t>О</t>
  </si>
  <si>
    <t>Курский муниципальный район, Щетинский сельсовет (38620492);</t>
  </si>
  <si>
    <t>Курский муниципальный район, Ворошневский сельсовет (38620424);</t>
  </si>
  <si>
    <t>Курский муниципальный район, Полянский сельсовет (38620472);</t>
  </si>
  <si>
    <t>Производство тепловой энергии. Некомбинированная выработка; Передача. Тепловая энергия; Сбыт. Тепловая энергия</t>
  </si>
  <si>
    <t>Тариф на тепловую энергию</t>
  </si>
  <si>
    <t>01.07.2019</t>
  </si>
  <si>
    <t>31.12.2019</t>
  </si>
  <si>
    <t>01.01.2020</t>
  </si>
  <si>
    <t>30.06.2020</t>
  </si>
  <si>
    <t>01.07.2020</t>
  </si>
  <si>
    <t>31.12.2020</t>
  </si>
  <si>
    <t>01.01.2021</t>
  </si>
  <si>
    <t>30.06.2021</t>
  </si>
  <si>
    <t>01.07.2021</t>
  </si>
  <si>
    <t>31.12.2021</t>
  </si>
  <si>
    <t>01.01.2022</t>
  </si>
  <si>
    <t>30.06.2022</t>
  </si>
  <si>
    <t>01.07.2022</t>
  </si>
  <si>
    <t>30.11.2022</t>
  </si>
  <si>
    <t>31.12.2022</t>
  </si>
  <si>
    <t>01.01.2023</t>
  </si>
  <si>
    <t>30.06.2019</t>
  </si>
  <si>
    <t>комитет по тарифам и ценам Курской области №65 от 20.12.2018 г. в редакции постановлений от17.12.2019 г.№70, от 11.12.2020 г. №49, от 29.11.2021 г. №69,от 23.11.2022 г. №73</t>
  </si>
  <si>
    <t>12.12.2022 21:19:06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</si>
</sst>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 #,##0\ &quot;₽&quot;_-;\-* #,##0\ &quot;₽&quot;_-;_-* &quot;-&quot;\ &quot;₽&quot;_-;_-@_-"/>
    <numFmt numFmtId="44" formatCode="_-* #,##0.00\ &quot;₽&quot;_-;\-* #,##0.00\ &quot;₽&quot;_-;_-* &quot;-&quot;??\ &quot;₽&quot;_-;_-@_-"/>
    <numFmt numFmtId="164" formatCode="_-* #,##0\ _₽_-;\-* #,##0\ _₽_-;_-* &quot;-&quot;\ _₽_-;_-@_-"/>
    <numFmt numFmtId="165" formatCode="_-* #,##0.00\ _₽_-;\-* #,##0.00\ _₽_-;_-* &quot;-&quot;??\ _₽_-;_-@_-"/>
    <numFmt numFmtId="166" formatCode="&quot;$&quot;#,##0_);[Red]\(&quot;$&quot;#,##0\)"/>
    <numFmt numFmtId="167" formatCode="#,##0.000"/>
    <numFmt numFmtId="168" formatCode="_-* #,##0.00[$€-1]_-;\-* #,##0.00[$€-1]_-;_-* &quot;-&quot;??[$€-1]_-"/>
    <numFmt numFmtId="169" formatCode="000000"/>
    <numFmt numFmtId="170" formatCode="#,##0.0"/>
    <numFmt numFmtId="171"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68"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6" fontId="8" fillId="0" borderId="0" applyFont="0" applyFill="0" applyBorder="0" applyAlignment="0" applyProtection="0"/>
    <xf numFmtId="170" fontId="10" fillId="2" borderId="0">
      <protection locked="0"/>
    </xf>
    <xf numFmtId="0" fontId="19" fillId="0" borderId="0" applyFill="0" applyBorder="0" applyProtection="0">
      <alignment vertical="center"/>
    </xf>
    <xf numFmtId="167" fontId="10" fillId="2" borderId="0">
      <protection locked="0"/>
    </xf>
    <xf numFmtId="171"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165" fontId="41" fillId="0" borderId="0" applyFont="0" applyFill="0" applyBorder="0" applyAlignment="0" applyProtection="0"/>
    <xf numFmtId="164" fontId="41" fillId="0" borderId="0" applyFont="0" applyFill="0" applyBorder="0" applyAlignment="0" applyProtection="0"/>
    <xf numFmtId="44" fontId="41" fillId="0" borderId="0" applyFont="0" applyFill="0" applyBorder="0" applyAlignment="0" applyProtection="0"/>
    <xf numFmtId="42"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787">
    <xf numFmtId="49" fontId="0" fillId="0" borderId="0" xfId="0">
      <alignment vertical="top"/>
    </xf>
    <xf numFmtId="0" fontId="59" fillId="0" borderId="0" xfId="54" applyFont="1" applyAlignment="1">
      <alignment vertical="top" wrapText="1"/>
    </xf>
    <xf numFmtId="49" fontId="10" fillId="0" borderId="0" xfId="0" applyFont="1">
      <alignment vertical="top"/>
    </xf>
    <xf numFmtId="49" fontId="10" fillId="8" borderId="4" xfId="0" applyFont="1" applyFill="1" applyBorder="1" applyAlignment="1">
      <alignment horizontal="center" vertical="top"/>
    </xf>
    <xf numFmtId="49" fontId="10" fillId="0" borderId="0" xfId="0" applyFont="1" applyAlignment="1">
      <alignment vertical="top" wrapText="1"/>
    </xf>
    <xf numFmtId="49" fontId="10" fillId="0" borderId="0" xfId="0" applyFont="1" applyAlignment="1">
      <alignment vertical="center" wrapText="1"/>
    </xf>
    <xf numFmtId="49" fontId="10" fillId="0" borderId="0" xfId="50" applyAlignment="1">
      <alignment vertical="center" wrapText="1"/>
    </xf>
    <xf numFmtId="49" fontId="15" fillId="0" borderId="0" xfId="50" applyFont="1" applyAlignment="1">
      <alignment vertical="center"/>
    </xf>
    <xf numFmtId="0" fontId="15" fillId="0" borderId="0" xfId="49" applyFont="1" applyAlignment="1">
      <alignment horizontal="center" vertical="center" wrapText="1"/>
    </xf>
    <xf numFmtId="0" fontId="10" fillId="0" borderId="0" xfId="49" applyFont="1" applyAlignment="1">
      <alignment vertical="center" wrapText="1"/>
    </xf>
    <xf numFmtId="0" fontId="10" fillId="0" borderId="0" xfId="49" applyFont="1" applyAlignment="1">
      <alignment horizontal="left" vertical="center" wrapText="1"/>
    </xf>
    <xf numFmtId="0" fontId="10" fillId="0" borderId="0" xfId="49" applyFont="1"/>
    <xf numFmtId="0" fontId="10" fillId="7" borderId="0" xfId="49" applyFont="1" applyFill="1"/>
    <xf numFmtId="0" fontId="28" fillId="0" borderId="0" xfId="49" applyFont="1"/>
    <xf numFmtId="49" fontId="10" fillId="0" borderId="0" xfId="46">
      <alignment vertical="top"/>
    </xf>
    <xf numFmtId="0" fontId="15" fillId="0" borderId="0" xfId="52" applyFont="1" applyAlignment="1">
      <alignment vertical="center" wrapText="1"/>
    </xf>
    <xf numFmtId="0" fontId="15" fillId="0" borderId="0" xfId="52" applyFont="1" applyAlignment="1">
      <alignment horizontal="center" vertical="center" wrapText="1"/>
    </xf>
    <xf numFmtId="0" fontId="26" fillId="0" borderId="0" xfId="52" applyFont="1" applyAlignment="1">
      <alignment vertical="center" wrapText="1"/>
    </xf>
    <xf numFmtId="0" fontId="10" fillId="7" borderId="0" xfId="52" applyFill="1" applyAlignment="1">
      <alignment vertical="center" wrapText="1"/>
    </xf>
    <xf numFmtId="0" fontId="10" fillId="0" borderId="0" xfId="52" applyAlignment="1">
      <alignment horizontal="center" vertical="center" wrapText="1"/>
    </xf>
    <xf numFmtId="0" fontId="10" fillId="0" borderId="0" xfId="52" applyAlignment="1">
      <alignment vertical="center" wrapText="1"/>
    </xf>
    <xf numFmtId="0" fontId="29" fillId="7" borderId="0" xfId="52" applyFont="1" applyFill="1" applyAlignment="1">
      <alignment vertical="center" wrapText="1"/>
    </xf>
    <xf numFmtId="0" fontId="10" fillId="7" borderId="0" xfId="52" applyFill="1" applyAlignment="1">
      <alignment horizontal="right" vertical="center" wrapText="1" indent="1"/>
    </xf>
    <xf numFmtId="0" fontId="15" fillId="7" borderId="0" xfId="52" applyFont="1" applyFill="1" applyAlignment="1">
      <alignment horizontal="center" vertical="center" wrapText="1"/>
    </xf>
    <xf numFmtId="0" fontId="10" fillId="7" borderId="0" xfId="52" applyFill="1" applyAlignment="1">
      <alignment horizontal="center" vertical="center" wrapText="1"/>
    </xf>
    <xf numFmtId="0" fontId="26" fillId="0" borderId="0" xfId="52" applyFont="1" applyAlignment="1">
      <alignment horizontal="center" vertical="center" wrapText="1"/>
    </xf>
    <xf numFmtId="0" fontId="30" fillId="7" borderId="0" xfId="52" applyFont="1" applyFill="1" applyAlignment="1">
      <alignment horizontal="center" vertical="center" wrapText="1"/>
    </xf>
    <xf numFmtId="0" fontId="10" fillId="0" borderId="0" xfId="52" applyAlignment="1">
      <alignment vertical="center"/>
    </xf>
    <xf numFmtId="49" fontId="10" fillId="7" borderId="0" xfId="52" applyNumberFormat="1" applyFill="1" applyAlignment="1">
      <alignment horizontal="right" vertical="center" wrapText="1" indent="1"/>
    </xf>
    <xf numFmtId="49" fontId="29" fillId="7" borderId="0" xfId="52" applyNumberFormat="1" applyFont="1" applyFill="1" applyAlignment="1">
      <alignment horizontal="center" vertical="center" wrapText="1"/>
    </xf>
    <xf numFmtId="49" fontId="10" fillId="9" borderId="5" xfId="52" applyNumberFormat="1" applyFill="1" applyBorder="1" applyAlignment="1" applyProtection="1">
      <alignment horizontal="center" vertical="center" wrapText="1"/>
      <protection locked="0"/>
    </xf>
    <xf numFmtId="49" fontId="0" fillId="10" borderId="0" xfId="0" applyFill="1">
      <alignment vertical="top"/>
    </xf>
    <xf numFmtId="0" fontId="10" fillId="0" borderId="0" xfId="54" applyFont="1" applyAlignment="1">
      <alignment vertical="center" wrapText="1"/>
    </xf>
    <xf numFmtId="0" fontId="10" fillId="7" borderId="0" xfId="54" applyFont="1" applyFill="1" applyAlignment="1">
      <alignment vertical="center" wrapText="1"/>
    </xf>
    <xf numFmtId="0" fontId="10" fillId="7" borderId="0" xfId="54" applyFont="1" applyFill="1" applyAlignment="1">
      <alignment horizontal="right" vertical="center" wrapText="1"/>
    </xf>
    <xf numFmtId="0" fontId="26" fillId="0" borderId="0" xfId="52" applyFont="1" applyAlignment="1">
      <alignment horizontal="center" vertical="top" wrapText="1"/>
    </xf>
    <xf numFmtId="0" fontId="0" fillId="7" borderId="0" xfId="52" applyFont="1" applyFill="1" applyAlignment="1">
      <alignment horizontal="center" vertical="center" wrapText="1"/>
    </xf>
    <xf numFmtId="49" fontId="0" fillId="7" borderId="0" xfId="52" applyNumberFormat="1" applyFont="1" applyFill="1" applyAlignment="1">
      <alignment horizontal="right" vertical="center" wrapText="1" indent="1"/>
    </xf>
    <xf numFmtId="49" fontId="33" fillId="7" borderId="0" xfId="33" applyNumberFormat="1" applyFont="1" applyFill="1" applyBorder="1">
      <alignment horizontal="center" vertical="center" wrapText="1"/>
    </xf>
    <xf numFmtId="49" fontId="0" fillId="0" borderId="0" xfId="0" applyBorder="1">
      <alignment vertical="top"/>
    </xf>
    <xf numFmtId="0" fontId="10" fillId="0" borderId="5" xfId="51" applyFont="1" applyBorder="1" applyAlignment="1">
      <alignment vertical="center" wrapText="1"/>
    </xf>
    <xf numFmtId="0" fontId="0" fillId="0" borderId="5" xfId="51" applyFont="1" applyBorder="1" applyAlignment="1">
      <alignment vertical="center" wrapText="1"/>
    </xf>
    <xf numFmtId="0" fontId="37" fillId="7" borderId="0" xfId="54" applyFont="1" applyFill="1" applyAlignment="1">
      <alignment horizontal="center" vertical="center" wrapText="1"/>
    </xf>
    <xf numFmtId="0" fontId="37" fillId="7" borderId="0" xfId="49" applyFont="1" applyFill="1" applyAlignment="1">
      <alignment horizontal="center"/>
    </xf>
    <xf numFmtId="0" fontId="37" fillId="0" borderId="0" xfId="49" applyFont="1" applyAlignment="1">
      <alignment horizontal="center" vertical="center"/>
    </xf>
    <xf numFmtId="0" fontId="37" fillId="7" borderId="0" xfId="49" applyFont="1" applyFill="1" applyAlignment="1">
      <alignment horizontal="center" vertical="center"/>
    </xf>
    <xf numFmtId="49" fontId="35" fillId="0" borderId="6" xfId="0" applyFont="1" applyBorder="1" applyAlignment="1">
      <alignment vertical="top" wrapText="1"/>
    </xf>
    <xf numFmtId="0" fontId="0" fillId="7" borderId="0" xfId="52" applyFont="1" applyFill="1" applyAlignment="1">
      <alignment horizontal="right" vertical="center" wrapText="1" indent="1"/>
    </xf>
    <xf numFmtId="0" fontId="0" fillId="0" borderId="6" xfId="36" applyFont="1" applyBorder="1" applyAlignment="1">
      <alignment horizontal="justify" vertical="top" wrapText="1"/>
    </xf>
    <xf numFmtId="0" fontId="6" fillId="0" borderId="0" xfId="39"/>
    <xf numFmtId="0" fontId="49" fillId="0" borderId="0" xfId="52" applyFont="1" applyAlignment="1">
      <alignment horizontal="center" vertical="center" wrapText="1"/>
    </xf>
    <xf numFmtId="49" fontId="27" fillId="7" borderId="7" xfId="43" applyFont="1" applyFill="1" applyBorder="1" applyAlignment="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lignment wrapText="1"/>
    </xf>
    <xf numFmtId="0" fontId="22" fillId="0" borderId="0" xfId="22" applyFill="1" applyBorder="1" applyAlignment="1">
      <alignment horizontal="left" vertical="top" wrapText="1"/>
    </xf>
    <xf numFmtId="49" fontId="18" fillId="0" borderId="0" xfId="43" applyFont="1" applyFill="1" applyBorder="1" applyAlignment="1">
      <alignment vertical="top" wrapText="1"/>
    </xf>
    <xf numFmtId="0" fontId="22" fillId="0" borderId="0" xfId="22" applyFill="1" applyBorder="1" applyAlignment="1">
      <alignment horizontal="right" vertical="top" wrapText="1"/>
    </xf>
    <xf numFmtId="49" fontId="38" fillId="8" borderId="6" xfId="40" applyNumberFormat="1" applyFont="1" applyFill="1" applyBorder="1" applyAlignment="1">
      <alignment horizontal="center" vertical="center" wrapText="1"/>
    </xf>
    <xf numFmtId="49" fontId="38" fillId="2" borderId="6" xfId="40" applyNumberFormat="1" applyFont="1" applyFill="1" applyBorder="1" applyAlignment="1">
      <alignment horizontal="center" vertical="center" wrapText="1"/>
    </xf>
    <xf numFmtId="49" fontId="27" fillId="7" borderId="10" xfId="43" applyFont="1" applyFill="1" applyBorder="1" applyAlignment="1">
      <alignment horizontal="center" vertical="center" wrapText="1"/>
    </xf>
    <xf numFmtId="49" fontId="38" fillId="11" borderId="6" xfId="40" applyNumberFormat="1" applyFont="1" applyFill="1" applyBorder="1" applyAlignment="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12" fillId="7" borderId="0" xfId="54" applyFont="1" applyFill="1" applyAlignment="1">
      <alignment horizontal="center" vertical="center" wrapText="1"/>
    </xf>
    <xf numFmtId="0" fontId="10" fillId="7" borderId="0" xfId="54" applyFont="1" applyFill="1" applyAlignment="1">
      <alignment horizontal="center" vertical="center" wrapText="1"/>
    </xf>
    <xf numFmtId="49" fontId="36" fillId="0" borderId="0" xfId="0" applyFont="1" applyBorder="1">
      <alignment vertical="top"/>
    </xf>
    <xf numFmtId="0" fontId="36" fillId="7" borderId="0" xfId="54" applyFont="1" applyFill="1" applyAlignment="1">
      <alignment vertical="center" wrapText="1"/>
    </xf>
    <xf numFmtId="0" fontId="36" fillId="0" borderId="0" xfId="54" applyFont="1" applyAlignment="1">
      <alignment vertical="center" wrapText="1"/>
    </xf>
    <xf numFmtId="0" fontId="49" fillId="0" borderId="0" xfId="54" applyFont="1" applyAlignment="1">
      <alignment vertical="center" wrapText="1"/>
    </xf>
    <xf numFmtId="0" fontId="0" fillId="0" borderId="0" xfId="54" applyFont="1" applyAlignment="1">
      <alignment vertical="center" wrapText="1"/>
    </xf>
    <xf numFmtId="0" fontId="49" fillId="0" borderId="0" xfId="52" applyFont="1" applyAlignment="1">
      <alignment horizontal="left" vertical="center" wrapText="1"/>
    </xf>
    <xf numFmtId="49" fontId="49" fillId="0" borderId="0" xfId="52" applyNumberFormat="1" applyFont="1" applyAlignment="1">
      <alignment horizontal="left" vertical="center" wrapText="1"/>
    </xf>
    <xf numFmtId="0" fontId="0" fillId="0" borderId="0" xfId="0" applyNumberFormat="1" applyBorder="1">
      <alignment vertical="top"/>
    </xf>
    <xf numFmtId="49" fontId="38" fillId="9" borderId="6" xfId="40" applyNumberFormat="1" applyFont="1" applyFill="1" applyBorder="1" applyAlignment="1">
      <alignment horizontal="center" vertical="center" wrapText="1"/>
    </xf>
    <xf numFmtId="49" fontId="0" fillId="0" borderId="0" xfId="0" applyAlignment="1">
      <alignment horizontal="left" vertical="top"/>
    </xf>
    <xf numFmtId="49" fontId="10" fillId="0" borderId="0" xfId="54" applyNumberFormat="1" applyFont="1" applyAlignment="1">
      <alignment vertical="center" wrapText="1"/>
    </xf>
    <xf numFmtId="0" fontId="49" fillId="0" borderId="0" xfId="54" applyFont="1" applyAlignment="1">
      <alignment horizontal="center" vertical="center" wrapText="1"/>
    </xf>
    <xf numFmtId="0" fontId="12" fillId="10" borderId="12" xfId="53" applyFont="1" applyFill="1" applyBorder="1" applyAlignment="1">
      <alignment horizontal="center" vertical="center" wrapText="1"/>
    </xf>
    <xf numFmtId="49" fontId="0" fillId="7" borderId="0" xfId="54" applyNumberFormat="1" applyFont="1" applyFill="1" applyAlignment="1">
      <alignment horizontal="center" vertical="center" wrapText="1"/>
    </xf>
    <xf numFmtId="0" fontId="0" fillId="0" borderId="0" xfId="0" applyNumberFormat="1" applyAlignment="1">
      <alignment vertical="center"/>
    </xf>
    <xf numFmtId="0" fontId="10" fillId="7" borderId="5" xfId="54" applyFont="1" applyFill="1" applyBorder="1" applyAlignment="1">
      <alignment horizontal="center" vertical="center" wrapText="1"/>
    </xf>
    <xf numFmtId="0" fontId="0" fillId="12" borderId="5" xfId="45" applyFont="1" applyFill="1" applyBorder="1" applyAlignment="1">
      <alignment horizontal="center" vertical="center" wrapText="1"/>
    </xf>
    <xf numFmtId="0" fontId="0" fillId="12" borderId="5" xfId="47" applyFont="1" applyFill="1" applyBorder="1" applyAlignment="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lignment horizontal="center" vertical="center" wrapText="1"/>
    </xf>
    <xf numFmtId="49" fontId="44" fillId="13" borderId="14" xfId="0" applyFont="1" applyFill="1" applyBorder="1" applyAlignment="1">
      <alignment horizontal="left" vertical="center"/>
    </xf>
    <xf numFmtId="0" fontId="0" fillId="0" borderId="5" xfId="33" applyFont="1" applyBorder="1">
      <alignment horizontal="center" vertical="center" wrapText="1"/>
    </xf>
    <xf numFmtId="0" fontId="10" fillId="13" borderId="13" xfId="54" applyFont="1" applyFill="1" applyBorder="1" applyAlignment="1">
      <alignment vertical="center" wrapText="1"/>
    </xf>
    <xf numFmtId="0" fontId="10" fillId="0" borderId="5" xfId="47" applyFont="1" applyBorder="1" applyAlignment="1">
      <alignment horizontal="center" vertical="center" wrapText="1"/>
    </xf>
    <xf numFmtId="0" fontId="10" fillId="0" borderId="5" xfId="49" applyFont="1" applyBorder="1" applyAlignment="1">
      <alignment horizontal="center" vertical="center" wrapText="1"/>
    </xf>
    <xf numFmtId="0" fontId="44" fillId="13" borderId="13" xfId="0" applyNumberFormat="1" applyFont="1" applyFill="1" applyBorder="1" applyAlignment="1">
      <alignment horizontal="left" vertical="center"/>
    </xf>
    <xf numFmtId="0" fontId="44" fillId="13" borderId="15" xfId="0" applyNumberFormat="1" applyFont="1" applyFill="1" applyBorder="1" applyAlignment="1">
      <alignment horizontal="left" vertical="center"/>
    </xf>
    <xf numFmtId="0" fontId="44" fillId="13" borderId="14" xfId="0" applyNumberFormat="1" applyFont="1" applyFill="1" applyBorder="1" applyAlignment="1">
      <alignment horizontal="left" vertical="center"/>
    </xf>
    <xf numFmtId="0" fontId="50" fillId="0" borderId="0" xfId="0" applyNumberFormat="1" applyFont="1" applyAlignment="1">
      <alignment vertical="center"/>
    </xf>
    <xf numFmtId="49" fontId="10" fillId="0" borderId="5" xfId="53" applyNumberFormat="1" applyFont="1" applyBorder="1" applyAlignment="1">
      <alignment horizontal="center" vertical="center" wrapText="1"/>
    </xf>
    <xf numFmtId="49" fontId="0" fillId="0" borderId="17" xfId="0" applyBorder="1">
      <alignment vertical="top"/>
    </xf>
    <xf numFmtId="0" fontId="10" fillId="7" borderId="5" xfId="49" applyFont="1" applyFill="1" applyBorder="1" applyAlignment="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Alignment="1">
      <alignment vertical="center" wrapText="1"/>
    </xf>
    <xf numFmtId="0" fontId="45" fillId="0" borderId="0" xfId="54" applyFont="1" applyAlignment="1">
      <alignment vertical="center" wrapText="1"/>
    </xf>
    <xf numFmtId="49" fontId="10" fillId="0" borderId="0" xfId="41">
      <alignment vertical="top"/>
    </xf>
    <xf numFmtId="49" fontId="15" fillId="0" borderId="0" xfId="41" applyFont="1" applyBorder="1">
      <alignment vertical="top"/>
    </xf>
    <xf numFmtId="49" fontId="10" fillId="0" borderId="0" xfId="41" applyBorder="1">
      <alignment vertical="top"/>
    </xf>
    <xf numFmtId="49" fontId="37" fillId="0" borderId="0" xfId="41" applyFont="1" applyBorder="1" applyAlignment="1">
      <alignment horizontal="center" vertical="center"/>
    </xf>
    <xf numFmtId="0" fontId="10" fillId="7" borderId="0" xfId="41" applyNumberFormat="1" applyFill="1" applyBorder="1" applyAlignment="1"/>
    <xf numFmtId="0" fontId="46" fillId="7" borderId="0" xfId="41" applyNumberFormat="1" applyFont="1" applyFill="1" applyBorder="1" applyAlignment="1">
      <alignment horizontal="center" vertical="center" wrapText="1"/>
    </xf>
    <xf numFmtId="0" fontId="15" fillId="7" borderId="0" xfId="41" applyNumberFormat="1" applyFont="1" applyFill="1" applyBorder="1" applyAlignment="1"/>
    <xf numFmtId="49" fontId="37" fillId="0" borderId="0" xfId="41" applyFont="1" applyAlignment="1">
      <alignment horizontal="center" vertical="center" wrapText="1"/>
    </xf>
    <xf numFmtId="0" fontId="10" fillId="7" borderId="5" xfId="48" applyNumberFormat="1" applyFill="1" applyBorder="1" applyAlignment="1">
      <alignment horizontal="center" vertical="center" wrapText="1"/>
    </xf>
    <xf numFmtId="49" fontId="10" fillId="0" borderId="5" xfId="48" applyBorder="1" applyAlignment="1">
      <alignment horizontal="center" vertical="center" wrapText="1"/>
    </xf>
    <xf numFmtId="49" fontId="47" fillId="13" borderId="15" xfId="41" applyFont="1" applyFill="1" applyBorder="1" applyAlignment="1">
      <alignment horizontal="center" vertical="top"/>
    </xf>
    <xf numFmtId="49" fontId="44" fillId="13" borderId="15" xfId="41" applyFont="1" applyFill="1" applyBorder="1" applyAlignment="1">
      <alignment horizontal="left" vertical="center"/>
    </xf>
    <xf numFmtId="49" fontId="10" fillId="0" borderId="0" xfId="0" applyFont="1" applyAlignment="1">
      <alignment horizontal="center" vertical="top"/>
    </xf>
    <xf numFmtId="49" fontId="41" fillId="0" borderId="0" xfId="0" applyFont="1">
      <alignment vertical="top"/>
    </xf>
    <xf numFmtId="0" fontId="41" fillId="0" borderId="5" xfId="51" applyFont="1" applyBorder="1" applyAlignment="1">
      <alignment vertical="center" wrapText="1"/>
    </xf>
    <xf numFmtId="0" fontId="41" fillId="0" borderId="13" xfId="51" applyFont="1" applyBorder="1" applyAlignment="1">
      <alignment vertical="center" wrapText="1"/>
    </xf>
    <xf numFmtId="49" fontId="41" fillId="0" borderId="0" xfId="0" applyFont="1" applyAlignment="1">
      <alignment vertical="top" wrapText="1"/>
    </xf>
    <xf numFmtId="49" fontId="10" fillId="0" borderId="5" xfId="0" applyFont="1" applyBorder="1">
      <alignment vertical="top"/>
    </xf>
    <xf numFmtId="0" fontId="41" fillId="0" borderId="0" xfId="51" applyFont="1" applyAlignment="1">
      <alignment vertical="center" wrapText="1"/>
    </xf>
    <xf numFmtId="0" fontId="12" fillId="10" borderId="0" xfId="54" applyFont="1" applyFill="1" applyAlignment="1">
      <alignment horizontal="center" vertical="center" wrapText="1"/>
    </xf>
    <xf numFmtId="49" fontId="44" fillId="13" borderId="15" xfId="0" applyFont="1" applyFill="1" applyBorder="1" applyAlignment="1">
      <alignment horizontal="left" vertical="center" indent="2"/>
    </xf>
    <xf numFmtId="49" fontId="44" fillId="13" borderId="15" xfId="0" applyFont="1" applyFill="1" applyBorder="1" applyAlignment="1">
      <alignment horizontal="left" vertical="center" indent="3"/>
    </xf>
    <xf numFmtId="0" fontId="51" fillId="0" borderId="0" xfId="47" applyFont="1" applyAlignment="1">
      <alignment horizontal="center" vertical="center" wrapText="1"/>
    </xf>
    <xf numFmtId="0" fontId="10" fillId="0" borderId="0" xfId="47" applyFont="1" applyAlignment="1">
      <alignment vertical="center" wrapText="1"/>
    </xf>
    <xf numFmtId="49" fontId="10" fillId="0" borderId="0" xfId="53" applyNumberFormat="1" applyFont="1" applyAlignment="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lignment horizontal="left" vertical="center" indent="1"/>
    </xf>
    <xf numFmtId="49" fontId="10" fillId="0" borderId="0" xfId="0" applyFont="1" applyAlignment="1">
      <alignment vertical="center"/>
    </xf>
    <xf numFmtId="49" fontId="0" fillId="10" borderId="0" xfId="0" applyFill="1" applyBorder="1">
      <alignment vertical="top"/>
    </xf>
    <xf numFmtId="0" fontId="0" fillId="0" borderId="0" xfId="0" applyNumberFormat="1" applyBorder="1" applyAlignment="1">
      <alignment vertical="center"/>
    </xf>
    <xf numFmtId="0" fontId="10" fillId="0" borderId="14" xfId="51" applyFont="1" applyBorder="1" applyAlignment="1">
      <alignment vertical="center" wrapText="1"/>
    </xf>
    <xf numFmtId="0" fontId="23" fillId="10" borderId="0" xfId="54" applyFont="1" applyFill="1" applyAlignment="1">
      <alignment horizontal="center" vertical="center" wrapText="1"/>
    </xf>
    <xf numFmtId="49" fontId="10" fillId="13" borderId="15" xfId="53" applyNumberFormat="1" applyFont="1" applyFill="1" applyBorder="1" applyAlignment="1">
      <alignment horizontal="center" vertical="center" wrapText="1"/>
    </xf>
    <xf numFmtId="0" fontId="0" fillId="0" borderId="0" xfId="52" applyFont="1" applyAlignment="1">
      <alignment horizontal="center" vertical="center" wrapText="1"/>
    </xf>
    <xf numFmtId="49" fontId="10" fillId="0" borderId="0" xfId="52" applyNumberFormat="1" applyAlignment="1">
      <alignment horizontal="center" vertical="center" wrapText="1"/>
    </xf>
    <xf numFmtId="49" fontId="44" fillId="13" borderId="15" xfId="0" applyFont="1" applyFill="1" applyBorder="1" applyAlignment="1">
      <alignment horizontal="left" vertical="center"/>
    </xf>
    <xf numFmtId="49" fontId="10" fillId="0" borderId="0" xfId="53" applyNumberFormat="1" applyFont="1" applyAlignment="1">
      <alignment vertical="center" wrapText="1"/>
    </xf>
    <xf numFmtId="0" fontId="37" fillId="7" borderId="0" xfId="49" applyFont="1" applyFill="1" applyAlignment="1">
      <alignment horizontal="center" vertical="center" wrapText="1"/>
    </xf>
    <xf numFmtId="49" fontId="13" fillId="0" borderId="0" xfId="41" applyFont="1" applyBorder="1" applyAlignment="1">
      <alignment horizontal="right" vertical="top"/>
    </xf>
    <xf numFmtId="49" fontId="13" fillId="0" borderId="0" xfId="41" applyFont="1">
      <alignment vertical="top"/>
    </xf>
    <xf numFmtId="4" fontId="10" fillId="0" borderId="0" xfId="30" applyNumberFormat="1" applyFont="1" applyFill="1" applyBorder="1" applyAlignment="1" applyProtection="1">
      <alignment horizontal="right" vertical="center" wrapText="1"/>
    </xf>
    <xf numFmtId="0" fontId="10" fillId="0" borderId="0" xfId="54" applyFont="1" applyAlignment="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22" fillId="0" borderId="0" xfId="32" applyFont="1" applyBorder="1" applyAlignment="1">
      <alignment vertical="center" wrapText="1"/>
    </xf>
    <xf numFmtId="49" fontId="52" fillId="0" borderId="29" xfId="0" applyFont="1" applyBorder="1" applyAlignment="1">
      <alignment horizontal="justify" vertical="top"/>
    </xf>
    <xf numFmtId="0" fontId="0" fillId="0" borderId="13" xfId="51" applyFont="1" applyBorder="1" applyAlignment="1">
      <alignment vertical="center" wrapText="1"/>
    </xf>
    <xf numFmtId="49" fontId="10" fillId="0" borderId="29" xfId="0" applyFont="1" applyBorder="1" applyAlignment="1">
      <alignment vertical="top" wrapText="1"/>
    </xf>
    <xf numFmtId="49" fontId="10" fillId="0" borderId="30" xfId="0" applyFont="1" applyBorder="1" applyAlignment="1">
      <alignment vertical="top" wrapText="1"/>
    </xf>
    <xf numFmtId="49" fontId="10" fillId="0" borderId="29" xfId="0" applyFont="1" applyBorder="1">
      <alignment vertical="top"/>
    </xf>
    <xf numFmtId="0" fontId="0" fillId="0" borderId="14" xfId="51" applyFont="1" applyBorder="1" applyAlignment="1">
      <alignment vertical="center" wrapText="1"/>
    </xf>
    <xf numFmtId="49" fontId="77" fillId="0" borderId="0" xfId="0" applyFont="1">
      <alignment vertical="top"/>
    </xf>
    <xf numFmtId="0" fontId="0" fillId="0" borderId="0" xfId="0" applyNumberFormat="1">
      <alignment vertical="top"/>
    </xf>
    <xf numFmtId="0" fontId="77" fillId="0" borderId="0" xfId="54" applyFont="1" applyAlignment="1">
      <alignment vertical="center" wrapText="1"/>
    </xf>
    <xf numFmtId="49" fontId="0" fillId="7" borderId="5" xfId="54" applyNumberFormat="1" applyFont="1" applyFill="1" applyBorder="1" applyAlignment="1">
      <alignment horizontal="center" vertical="center" wrapText="1"/>
    </xf>
    <xf numFmtId="0" fontId="10" fillId="0" borderId="5" xfId="54" applyFont="1" applyBorder="1" applyAlignment="1">
      <alignment horizontal="center" vertical="center" wrapText="1"/>
    </xf>
    <xf numFmtId="0" fontId="15" fillId="0" borderId="0" xfId="52" applyFont="1" applyAlignment="1">
      <alignment horizontal="left" vertical="center" wrapText="1"/>
    </xf>
    <xf numFmtId="49" fontId="10" fillId="0" borderId="5" xfId="49" applyNumberFormat="1" applyFont="1" applyBorder="1" applyAlignment="1">
      <alignment horizontal="left" vertical="center" wrapText="1"/>
    </xf>
    <xf numFmtId="0" fontId="10" fillId="7" borderId="16" xfId="49" applyFont="1" applyFill="1" applyBorder="1" applyAlignment="1">
      <alignment horizontal="center" vertical="center"/>
    </xf>
    <xf numFmtId="49" fontId="44" fillId="13" borderId="17" xfId="0" applyFont="1" applyFill="1" applyBorder="1" applyAlignment="1">
      <alignment horizontal="left" vertical="center" indent="2"/>
    </xf>
    <xf numFmtId="0" fontId="10" fillId="0" borderId="5" xfId="54" applyFont="1" applyBorder="1" applyAlignment="1">
      <alignment vertical="center" wrapText="1"/>
    </xf>
    <xf numFmtId="0" fontId="10" fillId="0" borderId="0" xfId="52" applyAlignment="1">
      <alignment horizontal="left" vertical="center" wrapText="1"/>
    </xf>
    <xf numFmtId="14" fontId="10" fillId="7" borderId="0" xfId="52" applyNumberFormat="1" applyFill="1" applyAlignment="1">
      <alignment horizontal="left" vertical="center" wrapText="1"/>
    </xf>
    <xf numFmtId="14" fontId="10" fillId="0" borderId="0" xfId="52" applyNumberFormat="1" applyAlignment="1">
      <alignment horizontal="left" vertical="center" wrapText="1"/>
    </xf>
    <xf numFmtId="0" fontId="79" fillId="0" borderId="0" xfId="54" applyFont="1" applyAlignment="1">
      <alignment vertical="center" wrapText="1"/>
    </xf>
    <xf numFmtId="49" fontId="44" fillId="13" borderId="15" xfId="41" applyFont="1" applyFill="1" applyBorder="1" applyAlignment="1">
      <alignment horizontal="left" vertical="center" indent="1"/>
    </xf>
    <xf numFmtId="49" fontId="79" fillId="0" borderId="0" xfId="0" applyFont="1">
      <alignment vertical="top"/>
    </xf>
    <xf numFmtId="49" fontId="0" fillId="0" borderId="0" xfId="0" applyAlignment="1">
      <alignment vertical="center"/>
    </xf>
    <xf numFmtId="0" fontId="12" fillId="10" borderId="0" xfId="54" applyFont="1" applyFill="1" applyAlignment="1">
      <alignment vertical="center" wrapText="1"/>
    </xf>
    <xf numFmtId="0" fontId="10" fillId="0" borderId="0" xfId="51" applyFont="1" applyAlignment="1">
      <alignment vertical="center" wrapText="1"/>
    </xf>
    <xf numFmtId="49" fontId="10" fillId="0" borderId="5" xfId="0" applyFont="1" applyBorder="1" applyAlignment="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Alignment="1">
      <alignment vertical="center"/>
    </xf>
    <xf numFmtId="0" fontId="79" fillId="0" borderId="0" xfId="0" applyNumberFormat="1" applyFont="1" applyBorder="1" applyAlignment="1">
      <alignment vertical="center"/>
    </xf>
    <xf numFmtId="49" fontId="79" fillId="0" borderId="0" xfId="54" applyNumberFormat="1" applyFont="1" applyAlignment="1">
      <alignment vertical="center" wrapText="1"/>
    </xf>
    <xf numFmtId="49" fontId="79" fillId="10" borderId="0" xfId="0" applyFont="1" applyFill="1">
      <alignment vertical="top"/>
    </xf>
    <xf numFmtId="0" fontId="0" fillId="0" borderId="0" xfId="0" applyNumberFormat="1" applyAlignment="1">
      <alignment vertical="top" wrapText="1"/>
    </xf>
    <xf numFmtId="0" fontId="10" fillId="0" borderId="0" xfId="0" applyNumberFormat="1" applyFont="1">
      <alignment vertical="top"/>
    </xf>
    <xf numFmtId="49" fontId="10" fillId="0" borderId="5" xfId="33" applyNumberFormat="1" applyFont="1" applyBorder="1">
      <alignment horizontal="center" vertical="center" wrapText="1"/>
    </xf>
    <xf numFmtId="0" fontId="22" fillId="0" borderId="22" xfId="36" applyFont="1" applyBorder="1" applyAlignment="1">
      <alignment horizontal="justify" vertical="top" wrapText="1"/>
    </xf>
    <xf numFmtId="49" fontId="0" fillId="0" borderId="5" xfId="0" applyBorder="1" applyAlignment="1">
      <alignment vertical="top" wrapText="1"/>
    </xf>
    <xf numFmtId="0" fontId="0" fillId="0" borderId="5" xfId="36" applyFont="1" applyBorder="1" applyAlignment="1">
      <alignment horizontal="justify" vertical="top" wrapText="1"/>
    </xf>
    <xf numFmtId="4" fontId="10" fillId="0" borderId="0" xfId="54" applyNumberFormat="1" applyFont="1" applyAlignment="1">
      <alignment vertical="center" wrapText="1"/>
    </xf>
    <xf numFmtId="0" fontId="75" fillId="0" borderId="0" xfId="37"/>
    <xf numFmtId="0" fontId="0" fillId="0" borderId="0" xfId="0" applyNumberFormat="1" applyAlignment="1"/>
    <xf numFmtId="0" fontId="37" fillId="0" borderId="0" xfId="54" applyFont="1" applyAlignment="1">
      <alignment horizontal="center" vertical="center" wrapText="1"/>
    </xf>
    <xf numFmtId="0" fontId="10" fillId="0" borderId="0" xfId="54" applyFont="1" applyAlignment="1">
      <alignment horizontal="right" vertical="center" wrapText="1"/>
    </xf>
    <xf numFmtId="4" fontId="10" fillId="0" borderId="0" xfId="34" applyFill="1" applyBorder="1" applyAlignment="1">
      <alignment horizontal="right" vertical="center" wrapText="1"/>
    </xf>
    <xf numFmtId="0" fontId="10" fillId="0" borderId="0" xfId="51" applyFont="1" applyAlignment="1">
      <alignment horizontal="left" vertical="center" wrapText="1" indent="1"/>
    </xf>
    <xf numFmtId="4" fontId="0" fillId="0" borderId="0" xfId="34" applyFont="1" applyFill="1" applyBorder="1" applyAlignment="1">
      <alignment horizontal="center" vertical="center" wrapText="1"/>
    </xf>
    <xf numFmtId="4" fontId="10" fillId="0" borderId="0" xfId="34" applyFill="1" applyBorder="1" applyAlignment="1">
      <alignment horizontal="center" vertical="center" wrapText="1"/>
    </xf>
    <xf numFmtId="0" fontId="77" fillId="0" borderId="0" xfId="54" applyFont="1" applyAlignment="1">
      <alignment vertical="center"/>
    </xf>
    <xf numFmtId="169" fontId="10" fillId="0" borderId="5" xfId="54" applyNumberFormat="1" applyFont="1" applyBorder="1" applyAlignment="1">
      <alignment horizontal="center" vertical="center" wrapText="1"/>
    </xf>
    <xf numFmtId="169" fontId="10" fillId="0" borderId="5" xfId="33" applyNumberFormat="1" applyFont="1" applyBorder="1">
      <alignment horizontal="center" vertical="center" wrapText="1"/>
    </xf>
    <xf numFmtId="0" fontId="77" fillId="13" borderId="19" xfId="54" applyFont="1" applyFill="1" applyBorder="1" applyAlignment="1">
      <alignment horizontal="center" vertical="center" wrapText="1"/>
    </xf>
    <xf numFmtId="0" fontId="77" fillId="13" borderId="23" xfId="54" applyFont="1" applyFill="1" applyBorder="1" applyAlignment="1">
      <alignment horizontal="center" vertical="center" wrapText="1"/>
    </xf>
    <xf numFmtId="49" fontId="77" fillId="13" borderId="23" xfId="54" applyNumberFormat="1" applyFont="1" applyFill="1" applyBorder="1" applyAlignment="1">
      <alignment horizontal="left" vertical="center" wrapText="1"/>
    </xf>
    <xf numFmtId="49" fontId="41" fillId="13" borderId="15" xfId="42" applyFill="1" applyBorder="1" applyAlignment="1">
      <alignment horizontal="left" vertical="center"/>
    </xf>
    <xf numFmtId="49" fontId="77" fillId="13" borderId="21" xfId="54" applyNumberFormat="1" applyFont="1" applyFill="1" applyBorder="1" applyAlignment="1">
      <alignment horizontal="left" vertical="center" wrapText="1"/>
    </xf>
    <xf numFmtId="49" fontId="10" fillId="8" borderId="5" xfId="54" applyNumberFormat="1" applyFont="1" applyFill="1" applyBorder="1" applyAlignment="1">
      <alignment horizontal="center" vertical="center" wrapText="1"/>
    </xf>
    <xf numFmtId="0" fontId="82" fillId="0" borderId="0" xfId="54" applyFont="1" applyAlignment="1">
      <alignment vertical="center" wrapText="1"/>
    </xf>
    <xf numFmtId="0" fontId="33" fillId="0" borderId="0" xfId="54" applyFont="1" applyAlignment="1">
      <alignment horizontal="center" vertical="center" wrapText="1"/>
    </xf>
    <xf numFmtId="49" fontId="12" fillId="13" borderId="13" xfId="41" applyFont="1" applyFill="1" applyBorder="1" applyAlignment="1">
      <alignment horizontal="right" vertical="center" wrapText="1"/>
    </xf>
    <xf numFmtId="49" fontId="12" fillId="13" borderId="15" xfId="41" applyFont="1" applyFill="1" applyBorder="1" applyAlignment="1">
      <alignment horizontal="right" vertical="center" wrapText="1"/>
    </xf>
    <xf numFmtId="49" fontId="10" fillId="13" borderId="15" xfId="41" applyFill="1" applyBorder="1" applyAlignment="1">
      <alignment horizontal="right" vertical="center" wrapText="1"/>
    </xf>
    <xf numFmtId="49" fontId="10" fillId="13" borderId="14" xfId="41" applyFill="1" applyBorder="1" applyAlignment="1">
      <alignment horizontal="right" vertical="center" wrapText="1"/>
    </xf>
    <xf numFmtId="0" fontId="10" fillId="0" borderId="31" xfId="54" applyFont="1" applyBorder="1" applyAlignment="1">
      <alignment vertical="center" wrapText="1"/>
    </xf>
    <xf numFmtId="0" fontId="54" fillId="0" borderId="0" xfId="54" applyFont="1" applyAlignment="1">
      <alignment vertical="center" wrapText="1"/>
    </xf>
    <xf numFmtId="0" fontId="13" fillId="0" borderId="0" xfId="54" applyFont="1" applyAlignment="1">
      <alignment vertical="center" wrapText="1"/>
    </xf>
    <xf numFmtId="0" fontId="55" fillId="0" borderId="0" xfId="54" applyFont="1" applyAlignment="1">
      <alignment horizontal="center" vertical="center" wrapText="1"/>
    </xf>
    <xf numFmtId="0" fontId="83" fillId="0" borderId="0" xfId="38" applyFont="1"/>
    <xf numFmtId="49" fontId="38" fillId="7" borderId="0" xfId="44">
      <alignment vertical="top"/>
    </xf>
    <xf numFmtId="49" fontId="57" fillId="10" borderId="0" xfId="0" applyFont="1" applyFill="1">
      <alignment vertical="top"/>
    </xf>
    <xf numFmtId="49" fontId="57" fillId="0" borderId="0" xfId="0" applyFont="1">
      <alignment vertical="top"/>
    </xf>
    <xf numFmtId="49" fontId="0" fillId="13" borderId="14" xfId="0" applyFill="1" applyBorder="1" applyAlignment="1">
      <alignment horizontal="right" vertical="center" wrapText="1"/>
    </xf>
    <xf numFmtId="49" fontId="0" fillId="13" borderId="15" xfId="0" applyFill="1" applyBorder="1" applyAlignment="1">
      <alignment horizontal="right" vertical="center" wrapText="1"/>
    </xf>
    <xf numFmtId="49" fontId="77" fillId="10" borderId="0" xfId="0" applyFont="1" applyFill="1">
      <alignment vertical="top"/>
    </xf>
    <xf numFmtId="49" fontId="0" fillId="2" borderId="32" xfId="0" applyFill="1" applyBorder="1" applyAlignment="1" applyProtection="1">
      <alignment horizontal="left" vertical="center" wrapText="1"/>
      <protection locked="0"/>
    </xf>
    <xf numFmtId="49" fontId="0" fillId="0" borderId="5" xfId="0" applyBorder="1" applyAlignment="1">
      <alignment horizontal="center" vertical="center" wrapText="1"/>
    </xf>
    <xf numFmtId="49" fontId="0" fillId="0" borderId="32" xfId="0" applyBorder="1" applyAlignment="1">
      <alignment horizontal="right" vertical="center" wrapText="1"/>
    </xf>
    <xf numFmtId="0" fontId="0" fillId="0" borderId="32" xfId="0" applyNumberFormat="1" applyBorder="1" applyAlignment="1">
      <alignment horizontal="center" vertical="center" wrapText="1"/>
    </xf>
    <xf numFmtId="49" fontId="0" fillId="0" borderId="32" xfId="0" applyBorder="1" applyAlignment="1">
      <alignment horizontal="center" vertical="center" wrapText="1"/>
    </xf>
    <xf numFmtId="49" fontId="0" fillId="0" borderId="0" xfId="0" applyBorder="1" applyAlignment="1">
      <alignment horizontal="left" vertical="center" wrapText="1"/>
    </xf>
    <xf numFmtId="0" fontId="0" fillId="0" borderId="0" xfId="0" applyNumberFormat="1" applyBorder="1" applyAlignment="1">
      <alignment horizontal="center" vertical="center" wrapText="1"/>
    </xf>
    <xf numFmtId="0" fontId="23" fillId="0" borderId="33" xfId="54" applyFont="1" applyBorder="1" applyAlignment="1">
      <alignment horizontal="center" vertical="center" wrapText="1"/>
    </xf>
    <xf numFmtId="0" fontId="0" fillId="0" borderId="5" xfId="0" applyNumberFormat="1" applyBorder="1" applyAlignment="1">
      <alignment horizontal="right" vertical="center" wrapText="1"/>
    </xf>
    <xf numFmtId="0" fontId="0" fillId="0" borderId="33" xfId="0" applyNumberFormat="1" applyBorder="1" applyAlignment="1">
      <alignment horizontal="center" vertical="center" wrapText="1"/>
    </xf>
    <xf numFmtId="0" fontId="12" fillId="0" borderId="6" xfId="36" applyFont="1" applyBorder="1" applyAlignment="1">
      <alignment horizontal="justify" vertical="center" wrapText="1"/>
    </xf>
    <xf numFmtId="0" fontId="58" fillId="0" borderId="0" xfId="52" applyFont="1" applyAlignment="1">
      <alignment vertical="top" wrapText="1"/>
    </xf>
    <xf numFmtId="0" fontId="10" fillId="0" borderId="6" xfId="36" applyFont="1" applyBorder="1" applyAlignment="1">
      <alignment horizontal="justify" vertical="center" wrapText="1"/>
    </xf>
    <xf numFmtId="0" fontId="10" fillId="7" borderId="0" xfId="54" applyFont="1" applyFill="1" applyAlignment="1">
      <alignment horizontal="right" vertical="center"/>
    </xf>
    <xf numFmtId="0" fontId="0" fillId="0" borderId="5" xfId="54" applyFont="1" applyBorder="1" applyAlignment="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0" fontId="0" fillId="9" borderId="5" xfId="30" applyNumberFormat="1" applyFont="1" applyFill="1" applyBorder="1" applyAlignment="1" applyProtection="1">
      <alignment horizontal="left" vertical="center" wrapText="1" indent="2"/>
      <protection locked="0"/>
    </xf>
    <xf numFmtId="49" fontId="79" fillId="0" borderId="0" xfId="35" applyFont="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Border="1" applyAlignment="1">
      <alignment horizontal="left" vertical="center" wrapText="1"/>
    </xf>
    <xf numFmtId="0" fontId="0" fillId="0" borderId="5" xfId="54" applyFont="1" applyBorder="1" applyAlignment="1">
      <alignment vertical="center" wrapText="1"/>
    </xf>
    <xf numFmtId="0" fontId="0" fillId="0" borderId="5" xfId="54" applyFont="1" applyBorder="1" applyAlignment="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lignment horizontal="left" vertical="center" indent="3"/>
    </xf>
    <xf numFmtId="49" fontId="47" fillId="13" borderId="14" xfId="35" applyFont="1" applyFill="1" applyBorder="1" applyAlignment="1">
      <alignment horizontal="center" vertical="top"/>
    </xf>
    <xf numFmtId="0" fontId="58" fillId="0" borderId="0" xfId="54" applyFont="1" applyAlignment="1">
      <alignment horizontal="right" vertical="top" wrapText="1"/>
    </xf>
    <xf numFmtId="49" fontId="44" fillId="13" borderId="15" xfId="35" applyFont="1" applyFill="1" applyBorder="1" applyAlignment="1">
      <alignment horizontal="left" vertical="center" indent="1"/>
    </xf>
    <xf numFmtId="49" fontId="44" fillId="13" borderId="15" xfId="35" applyFont="1" applyFill="1" applyBorder="1" applyAlignment="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Alignment="1">
      <alignment horizontal="center" vertical="center" wrapText="1"/>
    </xf>
    <xf numFmtId="49" fontId="10" fillId="11" borderId="5" xfId="53" applyNumberFormat="1" applyFont="1" applyFill="1" applyBorder="1" applyAlignment="1">
      <alignment horizontal="left" vertical="center" wrapText="1"/>
    </xf>
    <xf numFmtId="0" fontId="10" fillId="0" borderId="5" xfId="54" applyFont="1" applyBorder="1" applyAlignment="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lignment vertical="center" wrapText="1"/>
    </xf>
    <xf numFmtId="0" fontId="37" fillId="0" borderId="0" xfId="0" applyNumberFormat="1" applyFont="1" applyBorder="1" applyAlignment="1">
      <alignment horizontal="center" vertical="center" wrapText="1"/>
    </xf>
    <xf numFmtId="49" fontId="0" fillId="0" borderId="16" xfId="0" applyBorder="1">
      <alignment vertical="top"/>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lignment horizontal="center" vertical="top"/>
    </xf>
    <xf numFmtId="0" fontId="10" fillId="8" borderId="5" xfId="53" applyFont="1" applyFill="1" applyBorder="1" applyAlignment="1">
      <alignment horizontal="left" vertical="center" wrapText="1"/>
    </xf>
    <xf numFmtId="0" fontId="10" fillId="0" borderId="5" xfId="53" applyFont="1" applyBorder="1" applyAlignment="1">
      <alignment horizontal="center" vertical="center" wrapText="1"/>
    </xf>
    <xf numFmtId="0" fontId="0" fillId="0" borderId="5" xfId="0" applyNumberFormat="1" applyBorder="1" applyAlignment="1">
      <alignment horizontal="center" vertical="center"/>
    </xf>
    <xf numFmtId="49" fontId="85" fillId="7" borderId="0" xfId="33" applyNumberFormat="1" applyFont="1" applyFill="1" applyBorder="1">
      <alignment horizontal="center" vertical="center" wrapText="1"/>
    </xf>
    <xf numFmtId="0" fontId="85" fillId="0" borderId="0" xfId="0" applyNumberFormat="1" applyFont="1" applyBorder="1" applyAlignment="1">
      <alignment horizontal="center" vertical="center"/>
    </xf>
    <xf numFmtId="0" fontId="85" fillId="0" borderId="0" xfId="47" applyFont="1" applyAlignment="1">
      <alignment horizontal="center" vertical="center" wrapText="1"/>
    </xf>
    <xf numFmtId="0" fontId="85" fillId="0" borderId="0" xfId="53" applyFont="1" applyAlignment="1">
      <alignment horizontal="center" vertical="center" wrapText="1"/>
    </xf>
    <xf numFmtId="0" fontId="10" fillId="0" borderId="5" xfId="47" applyFont="1" applyBorder="1" applyAlignment="1">
      <alignment horizontal="left" vertical="center" wrapText="1" indent="2"/>
    </xf>
    <xf numFmtId="49" fontId="10" fillId="0" borderId="0" xfId="54" applyNumberFormat="1" applyFont="1" applyAlignment="1">
      <alignment horizontal="center" vertical="center" wrapText="1"/>
    </xf>
    <xf numFmtId="0" fontId="0" fillId="8" borderId="5" xfId="52" applyFont="1" applyFill="1" applyBorder="1" applyAlignment="1">
      <alignment horizontal="left" vertical="center" wrapText="1" indent="1"/>
    </xf>
    <xf numFmtId="49" fontId="10" fillId="9" borderId="5" xfId="52" applyNumberForma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10" fillId="8" borderId="5" xfId="52" applyNumberFormat="1" applyFill="1" applyBorder="1" applyAlignment="1">
      <alignment horizontal="left" vertical="center" wrapText="1" indent="1"/>
    </xf>
    <xf numFmtId="49" fontId="10" fillId="0" borderId="5" xfId="52" applyNumberFormat="1" applyBorder="1" applyAlignment="1">
      <alignment horizontal="left" vertical="center" wrapText="1" indent="1"/>
    </xf>
    <xf numFmtId="0" fontId="86" fillId="0" borderId="0" xfId="0" applyNumberFormat="1" applyFont="1" applyBorder="1" applyAlignment="1">
      <alignment vertical="center"/>
    </xf>
    <xf numFmtId="0" fontId="22" fillId="0" borderId="0" xfId="55" applyFont="1" applyAlignment="1">
      <alignment vertical="center" wrapText="1"/>
    </xf>
    <xf numFmtId="49" fontId="10" fillId="13" borderId="13" xfId="54" applyNumberFormat="1" applyFont="1" applyFill="1" applyBorder="1" applyAlignment="1">
      <alignment horizontal="center" vertical="center" wrapText="1"/>
    </xf>
    <xf numFmtId="0" fontId="10" fillId="13" borderId="15" xfId="53" applyFont="1" applyFill="1" applyBorder="1" applyAlignment="1">
      <alignment horizontal="left" vertical="center" wrapText="1"/>
    </xf>
    <xf numFmtId="49" fontId="10" fillId="13" borderId="14" xfId="54" applyNumberFormat="1" applyFont="1" applyFill="1" applyBorder="1" applyAlignment="1">
      <alignment vertical="center" wrapText="1"/>
    </xf>
    <xf numFmtId="0" fontId="10" fillId="0" borderId="5" xfId="47" applyFont="1" applyBorder="1" applyAlignment="1">
      <alignment horizontal="left" vertical="center" wrapText="1" indent="3"/>
    </xf>
    <xf numFmtId="0" fontId="79" fillId="0" borderId="0" xfId="0" applyNumberFormat="1" applyFont="1" applyBorder="1" applyAlignment="1">
      <alignment horizontal="center" vertical="center"/>
    </xf>
    <xf numFmtId="0" fontId="10" fillId="13" borderId="14" xfId="53" applyFont="1" applyFill="1" applyBorder="1" applyAlignment="1">
      <alignment horizontal="left" vertical="center" wrapText="1"/>
    </xf>
    <xf numFmtId="49" fontId="10" fillId="0" borderId="23" xfId="54" applyNumberFormat="1" applyFont="1" applyBorder="1" applyAlignment="1">
      <alignment horizontal="center" vertical="center" wrapText="1"/>
    </xf>
    <xf numFmtId="0" fontId="10" fillId="0" borderId="23" xfId="47" applyFont="1" applyBorder="1" applyAlignment="1">
      <alignment horizontal="left" vertical="center" wrapText="1" indent="2"/>
    </xf>
    <xf numFmtId="0" fontId="10" fillId="0" borderId="23" xfId="53" applyFont="1" applyBorder="1" applyAlignment="1">
      <alignment horizontal="left" vertical="center" wrapText="1"/>
    </xf>
    <xf numFmtId="49" fontId="10" fillId="0" borderId="23" xfId="54" applyNumberFormat="1" applyFont="1" applyBorder="1" applyAlignment="1">
      <alignment vertical="center" wrapText="1"/>
    </xf>
    <xf numFmtId="49" fontId="10" fillId="11" borderId="5" xfId="53" applyNumberFormat="1" applyFont="1" applyFill="1" applyBorder="1" applyAlignment="1">
      <alignment horizontal="left" vertical="center" wrapText="1" indent="1"/>
    </xf>
    <xf numFmtId="0" fontId="79" fillId="0" borderId="0" xfId="54" applyFont="1" applyAlignment="1">
      <alignment horizontal="center" vertical="center" wrapText="1"/>
    </xf>
    <xf numFmtId="0" fontId="0" fillId="0" borderId="5" xfId="54" applyFont="1" applyBorder="1" applyAlignment="1">
      <alignment horizontal="left" vertical="center" wrapText="1"/>
    </xf>
    <xf numFmtId="14" fontId="53" fillId="0" borderId="5" xfId="53" applyNumberFormat="1" applyFont="1" applyBorder="1" applyAlignment="1">
      <alignment horizontal="center" vertical="center" wrapText="1"/>
    </xf>
    <xf numFmtId="49" fontId="38" fillId="7" borderId="0" xfId="44" applyAlignment="1">
      <alignment vertical="top" wrapText="1"/>
    </xf>
    <xf numFmtId="49" fontId="33" fillId="0" borderId="15" xfId="33" applyNumberFormat="1" applyFont="1" applyBorder="1">
      <alignment horizontal="center" vertical="center" wrapText="1"/>
    </xf>
    <xf numFmtId="0" fontId="87" fillId="0" borderId="0" xfId="54" applyFont="1" applyAlignment="1">
      <alignment vertical="center"/>
    </xf>
    <xf numFmtId="0" fontId="88" fillId="0" borderId="0" xfId="54" applyFont="1" applyAlignment="1">
      <alignment vertical="center"/>
    </xf>
    <xf numFmtId="14" fontId="10" fillId="0" borderId="5" xfId="53" applyNumberFormat="1" applyFont="1" applyBorder="1" applyAlignment="1">
      <alignment horizontal="left" vertical="center" wrapText="1" indent="1"/>
    </xf>
    <xf numFmtId="0" fontId="79" fillId="0" borderId="0" xfId="54" applyFont="1" applyAlignment="1">
      <alignment horizontal="left" vertical="center" wrapText="1" indent="1"/>
    </xf>
    <xf numFmtId="0" fontId="77" fillId="0" borderId="0" xfId="54" applyFont="1" applyAlignment="1">
      <alignment horizontal="left" vertical="center" wrapText="1" indent="1"/>
    </xf>
    <xf numFmtId="0" fontId="89" fillId="0" borderId="0" xfId="54" applyFont="1" applyAlignment="1">
      <alignment horizontal="left" vertical="center" wrapText="1" indent="1"/>
    </xf>
    <xf numFmtId="0" fontId="90" fillId="0" borderId="0" xfId="54" applyFont="1" applyAlignment="1">
      <alignment horizontal="left" vertical="center" indent="1"/>
    </xf>
    <xf numFmtId="0" fontId="89" fillId="0" borderId="0" xfId="54" applyFont="1" applyAlignment="1">
      <alignment vertical="center" wrapText="1"/>
    </xf>
    <xf numFmtId="0" fontId="62" fillId="0" borderId="0" xfId="52" applyFont="1" applyAlignment="1">
      <alignment horizontal="left" vertical="center" wrapText="1"/>
    </xf>
    <xf numFmtId="0" fontId="63" fillId="0" borderId="0" xfId="52" applyFont="1" applyAlignment="1">
      <alignment horizontal="left" vertical="center" wrapText="1"/>
    </xf>
    <xf numFmtId="0" fontId="64" fillId="0" borderId="0" xfId="52" applyFont="1" applyAlignment="1">
      <alignment vertical="center" wrapText="1"/>
    </xf>
    <xf numFmtId="0" fontId="62" fillId="7" borderId="0" xfId="52" applyFont="1" applyFill="1" applyAlignment="1">
      <alignment vertical="center" wrapText="1"/>
    </xf>
    <xf numFmtId="0" fontId="65" fillId="7" borderId="0" xfId="52" applyFont="1" applyFill="1" applyAlignment="1">
      <alignment horizontal="right" vertical="center" wrapText="1" indent="1"/>
    </xf>
    <xf numFmtId="0" fontId="65" fillId="7" borderId="0" xfId="52" applyFont="1" applyFill="1" applyAlignment="1">
      <alignment horizontal="left" vertical="center" wrapText="1" indent="2"/>
    </xf>
    <xf numFmtId="0" fontId="62" fillId="0" borderId="0" xfId="52" applyFont="1" applyAlignment="1">
      <alignment vertical="center" wrapText="1"/>
    </xf>
    <xf numFmtId="0" fontId="63" fillId="0" borderId="0" xfId="52" applyFont="1" applyAlignment="1">
      <alignment horizontal="center" vertical="center" wrapText="1"/>
    </xf>
    <xf numFmtId="0" fontId="62" fillId="7" borderId="0" xfId="52" applyFont="1" applyFill="1" applyAlignment="1">
      <alignment horizontal="right" vertical="center" wrapText="1" indent="1"/>
    </xf>
    <xf numFmtId="0" fontId="66" fillId="7" borderId="0" xfId="52" applyFont="1" applyFill="1" applyAlignment="1">
      <alignment horizontal="center" vertical="center" wrapText="1"/>
    </xf>
    <xf numFmtId="0" fontId="67" fillId="7" borderId="0" xfId="52" applyFont="1" applyFill="1" applyAlignment="1">
      <alignment vertical="center" wrapText="1"/>
    </xf>
    <xf numFmtId="14" fontId="62" fillId="7" borderId="0" xfId="52" applyNumberFormat="1" applyFont="1" applyFill="1" applyAlignment="1">
      <alignment horizontal="left" vertical="center" wrapText="1"/>
    </xf>
    <xf numFmtId="0" fontId="63" fillId="7" borderId="0" xfId="52" applyFont="1" applyFill="1" applyAlignment="1">
      <alignment horizontal="center" vertical="center" wrapText="1"/>
    </xf>
    <xf numFmtId="0" fontId="62" fillId="7" borderId="0" xfId="52" applyFont="1" applyFill="1" applyAlignment="1">
      <alignment horizontal="left" vertical="center" wrapText="1" indent="1"/>
    </xf>
    <xf numFmtId="0" fontId="62" fillId="7" borderId="0" xfId="52" applyFont="1" applyFill="1" applyAlignment="1">
      <alignment horizontal="center" vertical="center" wrapText="1"/>
    </xf>
    <xf numFmtId="0" fontId="68" fillId="7" borderId="0" xfId="52" applyFont="1" applyFill="1" applyAlignment="1">
      <alignment horizontal="center" vertical="center" wrapText="1"/>
    </xf>
    <xf numFmtId="14" fontId="68" fillId="7" borderId="0" xfId="52" applyNumberFormat="1" applyFont="1" applyFill="1" applyAlignment="1">
      <alignment horizontal="center" vertical="center" wrapText="1"/>
    </xf>
    <xf numFmtId="0" fontId="68" fillId="7" borderId="0" xfId="52" applyFont="1" applyFill="1" applyAlignment="1">
      <alignment vertical="center" wrapText="1"/>
    </xf>
    <xf numFmtId="0" fontId="69" fillId="7" borderId="0" xfId="52" applyFont="1" applyFill="1" applyAlignment="1">
      <alignment vertical="center" wrapText="1"/>
    </xf>
    <xf numFmtId="0" fontId="61" fillId="0" borderId="0" xfId="52" applyFont="1" applyAlignment="1">
      <alignment horizontal="left" vertical="center" wrapText="1"/>
    </xf>
    <xf numFmtId="0" fontId="60" fillId="0" borderId="0" xfId="52" applyFont="1" applyAlignment="1">
      <alignment horizontal="left" vertical="center" wrapText="1"/>
    </xf>
    <xf numFmtId="0" fontId="60" fillId="0" borderId="0" xfId="52" applyFont="1" applyAlignment="1">
      <alignment vertical="center" wrapText="1"/>
    </xf>
    <xf numFmtId="0" fontId="60" fillId="0" borderId="0" xfId="52" applyFont="1" applyAlignment="1">
      <alignment horizontal="center" vertical="center" wrapText="1"/>
    </xf>
    <xf numFmtId="0" fontId="62" fillId="0" borderId="0" xfId="52" applyFont="1" applyAlignment="1">
      <alignment horizontal="right" vertical="center"/>
    </xf>
    <xf numFmtId="0" fontId="62" fillId="0" borderId="0" xfId="52" applyFont="1" applyAlignment="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lignment horizontal="center" vertical="center" wrapText="1"/>
    </xf>
    <xf numFmtId="0" fontId="79" fillId="0" borderId="0" xfId="54" applyFont="1" applyAlignment="1">
      <alignment horizontal="left" vertical="center" indent="1"/>
    </xf>
    <xf numFmtId="14" fontId="10" fillId="8" borderId="5" xfId="53" applyNumberFormat="1" applyFont="1" applyFill="1" applyBorder="1" applyAlignment="1">
      <alignment horizontal="left" vertical="center" wrapText="1" indent="1"/>
    </xf>
    <xf numFmtId="0" fontId="33" fillId="0" borderId="0" xfId="54" applyFont="1" applyAlignment="1">
      <alignment horizontal="center" vertical="top" wrapText="1"/>
    </xf>
    <xf numFmtId="0" fontId="79" fillId="0" borderId="24" xfId="54" applyFont="1" applyBorder="1" applyAlignment="1">
      <alignment vertical="center"/>
    </xf>
    <xf numFmtId="0" fontId="10" fillId="0" borderId="5" xfId="33" applyFont="1" applyBorder="1">
      <alignment horizontal="center" vertical="center" wrapText="1"/>
    </xf>
    <xf numFmtId="49" fontId="0" fillId="0" borderId="5" xfId="0" applyBorder="1" applyAlignment="1">
      <alignment horizontal="center" vertical="center"/>
    </xf>
    <xf numFmtId="49" fontId="0" fillId="0" borderId="5" xfId="0" applyBorder="1" applyAlignment="1">
      <alignment horizontal="left" vertical="center"/>
    </xf>
    <xf numFmtId="0" fontId="77" fillId="0" borderId="0" xfId="0" applyNumberFormat="1" applyFont="1" applyAlignment="1">
      <alignment vertical="center"/>
    </xf>
    <xf numFmtId="0" fontId="12" fillId="10" borderId="5" xfId="54" applyFont="1" applyFill="1" applyBorder="1" applyAlignment="1">
      <alignment horizontal="center" vertical="center" wrapText="1"/>
    </xf>
    <xf numFmtId="0" fontId="12" fillId="10" borderId="5" xfId="0" applyNumberFormat="1" applyFont="1" applyFill="1" applyBorder="1" applyAlignment="1">
      <alignment horizontal="center" vertical="center"/>
    </xf>
    <xf numFmtId="49" fontId="0" fillId="0" borderId="5" xfId="0" applyBorder="1">
      <alignment vertical="top"/>
    </xf>
    <xf numFmtId="0" fontId="10" fillId="0" borderId="0" xfId="54" applyFont="1" applyAlignment="1">
      <alignment horizontal="left" vertical="center" wrapText="1" indent="2"/>
    </xf>
    <xf numFmtId="0" fontId="0" fillId="9" borderId="5" xfId="30" applyNumberFormat="1" applyFont="1" applyFill="1" applyBorder="1" applyAlignment="1" applyProtection="1">
      <alignment horizontal="left" vertical="center" wrapText="1"/>
      <protection locked="0"/>
    </xf>
    <xf numFmtId="0" fontId="10" fillId="0" borderId="5" xfId="54" applyFont="1" applyBorder="1" applyAlignment="1">
      <alignment horizontal="left" vertical="top" wrapText="1"/>
    </xf>
    <xf numFmtId="0" fontId="10" fillId="0" borderId="5" xfId="54" applyFont="1" applyBorder="1" applyAlignment="1">
      <alignment horizontal="left" vertical="center" wrapText="1"/>
    </xf>
    <xf numFmtId="0" fontId="10" fillId="0" borderId="5" xfId="47" applyFont="1" applyBorder="1" applyAlignment="1">
      <alignment horizontal="left" vertical="center" wrapText="1" indent="1"/>
    </xf>
    <xf numFmtId="0" fontId="10" fillId="0" borderId="0" xfId="47" applyFont="1" applyAlignment="1">
      <alignment horizontal="left" vertical="center" wrapText="1" indent="2"/>
    </xf>
    <xf numFmtId="0" fontId="10" fillId="0" borderId="0" xfId="53" applyFont="1" applyAlignment="1">
      <alignment horizontal="left" vertical="center" wrapText="1"/>
    </xf>
    <xf numFmtId="0" fontId="10" fillId="0" borderId="5" xfId="47" applyFont="1" applyBorder="1" applyAlignment="1">
      <alignment horizontal="left" vertical="center" wrapText="1" indent="4"/>
    </xf>
    <xf numFmtId="49" fontId="10" fillId="13" borderId="25" xfId="54" applyNumberFormat="1" applyFont="1" applyFill="1" applyBorder="1" applyAlignment="1">
      <alignment horizontal="center" vertical="center" wrapText="1"/>
    </xf>
    <xf numFmtId="0" fontId="10" fillId="13" borderId="17" xfId="53" applyFont="1" applyFill="1" applyBorder="1" applyAlignment="1">
      <alignment horizontal="left" vertical="center" wrapText="1"/>
    </xf>
    <xf numFmtId="49" fontId="10" fillId="13" borderId="18" xfId="54" applyNumberFormat="1" applyFont="1" applyFill="1" applyBorder="1" applyAlignment="1">
      <alignment vertical="center" wrapText="1"/>
    </xf>
    <xf numFmtId="49" fontId="10" fillId="13" borderId="19" xfId="54" applyNumberFormat="1" applyFont="1" applyFill="1" applyBorder="1" applyAlignment="1">
      <alignment horizontal="center" vertical="center" wrapText="1"/>
    </xf>
    <xf numFmtId="49" fontId="44" fillId="13" borderId="23" xfId="0" applyFont="1" applyFill="1" applyBorder="1" applyAlignment="1">
      <alignment horizontal="left" vertical="center" indent="3"/>
    </xf>
    <xf numFmtId="0" fontId="10" fillId="13" borderId="21" xfId="53" applyFont="1" applyFill="1" applyBorder="1" applyAlignment="1">
      <alignment horizontal="left" vertical="center" wrapText="1"/>
    </xf>
    <xf numFmtId="49" fontId="10" fillId="0" borderId="16" xfId="49" applyNumberFormat="1" applyFont="1" applyBorder="1" applyAlignment="1">
      <alignment horizontal="left" vertical="center" wrapText="1"/>
    </xf>
    <xf numFmtId="49" fontId="12" fillId="13" borderId="13" xfId="41" applyFont="1" applyFill="1" applyBorder="1" applyAlignment="1">
      <alignment horizontal="center" vertical="center"/>
    </xf>
    <xf numFmtId="49" fontId="44" fillId="13" borderId="14" xfId="41" applyFont="1" applyFill="1" applyBorder="1" applyAlignment="1">
      <alignment horizontal="left" vertical="center"/>
    </xf>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0" fontId="70" fillId="7" borderId="0" xfId="52" applyFont="1" applyFill="1" applyAlignment="1">
      <alignment vertical="center" wrapText="1"/>
    </xf>
    <xf numFmtId="0" fontId="71" fillId="0" borderId="0" xfId="54" applyFont="1" applyAlignment="1">
      <alignment vertical="center" wrapText="1"/>
    </xf>
    <xf numFmtId="0" fontId="71" fillId="0" borderId="0" xfId="32" applyFont="1" applyBorder="1" applyAlignment="1">
      <alignment vertical="center" wrapText="1"/>
    </xf>
    <xf numFmtId="0" fontId="71" fillId="0" borderId="0" xfId="55" applyFont="1" applyAlignment="1">
      <alignment vertical="center" wrapText="1"/>
    </xf>
    <xf numFmtId="0" fontId="71" fillId="0" borderId="0" xfId="49" applyFont="1"/>
    <xf numFmtId="49" fontId="72" fillId="0" borderId="0" xfId="0" applyFont="1">
      <alignment vertical="top"/>
    </xf>
    <xf numFmtId="49" fontId="73" fillId="0" borderId="0" xfId="0" applyFont="1" applyBorder="1">
      <alignment vertical="top"/>
    </xf>
    <xf numFmtId="49" fontId="0" fillId="0" borderId="0" xfId="0" applyBorder="1" applyAlignment="1">
      <alignment horizontal="right" vertical="center" wrapText="1" indent="1"/>
    </xf>
    <xf numFmtId="49" fontId="10" fillId="0" borderId="26" xfId="0" applyFont="1" applyBorder="1">
      <alignment vertical="top"/>
    </xf>
    <xf numFmtId="49" fontId="10" fillId="0" borderId="26" xfId="0" applyFont="1" applyBorder="1" applyAlignment="1">
      <alignment vertical="top" wrapText="1"/>
    </xf>
    <xf numFmtId="0" fontId="10" fillId="9" borderId="5" xfId="53" applyFont="1" applyFill="1" applyBorder="1" applyAlignment="1" applyProtection="1">
      <alignment horizontal="left" vertical="center" wrapText="1"/>
      <protection locked="0"/>
    </xf>
    <xf numFmtId="49" fontId="10" fillId="9" borderId="5" xfId="0" applyFont="1" applyFill="1" applyBorder="1" applyAlignment="1" applyProtection="1">
      <alignment horizontal="left" vertical="center" wrapText="1" inden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Font="1">
      <alignment vertical="top"/>
    </xf>
    <xf numFmtId="0" fontId="23" fillId="10" borderId="5" xfId="54" applyFont="1" applyFill="1" applyBorder="1" applyAlignment="1">
      <alignment horizontal="center" vertical="center" wrapText="1"/>
    </xf>
    <xf numFmtId="49" fontId="10" fillId="0" borderId="5" xfId="0" applyFont="1" applyBorder="1" applyAlignment="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Font="1" applyBorder="1" applyAlignment="1">
      <alignment horizontal="right" vertical="center"/>
    </xf>
    <xf numFmtId="0" fontId="107" fillId="0" borderId="0" xfId="0" applyNumberFormat="1" applyFont="1" applyAlignment="1">
      <alignment vertical="center"/>
    </xf>
    <xf numFmtId="49" fontId="61" fillId="0" borderId="0" xfId="53" applyNumberFormat="1" applyFont="1" applyAlignment="1">
      <alignment horizontal="center" vertical="center" wrapText="1"/>
    </xf>
    <xf numFmtId="0" fontId="61" fillId="0" borderId="0" xfId="47" applyFont="1" applyAlignment="1">
      <alignment vertical="center" wrapText="1"/>
    </xf>
    <xf numFmtId="49" fontId="61" fillId="0" borderId="0" xfId="53" applyNumberFormat="1" applyFont="1" applyAlignment="1">
      <alignment vertical="center" wrapText="1"/>
    </xf>
    <xf numFmtId="49" fontId="108" fillId="0" borderId="0" xfId="53" applyNumberFormat="1" applyFont="1" applyAlignment="1">
      <alignment vertical="center" wrapText="1"/>
    </xf>
    <xf numFmtId="0" fontId="61" fillId="0" borderId="0" xfId="47" applyFont="1" applyAlignment="1">
      <alignment horizontal="right" vertical="center" wrapText="1"/>
    </xf>
    <xf numFmtId="0" fontId="107" fillId="0" borderId="0" xfId="0" applyNumberFormat="1" applyFont="1" applyBorder="1" applyAlignment="1">
      <alignment vertical="center"/>
    </xf>
    <xf numFmtId="49" fontId="10" fillId="11" borderId="5" xfId="53" applyNumberFormat="1" applyFont="1" applyFill="1" applyBorder="1" applyAlignment="1">
      <alignment horizontal="center" vertical="center" wrapText="1"/>
    </xf>
    <xf numFmtId="0" fontId="10" fillId="7" borderId="26" xfId="54" applyFont="1" applyFill="1" applyBorder="1" applyAlignment="1">
      <alignment horizontal="center" vertical="center" wrapText="1"/>
    </xf>
    <xf numFmtId="0" fontId="10" fillId="7" borderId="28" xfId="54" applyFont="1" applyFill="1" applyBorder="1" applyAlignment="1">
      <alignment horizontal="center" vertical="center" wrapText="1"/>
    </xf>
    <xf numFmtId="0" fontId="10" fillId="7" borderId="16" xfId="54" applyFont="1" applyFill="1" applyBorder="1" applyAlignment="1">
      <alignment horizontal="center" vertical="center" wrapText="1"/>
    </xf>
    <xf numFmtId="0" fontId="22" fillId="0" borderId="0" xfId="54" applyFont="1" applyAlignment="1">
      <alignment vertical="center" wrapText="1"/>
    </xf>
    <xf numFmtId="0" fontId="10" fillId="0" borderId="0" xfId="47" applyFont="1" applyAlignment="1">
      <alignment horizontal="left" vertical="center" wrapText="1"/>
    </xf>
    <xf numFmtId="0" fontId="33" fillId="7" borderId="0" xfId="33" applyFont="1" applyFill="1" applyBorder="1">
      <alignment horizontal="center" vertical="center" wrapText="1"/>
    </xf>
    <xf numFmtId="0" fontId="10" fillId="0" borderId="0" xfId="47" applyFont="1" applyAlignment="1">
      <alignment horizontal="right" vertical="center" wrapText="1"/>
    </xf>
    <xf numFmtId="0" fontId="78" fillId="7" borderId="0" xfId="54" applyFont="1" applyFill="1" applyAlignment="1">
      <alignment vertical="center" wrapText="1"/>
    </xf>
    <xf numFmtId="0" fontId="10" fillId="0" borderId="0" xfId="0" applyNumberFormat="1" applyFont="1" applyBorder="1" applyAlignment="1">
      <alignment vertical="center"/>
    </xf>
    <xf numFmtId="49" fontId="0" fillId="13" borderId="13" xfId="0" applyFill="1" applyBorder="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Border="1" applyAlignment="1">
      <alignment horizontal="left" vertical="center" wrapText="1" indent="7"/>
    </xf>
    <xf numFmtId="0" fontId="79" fillId="7" borderId="0" xfId="33" applyFont="1" applyFill="1" applyBorder="1">
      <alignment horizontal="center" vertical="center" wrapText="1"/>
    </xf>
    <xf numFmtId="49" fontId="79" fillId="7" borderId="0" xfId="33" applyNumberFormat="1" applyFont="1" applyFill="1" applyBorder="1">
      <alignment horizontal="center" vertical="center" wrapText="1"/>
    </xf>
    <xf numFmtId="0" fontId="22" fillId="0" borderId="0" xfId="55" applyFont="1" applyAlignment="1">
      <alignment horizontal="center" vertical="center" wrapText="1"/>
    </xf>
    <xf numFmtId="0" fontId="10" fillId="0" borderId="0" xfId="53" applyFont="1" applyAlignment="1">
      <alignment vertical="center" wrapText="1"/>
    </xf>
    <xf numFmtId="0" fontId="0" fillId="0" borderId="0" xfId="0" applyNumberFormat="1" applyBorder="1" applyAlignment="1">
      <alignment horizontal="center" vertical="center"/>
    </xf>
    <xf numFmtId="0" fontId="10" fillId="7" borderId="17" xfId="54" applyFont="1" applyFill="1" applyBorder="1" applyAlignment="1">
      <alignment vertical="center" wrapText="1"/>
    </xf>
    <xf numFmtId="0" fontId="79" fillId="0" borderId="0" xfId="53" applyFont="1" applyAlignment="1">
      <alignment vertical="center" wrapText="1"/>
    </xf>
    <xf numFmtId="0" fontId="10" fillId="7" borderId="5" xfId="54" applyFont="1" applyFill="1" applyBorder="1" applyAlignment="1">
      <alignment horizontal="left" vertical="center" wrapText="1"/>
    </xf>
    <xf numFmtId="49" fontId="79" fillId="7" borderId="15" xfId="33" applyNumberFormat="1" applyFont="1" applyFill="1" applyBorder="1">
      <alignment horizontal="center" vertical="center" wrapText="1"/>
    </xf>
    <xf numFmtId="49" fontId="77" fillId="0" borderId="0" xfId="54" applyNumberFormat="1" applyFont="1" applyAlignment="1">
      <alignment vertical="center" wrapText="1"/>
    </xf>
    <xf numFmtId="0" fontId="77" fillId="0" borderId="0" xfId="0" applyNumberFormat="1" applyFont="1" applyBorder="1" applyAlignment="1">
      <alignment vertical="center"/>
    </xf>
    <xf numFmtId="49" fontId="41" fillId="0" borderId="5" xfId="53" applyNumberFormat="1" applyFont="1" applyBorder="1" applyAlignment="1">
      <alignment vertical="center" wrapText="1"/>
    </xf>
    <xf numFmtId="0" fontId="10" fillId="0" borderId="0" xfId="54" applyFont="1" applyAlignment="1">
      <alignment horizontal="right" vertical="top" wrapText="1"/>
    </xf>
    <xf numFmtId="49" fontId="0" fillId="0" borderId="0" xfId="54" applyNumberFormat="1" applyFont="1" applyAlignment="1">
      <alignment horizontal="left" vertical="top"/>
    </xf>
    <xf numFmtId="49" fontId="0" fillId="0" borderId="0" xfId="54" applyNumberFormat="1" applyFont="1" applyAlignment="1">
      <alignment vertical="center" wrapText="1"/>
    </xf>
    <xf numFmtId="0" fontId="10" fillId="0" borderId="0" xfId="54" applyFont="1" applyAlignment="1">
      <alignment vertical="top" wrapText="1"/>
    </xf>
    <xf numFmtId="49" fontId="0" fillId="0" borderId="0" xfId="54" applyNumberFormat="1" applyFont="1" applyAlignment="1">
      <alignment vertical="center"/>
    </xf>
    <xf numFmtId="49" fontId="79" fillId="0" borderId="0" xfId="54" applyNumberFormat="1" applyFont="1" applyAlignment="1">
      <alignment vertical="center"/>
    </xf>
    <xf numFmtId="0" fontId="109" fillId="0" borderId="0" xfId="0" applyNumberFormat="1" applyFont="1" applyBorder="1" applyAlignment="1">
      <alignment vertical="center"/>
    </xf>
    <xf numFmtId="0" fontId="10" fillId="7" borderId="26" xfId="54" applyFont="1" applyFill="1" applyBorder="1" applyAlignment="1">
      <alignment vertical="center" wrapText="1"/>
    </xf>
    <xf numFmtId="0" fontId="10" fillId="7" borderId="28" xfId="54" applyFont="1" applyFill="1" applyBorder="1" applyAlignment="1">
      <alignment vertical="center" wrapText="1"/>
    </xf>
    <xf numFmtId="49" fontId="32" fillId="13" borderId="13" xfId="0" applyFont="1" applyFill="1" applyBorder="1" applyAlignment="1">
      <alignment horizontal="center" vertical="center"/>
    </xf>
    <xf numFmtId="49" fontId="32" fillId="13" borderId="15" xfId="0" applyFont="1" applyFill="1" applyBorder="1" applyAlignment="1">
      <alignment horizontal="left" vertical="center"/>
    </xf>
    <xf numFmtId="0" fontId="10" fillId="7" borderId="5" xfId="54" applyFont="1" applyFill="1" applyBorder="1" applyAlignment="1">
      <alignment horizontal="left" vertical="center" wrapText="1" indent="1"/>
    </xf>
    <xf numFmtId="0" fontId="10" fillId="7" borderId="5" xfId="54" applyFont="1" applyFill="1" applyBorder="1" applyAlignment="1">
      <alignment horizontal="left" vertical="center" wrapText="1" indent="2"/>
    </xf>
    <xf numFmtId="0" fontId="10" fillId="7" borderId="5" xfId="54" applyFont="1" applyFill="1" applyBorder="1" applyAlignment="1">
      <alignment horizontal="left" vertical="center" wrapText="1" indent="3"/>
    </xf>
    <xf numFmtId="49" fontId="44" fillId="13" borderId="15" xfId="0" applyFont="1" applyFill="1" applyBorder="1" applyAlignment="1">
      <alignment horizontal="left" vertical="center" indent="4"/>
    </xf>
    <xf numFmtId="0" fontId="10" fillId="7" borderId="5" xfId="54" applyFont="1" applyFill="1" applyBorder="1" applyAlignment="1">
      <alignment horizontal="left" vertical="center" wrapText="1" indent="4"/>
    </xf>
    <xf numFmtId="0" fontId="10" fillId="7" borderId="5" xfId="54" applyFont="1" applyFill="1" applyBorder="1" applyAlignment="1">
      <alignment horizontal="left" vertical="center" wrapText="1" indent="5"/>
    </xf>
    <xf numFmtId="49" fontId="44" fillId="13" borderId="15" xfId="0" applyFont="1" applyFill="1" applyBorder="1" applyAlignment="1">
      <alignment horizontal="left" vertical="center" indent="5"/>
    </xf>
    <xf numFmtId="49" fontId="44" fillId="13" borderId="15" xfId="0" applyFont="1" applyFill="1" applyBorder="1" applyAlignment="1">
      <alignment horizontal="left" vertical="center" indent="6"/>
    </xf>
    <xf numFmtId="49" fontId="10" fillId="13" borderId="14" xfId="53" applyNumberFormat="1" applyFont="1" applyFill="1" applyBorder="1" applyAlignment="1">
      <alignment horizontal="center" vertical="center" wrapText="1"/>
    </xf>
    <xf numFmtId="0" fontId="10" fillId="0" borderId="5" xfId="54" applyFont="1" applyBorder="1" applyAlignment="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lignment horizontal="center" vertical="center" wrapText="1"/>
    </xf>
    <xf numFmtId="49" fontId="10" fillId="13" borderId="15" xfId="54" applyNumberFormat="1" applyFont="1" applyFill="1" applyBorder="1" applyAlignment="1">
      <alignment horizontal="left" vertical="center" wrapText="1" indent="4"/>
    </xf>
    <xf numFmtId="4" fontId="0" fillId="13" borderId="15" xfId="0" applyNumberFormat="1" applyFill="1" applyBorder="1" applyAlignment="1">
      <alignment horizontal="right" vertical="center"/>
    </xf>
    <xf numFmtId="49" fontId="0" fillId="13" borderId="15" xfId="53" applyNumberFormat="1" applyFont="1" applyFill="1" applyBorder="1" applyAlignment="1">
      <alignment horizontal="center" vertical="center" wrapText="1"/>
    </xf>
    <xf numFmtId="49" fontId="44" fillId="13" borderId="13" xfId="0" applyFont="1" applyFill="1" applyBorder="1" applyAlignment="1">
      <alignment vertical="center" wrapText="1"/>
    </xf>
    <xf numFmtId="49" fontId="44" fillId="13" borderId="15" xfId="0" applyFont="1" applyFill="1" applyBorder="1" applyAlignment="1">
      <alignment vertical="center"/>
    </xf>
    <xf numFmtId="49" fontId="44" fillId="13" borderId="15" xfId="0" applyFont="1" applyFill="1" applyBorder="1" applyAlignment="1">
      <alignment vertical="center" wrapText="1"/>
    </xf>
    <xf numFmtId="0" fontId="10" fillId="7" borderId="5" xfId="54" applyFont="1" applyFill="1" applyBorder="1" applyAlignment="1">
      <alignment vertical="center" wrapText="1"/>
    </xf>
    <xf numFmtId="0" fontId="10" fillId="0" borderId="5" xfId="53" applyFont="1" applyBorder="1" applyAlignment="1">
      <alignment vertical="center" wrapText="1"/>
    </xf>
    <xf numFmtId="4" fontId="79" fillId="0" borderId="5" xfId="30" applyNumberFormat="1" applyFont="1" applyFill="1" applyBorder="1" applyAlignment="1" applyProtection="1">
      <alignment horizontal="center" vertical="center" wrapText="1"/>
    </xf>
    <xf numFmtId="49" fontId="10" fillId="0" borderId="5" xfId="53" applyNumberFormat="1" applyFont="1" applyBorder="1" applyAlignment="1">
      <alignment vertical="center" wrapText="1"/>
    </xf>
    <xf numFmtId="49" fontId="79" fillId="0" borderId="0" xfId="0" applyFont="1" applyAlignment="1">
      <alignment vertical="center"/>
    </xf>
    <xf numFmtId="0" fontId="51" fillId="0" borderId="0" xfId="47" applyFont="1" applyAlignment="1">
      <alignment vertical="center" wrapText="1"/>
    </xf>
    <xf numFmtId="49" fontId="44" fillId="13" borderId="13" xfId="0" applyFont="1" applyFill="1" applyBorder="1" applyAlignment="1">
      <alignment horizontal="left" vertical="center"/>
    </xf>
    <xf numFmtId="49" fontId="44" fillId="13" borderId="13" xfId="0" applyFont="1" applyFill="1" applyBorder="1" applyAlignment="1">
      <alignment horizontal="left" vertical="center" indent="1"/>
    </xf>
    <xf numFmtId="4" fontId="80" fillId="13" borderId="14" xfId="0" applyNumberFormat="1" applyFont="1" applyFill="1" applyBorder="1" applyAlignment="1">
      <alignment horizontal="right"/>
    </xf>
    <xf numFmtId="0" fontId="0" fillId="7" borderId="5" xfId="52" applyFont="1" applyFill="1" applyBorder="1" applyAlignment="1">
      <alignment horizontal="right" vertical="center" wrapText="1" indent="1"/>
    </xf>
    <xf numFmtId="49" fontId="33" fillId="7" borderId="15" xfId="33" applyNumberFormat="1" applyFont="1" applyFill="1" applyBorder="1">
      <alignment horizontal="center" vertical="center" wrapText="1"/>
    </xf>
    <xf numFmtId="0" fontId="33" fillId="7" borderId="15" xfId="33" applyFont="1" applyFill="1" applyBorder="1">
      <alignment horizontal="center" vertical="center" wrapText="1"/>
    </xf>
    <xf numFmtId="0" fontId="79" fillId="7" borderId="15" xfId="33" applyFont="1" applyFill="1" applyBorder="1">
      <alignment horizontal="center" vertical="center" wrapText="1"/>
    </xf>
    <xf numFmtId="0" fontId="10" fillId="0" borderId="5" xfId="47" applyFont="1" applyBorder="1" applyAlignment="1">
      <alignment vertical="center" wrapText="1"/>
    </xf>
    <xf numFmtId="0" fontId="10" fillId="0" borderId="5" xfId="54" applyFont="1" applyBorder="1" applyAlignment="1">
      <alignment horizontal="left" vertical="center" wrapText="1" indent="6"/>
    </xf>
    <xf numFmtId="49" fontId="33" fillId="7" borderId="23" xfId="33" applyNumberFormat="1" applyFont="1" applyFill="1" applyBorder="1">
      <alignment horizontal="center" vertical="center" wrapText="1"/>
    </xf>
    <xf numFmtId="0" fontId="33" fillId="7" borderId="23" xfId="33" applyFont="1" applyFill="1" applyBorder="1">
      <alignment horizontal="center" vertical="center" wrapText="1"/>
    </xf>
    <xf numFmtId="0" fontId="79" fillId="7" borderId="23" xfId="33" applyFont="1" applyFill="1" applyBorder="1">
      <alignment horizontal="center" vertical="center" wrapText="1"/>
    </xf>
    <xf numFmtId="0" fontId="10" fillId="12" borderId="5" xfId="45" applyFont="1" applyFill="1" applyBorder="1" applyAlignment="1">
      <alignment horizontal="center" vertical="center" wrapText="1"/>
    </xf>
    <xf numFmtId="0" fontId="0" fillId="12" borderId="13" xfId="45" applyFont="1" applyFill="1" applyBorder="1" applyAlignment="1">
      <alignment horizontal="center" vertical="center" wrapText="1"/>
    </xf>
    <xf numFmtId="0" fontId="0" fillId="12" borderId="14" xfId="45" applyFont="1" applyFill="1" applyBorder="1" applyAlignment="1">
      <alignment horizontal="center" vertical="center" wrapText="1"/>
    </xf>
    <xf numFmtId="0" fontId="10" fillId="12" borderId="23" xfId="45" applyFont="1" applyFill="1" applyBorder="1" applyAlignment="1">
      <alignment horizontal="center" vertical="center" wrapText="1"/>
    </xf>
    <xf numFmtId="0" fontId="10" fillId="0" borderId="13" xfId="53" applyFont="1" applyBorder="1" applyAlignment="1">
      <alignment horizontal="left" vertical="center"/>
    </xf>
    <xf numFmtId="49" fontId="10" fillId="0" borderId="13" xfId="0" applyFont="1" applyBorder="1">
      <alignment vertical="top"/>
    </xf>
    <xf numFmtId="49" fontId="41" fillId="0" borderId="13" xfId="0" applyFont="1" applyBorder="1">
      <alignment vertical="top"/>
    </xf>
    <xf numFmtId="0" fontId="41" fillId="0" borderId="13" xfId="53" applyFont="1" applyBorder="1" applyAlignment="1">
      <alignment horizontal="left" vertical="center"/>
    </xf>
    <xf numFmtId="49" fontId="10" fillId="0" borderId="45" xfId="0" applyFont="1" applyBorder="1" applyAlignment="1">
      <alignment vertical="center" wrapText="1"/>
    </xf>
    <xf numFmtId="0" fontId="10" fillId="0" borderId="16" xfId="54" applyFont="1" applyBorder="1" applyAlignment="1">
      <alignment vertical="center" wrapText="1"/>
    </xf>
    <xf numFmtId="0" fontId="10" fillId="0" borderId="28" xfId="54" applyFont="1" applyBorder="1" applyAlignment="1">
      <alignment vertical="center" wrapText="1"/>
    </xf>
    <xf numFmtId="0" fontId="10" fillId="0" borderId="26" xfId="54" applyFont="1" applyBorder="1" applyAlignment="1">
      <alignment vertical="center" wrapText="1"/>
    </xf>
    <xf numFmtId="49" fontId="41" fillId="13" borderId="14" xfId="53" applyNumberFormat="1" applyFont="1" applyFill="1" applyBorder="1" applyAlignment="1">
      <alignment horizontal="center" vertical="center" wrapText="1"/>
    </xf>
    <xf numFmtId="0" fontId="0" fillId="0" borderId="13" xfId="0" applyNumberFormat="1" applyBorder="1" applyAlignment="1">
      <alignment vertical="center"/>
    </xf>
    <xf numFmtId="0" fontId="108" fillId="0" borderId="0" xfId="47" applyFont="1" applyAlignment="1">
      <alignment horizontal="left" vertical="center" wrapText="1"/>
    </xf>
    <xf numFmtId="49" fontId="79" fillId="7" borderId="23" xfId="33" applyNumberFormat="1" applyFont="1" applyFill="1" applyBorder="1">
      <alignment horizontal="center" vertical="center" wrapText="1"/>
    </xf>
    <xf numFmtId="0" fontId="108" fillId="7" borderId="0" xfId="54" applyFont="1" applyFill="1" applyAlignment="1">
      <alignment vertical="center" wrapText="1"/>
    </xf>
    <xf numFmtId="49" fontId="10" fillId="7" borderId="5" xfId="53" applyNumberFormat="1" applyFont="1" applyFill="1" applyBorder="1" applyAlignment="1">
      <alignment horizontal="center" vertical="center" wrapText="1"/>
    </xf>
    <xf numFmtId="167" fontId="0" fillId="9" borderId="5" xfId="0" applyNumberFormat="1" applyFill="1" applyBorder="1" applyAlignment="1" applyProtection="1">
      <alignment horizontal="right" vertical="center"/>
      <protection locked="0"/>
    </xf>
    <xf numFmtId="0" fontId="0" fillId="7" borderId="13" xfId="52" applyFont="1" applyFill="1" applyBorder="1" applyAlignment="1">
      <alignment horizontal="right" vertical="center" wrapText="1" indent="1"/>
    </xf>
    <xf numFmtId="4" fontId="0" fillId="13" borderId="13" xfId="0" applyNumberFormat="1" applyFill="1" applyBorder="1" applyAlignment="1">
      <alignment horizontal="right" vertical="center"/>
    </xf>
    <xf numFmtId="0" fontId="33" fillId="7" borderId="0" xfId="33" applyFont="1" applyFill="1" applyBorder="1" applyAlignment="1">
      <alignment vertical="center" wrapText="1"/>
    </xf>
    <xf numFmtId="0" fontId="33" fillId="7" borderId="0" xfId="33" applyFont="1" applyFill="1" applyBorder="1" applyAlignment="1">
      <alignment horizontal="left" vertical="center" wrapText="1" indent="2"/>
    </xf>
    <xf numFmtId="49" fontId="44" fillId="0" borderId="0" xfId="0" applyFont="1" applyBorder="1" applyAlignment="1">
      <alignment horizontal="left" vertical="center"/>
    </xf>
    <xf numFmtId="49" fontId="44" fillId="0" borderId="0" xfId="0" applyFont="1" applyBorder="1" applyAlignment="1">
      <alignment horizontal="left" vertical="center" indent="2"/>
    </xf>
    <xf numFmtId="49" fontId="32" fillId="0" borderId="0" xfId="0" applyFont="1" applyBorder="1" applyAlignment="1">
      <alignment horizontal="left" vertical="center"/>
    </xf>
    <xf numFmtId="49" fontId="0" fillId="0" borderId="0" xfId="53" applyNumberFormat="1" applyFont="1" applyAlignment="1">
      <alignment horizontal="center" vertical="center" wrapText="1"/>
    </xf>
    <xf numFmtId="49" fontId="41" fillId="0" borderId="0" xfId="53" applyNumberFormat="1" applyFont="1" applyAlignment="1">
      <alignment horizontal="center" vertical="center" wrapText="1"/>
    </xf>
    <xf numFmtId="49" fontId="15" fillId="0" borderId="0" xfId="0" applyFont="1">
      <alignment vertical="top"/>
    </xf>
    <xf numFmtId="4" fontId="10" fillId="9" borderId="5" xfId="30" applyNumberFormat="1" applyFont="1" applyFill="1" applyBorder="1" applyAlignment="1" applyProtection="1">
      <alignment horizontal="right" vertical="center" wrapText="1"/>
      <protection locked="0"/>
    </xf>
    <xf numFmtId="49" fontId="10" fillId="2" borderId="5" xfId="54" applyNumberFormat="1" applyFont="1" applyFill="1" applyBorder="1" applyAlignment="1" applyProtection="1">
      <alignment vertical="center" wrapText="1"/>
      <protection locked="0"/>
    </xf>
    <xf numFmtId="4" fontId="0" fillId="7" borderId="5" xfId="0" applyNumberFormat="1" applyFill="1" applyBorder="1" applyAlignment="1">
      <alignment horizontal="right" vertical="center"/>
    </xf>
    <xf numFmtId="49" fontId="10" fillId="7" borderId="16" xfId="54" applyNumberFormat="1" applyFont="1" applyFill="1" applyBorder="1" applyAlignment="1">
      <alignment horizontal="center" vertical="center" wrapText="1"/>
    </xf>
    <xf numFmtId="49" fontId="10" fillId="0" borderId="5" xfId="0" applyFont="1" applyBorder="1" applyAlignment="1">
      <alignment vertical="top" wrapText="1"/>
    </xf>
    <xf numFmtId="0" fontId="0" fillId="13" borderId="15" xfId="0" applyNumberFormat="1" applyFill="1" applyBorder="1" applyAlignment="1">
      <alignment vertical="center"/>
    </xf>
    <xf numFmtId="0" fontId="10" fillId="0" borderId="0" xfId="53" applyFont="1" applyAlignment="1">
      <alignment horizontal="left" vertical="center" wrapText="1" indent="1"/>
    </xf>
    <xf numFmtId="0" fontId="0" fillId="0" borderId="0" xfId="52" applyFont="1" applyAlignment="1">
      <alignment horizontal="righ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Border="1" applyAlignment="1">
      <alignment horizontal="center" vertical="center" wrapText="1"/>
    </xf>
    <xf numFmtId="0" fontId="108" fillId="0" borderId="0" xfId="54" applyFont="1" applyAlignment="1">
      <alignment vertical="center" wrapText="1"/>
    </xf>
    <xf numFmtId="0" fontId="10" fillId="0" borderId="0" xfId="54" applyFont="1" applyAlignment="1">
      <alignment vertical="top"/>
    </xf>
    <xf numFmtId="0" fontId="59" fillId="0" borderId="0" xfId="54" applyFont="1" applyAlignment="1">
      <alignment horizontal="right" vertical="top" wrapText="1"/>
    </xf>
    <xf numFmtId="49" fontId="47" fillId="13" borderId="15" xfId="35" applyFont="1" applyFill="1" applyBorder="1" applyAlignment="1">
      <alignment horizontal="center" vertical="top"/>
    </xf>
    <xf numFmtId="0" fontId="10" fillId="0" borderId="26" xfId="54" applyFont="1" applyBorder="1" applyAlignment="1">
      <alignment vertical="top" wrapText="1"/>
    </xf>
    <xf numFmtId="0" fontId="0" fillId="0" borderId="0" xfId="0" applyNumberFormat="1" applyAlignment="1">
      <alignment horizontal="left" vertical="top" wrapText="1"/>
    </xf>
    <xf numFmtId="49" fontId="61" fillId="0" borderId="0" xfId="54" applyNumberFormat="1" applyFont="1" applyAlignment="1">
      <alignment vertical="center" wrapText="1"/>
    </xf>
    <xf numFmtId="0" fontId="111" fillId="7" borderId="0" xfId="54" applyFont="1" applyFill="1" applyAlignment="1">
      <alignment vertical="center" wrapText="1"/>
    </xf>
    <xf numFmtId="0" fontId="61" fillId="7" borderId="0" xfId="54" applyFont="1" applyFill="1" applyAlignment="1">
      <alignment vertical="center" wrapText="1"/>
    </xf>
    <xf numFmtId="0" fontId="10" fillId="0" borderId="16" xfId="54" applyFont="1" applyBorder="1" applyAlignment="1">
      <alignment vertical="top" wrapText="1"/>
    </xf>
    <xf numFmtId="0" fontId="10" fillId="0" borderId="5" xfId="53" applyFont="1" applyBorder="1" applyAlignment="1">
      <alignment horizontal="left" vertical="center"/>
    </xf>
    <xf numFmtId="49" fontId="10" fillId="10" borderId="5" xfId="35" applyFill="1" applyBorder="1" applyAlignment="1">
      <alignment horizontal="center" vertical="top" wrapText="1"/>
    </xf>
    <xf numFmtId="0" fontId="10" fillId="9" borderId="5" xfId="52" applyFill="1" applyBorder="1" applyAlignment="1" applyProtection="1">
      <alignment horizontal="left" vertical="center" wrapText="1" indent="1"/>
      <protection locked="0"/>
    </xf>
    <xf numFmtId="0" fontId="61" fillId="0" borderId="0" xfId="54" applyFont="1" applyAlignment="1">
      <alignment vertical="center" wrapText="1"/>
    </xf>
    <xf numFmtId="0" fontId="112" fillId="7" borderId="0" xfId="54" applyFont="1" applyFill="1" applyAlignment="1">
      <alignment horizontal="center" vertical="center" wrapText="1"/>
    </xf>
    <xf numFmtId="0" fontId="61" fillId="0" borderId="0" xfId="53" applyFont="1" applyAlignment="1">
      <alignment vertical="center" wrapText="1"/>
    </xf>
    <xf numFmtId="49" fontId="44" fillId="13" borderId="17" xfId="0" applyFont="1" applyFill="1" applyBorder="1" applyAlignment="1">
      <alignment vertical="center" wrapText="1"/>
    </xf>
    <xf numFmtId="49" fontId="44" fillId="13" borderId="17" xfId="0" applyFont="1" applyFill="1" applyBorder="1" applyAlignment="1">
      <alignment vertical="center"/>
    </xf>
    <xf numFmtId="49" fontId="10" fillId="13" borderId="17" xfId="54" applyNumberFormat="1" applyFont="1" applyFill="1" applyBorder="1" applyAlignment="1">
      <alignment horizontal="left" vertical="center" wrapText="1" indent="4"/>
    </xf>
    <xf numFmtId="0" fontId="10" fillId="0" borderId="14" xfId="54" applyFont="1" applyBorder="1" applyAlignment="1">
      <alignment horizontal="left" vertical="center" wrapText="1" indent="4"/>
    </xf>
    <xf numFmtId="0" fontId="10" fillId="0" borderId="13" xfId="54" applyFont="1" applyBorder="1" applyAlignment="1">
      <alignment horizontal="left" vertical="center" wrapText="1" indent="6"/>
    </xf>
    <xf numFmtId="4" fontId="0" fillId="7" borderId="13" xfId="0" applyNumberFormat="1" applyFill="1" applyBorder="1" applyAlignment="1">
      <alignment horizontal="right" vertical="center"/>
    </xf>
    <xf numFmtId="49" fontId="61" fillId="0" borderId="46" xfId="53" applyNumberFormat="1" applyFont="1" applyBorder="1" applyAlignment="1">
      <alignment horizontal="center" vertical="center" wrapText="1"/>
    </xf>
    <xf numFmtId="0" fontId="45" fillId="7" borderId="0" xfId="54" applyFont="1" applyFill="1" applyAlignment="1">
      <alignment horizontal="center" vertical="center" wrapText="1"/>
    </xf>
    <xf numFmtId="49" fontId="10" fillId="0" borderId="0" xfId="0" applyFont="1" applyBorder="1">
      <alignment vertical="top"/>
    </xf>
    <xf numFmtId="0" fontId="10" fillId="0" borderId="20" xfId="54" applyFont="1" applyBorder="1" applyAlignment="1">
      <alignment vertical="center" wrapText="1"/>
    </xf>
    <xf numFmtId="0" fontId="37" fillId="0" borderId="0" xfId="54" applyFont="1" applyAlignment="1">
      <alignment vertical="center" wrapText="1"/>
    </xf>
    <xf numFmtId="49" fontId="10" fillId="0" borderId="20" xfId="0" applyFont="1" applyBorder="1">
      <alignment vertical="top"/>
    </xf>
    <xf numFmtId="49" fontId="79" fillId="0" borderId="0" xfId="0" applyFont="1" applyBorder="1">
      <alignment vertical="top"/>
    </xf>
    <xf numFmtId="0" fontId="79" fillId="0" borderId="20" xfId="54" applyFont="1" applyBorder="1" applyAlignment="1">
      <alignment horizontal="center" vertical="center" wrapText="1"/>
    </xf>
    <xf numFmtId="0" fontId="79" fillId="0" borderId="20" xfId="54" applyFont="1" applyBorder="1" applyAlignment="1">
      <alignment vertical="center" wrapText="1"/>
    </xf>
    <xf numFmtId="49" fontId="15" fillId="0" borderId="0" xfId="0" applyFont="1" applyBorder="1">
      <alignment vertical="top"/>
    </xf>
    <xf numFmtId="49" fontId="0" fillId="0" borderId="20" xfId="0" applyBorder="1">
      <alignment vertical="top"/>
    </xf>
    <xf numFmtId="49" fontId="79" fillId="0" borderId="0" xfId="0" applyFont="1" applyBorder="1" applyAlignment="1">
      <alignment vertical="center"/>
    </xf>
    <xf numFmtId="0" fontId="37" fillId="0" borderId="20" xfId="54" applyFont="1" applyBorder="1" applyAlignment="1">
      <alignment horizontal="center" vertical="center" wrapText="1"/>
    </xf>
    <xf numFmtId="0" fontId="37" fillId="7" borderId="0" xfId="54" applyFont="1" applyFill="1" applyAlignment="1">
      <alignment vertical="center" wrapText="1"/>
    </xf>
    <xf numFmtId="0" fontId="15" fillId="0" borderId="0" xfId="54" applyFont="1" applyAlignment="1">
      <alignment horizontal="center" vertical="center" wrapText="1"/>
    </xf>
    <xf numFmtId="49" fontId="10" fillId="13" borderId="18" xfId="53" applyNumberFormat="1" applyFont="1" applyFill="1" applyBorder="1" applyAlignment="1">
      <alignment horizontal="center" vertical="center" wrapText="1"/>
    </xf>
    <xf numFmtId="0" fontId="45" fillId="7" borderId="0" xfId="54" applyFont="1" applyFill="1" applyAlignment="1">
      <alignment vertical="top" wrapText="1"/>
    </xf>
    <xf numFmtId="0" fontId="10" fillId="0" borderId="5" xfId="51" applyFont="1" applyBorder="1" applyAlignment="1">
      <alignment vertical="top" wrapText="1"/>
    </xf>
    <xf numFmtId="0" fontId="0" fillId="0" borderId="16" xfId="0" applyNumberFormat="1" applyBorder="1" applyAlignment="1">
      <alignment vertical="top" wrapText="1"/>
    </xf>
    <xf numFmtId="0" fontId="10" fillId="0" borderId="16" xfId="51" applyFont="1" applyBorder="1" applyAlignment="1">
      <alignment vertical="center" wrapText="1"/>
    </xf>
    <xf numFmtId="0" fontId="0" fillId="0" borderId="16" xfId="0" applyNumberFormat="1" applyBorder="1">
      <alignment vertical="top"/>
    </xf>
    <xf numFmtId="0" fontId="0" fillId="0" borderId="5" xfId="51" applyFont="1" applyBorder="1" applyAlignment="1">
      <alignment horizontal="right" vertical="top" wrapText="1"/>
    </xf>
    <xf numFmtId="49" fontId="10" fillId="0" borderId="5" xfId="0" applyFont="1" applyBorder="1" applyAlignment="1">
      <alignment horizontal="right" vertical="top"/>
    </xf>
    <xf numFmtId="49" fontId="10" fillId="0" borderId="16" xfId="0" applyFont="1" applyBorder="1" applyAlignment="1">
      <alignment horizontal="right" vertical="top"/>
    </xf>
    <xf numFmtId="0" fontId="10" fillId="9" borderId="5" xfId="54" applyFont="1" applyFill="1" applyBorder="1" applyAlignment="1" applyProtection="1">
      <alignment horizontal="left" vertical="center" wrapText="1" indent="6"/>
      <protection locked="0"/>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167" fontId="10" fillId="9" borderId="5" xfId="30" applyNumberFormat="1" applyFont="1" applyFill="1" applyBorder="1" applyAlignment="1" applyProtection="1">
      <alignment horizontal="right" vertical="center" wrapText="1"/>
      <protection locked="0"/>
    </xf>
    <xf numFmtId="49" fontId="10" fillId="9" borderId="5" xfId="53" applyNumberFormat="1" applyFont="1" applyFill="1" applyBorder="1" applyAlignment="1" applyProtection="1">
      <alignment horizontal="left" vertical="center" wrapText="1"/>
      <protection locked="0"/>
    </xf>
    <xf numFmtId="0" fontId="44" fillId="0" borderId="5" xfId="0" applyNumberFormat="1" applyFont="1" applyBorder="1" applyAlignment="1">
      <alignment horizontal="left" vertical="center"/>
    </xf>
    <xf numFmtId="49" fontId="0" fillId="9" borderId="5" xfId="53" applyNumberFormat="1" applyFont="1" applyFill="1" applyBorder="1" applyAlignment="1" applyProtection="1">
      <alignment horizontal="center" vertical="center" wrapText="1"/>
      <protection locked="0"/>
    </xf>
    <xf numFmtId="0" fontId="10" fillId="9" borderId="5" xfId="54" applyFont="1" applyFill="1" applyBorder="1" applyAlignment="1" applyProtection="1">
      <alignment horizontal="left" vertical="center" wrapText="1"/>
      <protection locked="0"/>
    </xf>
    <xf numFmtId="167" fontId="10" fillId="0" borderId="5" xfId="30" applyNumberFormat="1" applyFont="1" applyFill="1" applyBorder="1" applyAlignment="1" applyProtection="1">
      <alignment horizontal="right" vertical="center" wrapText="1"/>
    </xf>
    <xf numFmtId="167" fontId="10" fillId="0" borderId="5" xfId="30" applyNumberFormat="1" applyFont="1" applyFill="1" applyBorder="1" applyAlignment="1" applyProtection="1">
      <alignment vertical="center" wrapText="1"/>
    </xf>
    <xf numFmtId="4" fontId="10" fillId="0" borderId="5" xfId="54" applyNumberFormat="1" applyFont="1" applyBorder="1" applyAlignment="1">
      <alignment horizontal="left" vertical="center" wrapText="1"/>
    </xf>
    <xf numFmtId="49" fontId="0" fillId="7" borderId="5" xfId="53" applyNumberFormat="1" applyFont="1" applyFill="1" applyBorder="1" applyAlignment="1">
      <alignment horizontal="center" vertical="center" wrapText="1"/>
    </xf>
    <xf numFmtId="49" fontId="0" fillId="9" borderId="5" xfId="0" applyFill="1" applyBorder="1" applyAlignment="1" applyProtection="1">
      <alignment horizontal="left" vertical="center" wrapText="1"/>
      <protection locked="0"/>
    </xf>
    <xf numFmtId="0" fontId="79" fillId="0" borderId="0" xfId="54" applyFont="1" applyAlignment="1">
      <alignment vertical="top" wrapText="1"/>
    </xf>
    <xf numFmtId="22" fontId="10" fillId="0" borderId="0" xfId="49" applyNumberFormat="1" applyFont="1" applyAlignment="1">
      <alignment horizontal="left" vertical="center" wrapText="1"/>
    </xf>
    <xf numFmtId="49" fontId="0" fillId="8" borderId="5" xfId="53" applyNumberFormat="1" applyFont="1" applyFill="1" applyBorder="1" applyAlignment="1">
      <alignment horizontal="left" vertical="center" wrapText="1" indent="1"/>
    </xf>
    <xf numFmtId="0" fontId="10" fillId="8" borderId="5" xfId="52" applyFill="1" applyBorder="1" applyAlignment="1">
      <alignment horizontal="left" vertical="center" wrapText="1" indent="1"/>
    </xf>
    <xf numFmtId="0" fontId="0" fillId="2" borderId="5" xfId="30" applyNumberFormat="1" applyFont="1" applyFill="1" applyBorder="1" applyAlignment="1" applyProtection="1">
      <alignment horizontal="left" vertical="center" wrapText="1" indent="2"/>
      <protection locked="0"/>
    </xf>
    <xf numFmtId="49" fontId="74" fillId="2" borderId="13" xfId="30" applyNumberFormat="1" applyFill="1" applyBorder="1" applyAlignment="1" applyProtection="1">
      <alignment horizontal="left" vertical="center" wrapText="1"/>
      <protection locked="0"/>
    </xf>
    <xf numFmtId="49" fontId="37" fillId="0" borderId="5" xfId="33" applyNumberFormat="1" applyFont="1" applyBorder="1">
      <alignment horizontal="center" vertical="center" wrapText="1"/>
    </xf>
    <xf numFmtId="49" fontId="0" fillId="8" borderId="5" xfId="0" applyFill="1" applyBorder="1" applyAlignment="1">
      <alignment horizontal="left" vertical="center" wrapText="1"/>
    </xf>
    <xf numFmtId="49" fontId="10" fillId="8" borderId="29" xfId="53" applyNumberFormat="1" applyFont="1" applyFill="1" applyBorder="1" applyAlignment="1">
      <alignment horizontal="center" vertical="center" wrapText="1"/>
    </xf>
    <xf numFmtId="49" fontId="0" fillId="12" borderId="47" xfId="0" applyFill="1" applyBorder="1" applyAlignment="1">
      <alignment horizontal="center" vertical="center"/>
    </xf>
    <xf numFmtId="0" fontId="22" fillId="0" borderId="0" xfId="22" applyFill="1" applyBorder="1" applyAlignment="1">
      <alignment horizontal="left" vertical="top" wrapText="1"/>
    </xf>
    <xf numFmtId="49" fontId="74" fillId="0" borderId="0" xfId="30" applyNumberFormat="1" applyBorder="1" applyProtection="1">
      <alignment vertical="top"/>
    </xf>
    <xf numFmtId="49" fontId="0" fillId="0" borderId="0" xfId="0" applyBorder="1">
      <alignment vertical="top"/>
    </xf>
    <xf numFmtId="0" fontId="18" fillId="7" borderId="0" xfId="43" applyNumberFormat="1" applyFont="1" applyFill="1" applyBorder="1" applyAlignment="1">
      <alignment horizontal="justify" vertical="top" wrapText="1"/>
    </xf>
    <xf numFmtId="49" fontId="74" fillId="0" borderId="0" xfId="30" applyNumberFormat="1" applyBorder="1" applyAlignment="1" applyProtection="1">
      <alignment vertical="center"/>
    </xf>
    <xf numFmtId="0" fontId="22" fillId="0" borderId="0" xfId="22" applyFill="1" applyBorder="1" applyAlignment="1">
      <alignment horizontal="right" vertical="top" wrapText="1" indent="1"/>
    </xf>
    <xf numFmtId="0" fontId="22" fillId="0" borderId="0" xfId="22" applyFill="1" applyBorder="1" applyAlignment="1">
      <alignment horizontal="right" vertical="top" wrapText="1"/>
    </xf>
    <xf numFmtId="49" fontId="18" fillId="7" borderId="0" xfId="43" applyFont="1" applyFill="1" applyBorder="1" applyAlignment="1">
      <alignment horizontal="left" wrapText="1"/>
    </xf>
    <xf numFmtId="49" fontId="18" fillId="7" borderId="0" xfId="43" applyFont="1" applyFill="1" applyBorder="1" applyAlignment="1">
      <alignment horizontal="justify" vertical="justify" wrapText="1"/>
    </xf>
    <xf numFmtId="0" fontId="0" fillId="0" borderId="0" xfId="0" applyNumberFormat="1">
      <alignment vertical="top"/>
    </xf>
    <xf numFmtId="0" fontId="0" fillId="0" borderId="0" xfId="0" applyNumberFormat="1" applyAlignment="1">
      <alignment vertical="center"/>
    </xf>
    <xf numFmtId="49" fontId="18" fillId="7" borderId="0" xfId="43" applyFont="1" applyFill="1" applyBorder="1" applyAlignment="1">
      <alignment horizontal="left" vertical="top" wrapText="1" indent="1"/>
    </xf>
    <xf numFmtId="0" fontId="22" fillId="14" borderId="34" xfId="28" applyNumberFormat="1" applyFont="1" applyFill="1" applyBorder="1" applyAlignment="1">
      <alignment horizontal="left" vertical="center" wrapText="1" indent="1"/>
    </xf>
    <xf numFmtId="0" fontId="22" fillId="14" borderId="35" xfId="28" applyNumberFormat="1" applyFont="1" applyFill="1" applyBorder="1" applyAlignment="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lignment horizontal="left" vertical="top" wrapText="1"/>
    </xf>
    <xf numFmtId="14" fontId="10" fillId="8" borderId="5" xfId="53" applyNumberFormat="1" applyFont="1" applyFill="1" applyBorder="1" applyAlignment="1">
      <alignment horizontal="left" vertical="center" wrapText="1" indent="1"/>
    </xf>
    <xf numFmtId="0" fontId="37" fillId="0" borderId="20" xfId="54" applyFont="1" applyBorder="1" applyAlignment="1">
      <alignment horizontal="center" vertical="center" wrapText="1"/>
    </xf>
    <xf numFmtId="0" fontId="10" fillId="0" borderId="5" xfId="54" applyFont="1" applyBorder="1" applyAlignment="1">
      <alignment horizontal="center" vertical="center" wrapText="1"/>
    </xf>
    <xf numFmtId="0" fontId="10" fillId="8" borderId="16" xfId="54" applyFont="1" applyFill="1" applyBorder="1" applyAlignment="1">
      <alignment horizontal="left" vertical="center" wrapText="1" indent="1"/>
    </xf>
    <xf numFmtId="0" fontId="10" fillId="8" borderId="28" xfId="54" applyFont="1" applyFill="1" applyBorder="1" applyAlignment="1">
      <alignment horizontal="left" vertical="center" wrapText="1" indent="1"/>
    </xf>
    <xf numFmtId="14" fontId="37" fillId="0" borderId="16" xfId="53" applyNumberFormat="1" applyFont="1" applyBorder="1" applyAlignment="1">
      <alignment horizontal="center" vertical="center" wrapText="1"/>
    </xf>
    <xf numFmtId="14" fontId="37" fillId="0" borderId="28" xfId="53" applyNumberFormat="1" applyFont="1" applyBorder="1" applyAlignment="1">
      <alignment horizontal="center" vertical="center" wrapText="1"/>
    </xf>
    <xf numFmtId="169" fontId="10" fillId="0" borderId="13" xfId="54" applyNumberFormat="1" applyFont="1" applyBorder="1" applyAlignment="1">
      <alignment horizontal="center" vertical="center" wrapText="1"/>
    </xf>
    <xf numFmtId="169" fontId="10" fillId="0" borderId="14" xfId="54" applyNumberFormat="1" applyFont="1" applyBorder="1" applyAlignment="1">
      <alignment horizontal="center" vertical="center" wrapText="1"/>
    </xf>
    <xf numFmtId="169" fontId="10" fillId="0" borderId="5" xfId="54" applyNumberFormat="1" applyFont="1" applyBorder="1" applyAlignment="1">
      <alignment horizontal="center" vertical="center" wrapText="1"/>
    </xf>
    <xf numFmtId="49" fontId="33" fillId="0" borderId="15" xfId="33" applyNumberFormat="1" applyFont="1" applyBorder="1">
      <alignment horizontal="center" vertical="center" wrapText="1"/>
    </xf>
    <xf numFmtId="0" fontId="22" fillId="0" borderId="14" xfId="32" applyFont="1" applyBorder="1" applyAlignment="1">
      <alignment horizontal="left" vertical="center" wrapText="1" indent="1"/>
    </xf>
    <xf numFmtId="0" fontId="22" fillId="0" borderId="5" xfId="32" applyFont="1" applyBorder="1" applyAlignment="1">
      <alignment horizontal="left" vertical="center" wrapText="1" indent="1"/>
    </xf>
    <xf numFmtId="0" fontId="22" fillId="0" borderId="13" xfId="32" applyFont="1" applyBorder="1" applyAlignment="1">
      <alignment horizontal="left" vertical="center" wrapText="1" indent="1"/>
    </xf>
    <xf numFmtId="0" fontId="10" fillId="0" borderId="0" xfId="54" applyFont="1" applyAlignment="1">
      <alignment horizontal="center" vertical="center" wrapText="1"/>
    </xf>
    <xf numFmtId="49" fontId="10" fillId="0" borderId="0" xfId="53" applyNumberFormat="1" applyFont="1" applyAlignment="1">
      <alignment horizontal="center" vertical="center" wrapText="1"/>
    </xf>
    <xf numFmtId="4" fontId="10" fillId="0" borderId="5" xfId="34" applyFill="1" applyBorder="1" applyAlignment="1">
      <alignment horizontal="center" vertical="center" wrapText="1"/>
    </xf>
    <xf numFmtId="49" fontId="10" fillId="0" borderId="5" xfId="33" applyNumberFormat="1" applyFont="1" applyBorder="1">
      <alignment horizontal="center" vertical="center" wrapText="1"/>
    </xf>
    <xf numFmtId="49" fontId="0" fillId="8" borderId="5" xfId="0" applyFill="1" applyBorder="1" applyAlignment="1">
      <alignment horizontal="left" vertical="center" wrapText="1"/>
    </xf>
    <xf numFmtId="49" fontId="10" fillId="8" borderId="5" xfId="53" applyNumberFormat="1" applyFont="1" applyFill="1" applyBorder="1" applyAlignment="1">
      <alignment horizontal="center" vertical="center" wrapText="1"/>
    </xf>
    <xf numFmtId="49" fontId="37" fillId="0" borderId="16" xfId="33" applyNumberFormat="1" applyFont="1" applyBorder="1">
      <alignment horizontal="center" vertical="center" wrapText="1"/>
    </xf>
    <xf numFmtId="49" fontId="10" fillId="0" borderId="28" xfId="33" applyNumberFormat="1" applyFont="1" applyBorder="1">
      <alignment horizontal="center" vertical="center" wrapText="1"/>
    </xf>
    <xf numFmtId="49" fontId="0" fillId="0" borderId="26" xfId="0" applyBorder="1" applyAlignment="1">
      <alignment horizontal="center" vertical="center" wrapText="1"/>
    </xf>
    <xf numFmtId="49" fontId="0" fillId="0" borderId="5" xfId="0" applyBorder="1">
      <alignment vertical="top"/>
    </xf>
    <xf numFmtId="0" fontId="0" fillId="8" borderId="5" xfId="0" applyNumberFormat="1" applyFill="1" applyBorder="1" applyAlignment="1">
      <alignment horizontal="left" vertical="center" wrapText="1"/>
    </xf>
    <xf numFmtId="49" fontId="0" fillId="8" borderId="5" xfId="0" applyFill="1" applyBorder="1">
      <alignment vertical="top"/>
    </xf>
    <xf numFmtId="0" fontId="0" fillId="0" borderId="5" xfId="0" applyNumberFormat="1" applyBorder="1" applyAlignment="1">
      <alignment horizontal="center" vertical="center"/>
    </xf>
    <xf numFmtId="0" fontId="10" fillId="8" borderId="5" xfId="33" applyFont="1" applyFill="1" applyBorder="1" applyAlignment="1">
      <alignment horizontal="left" vertical="center" wrapText="1"/>
    </xf>
    <xf numFmtId="49" fontId="0" fillId="8" borderId="5" xfId="0" applyFill="1" applyBorder="1" applyAlignment="1">
      <alignment horizontal="left" vertical="top"/>
    </xf>
    <xf numFmtId="0" fontId="10" fillId="8" borderId="16" xfId="53" applyFont="1" applyFill="1" applyBorder="1" applyAlignment="1">
      <alignment horizontal="left" vertical="center" wrapText="1"/>
    </xf>
    <xf numFmtId="0" fontId="10" fillId="8" borderId="28" xfId="53" applyFont="1" applyFill="1" applyBorder="1" applyAlignment="1">
      <alignment horizontal="left" vertical="center" wrapText="1"/>
    </xf>
    <xf numFmtId="0" fontId="10" fillId="8" borderId="26" xfId="53" applyFont="1" applyFill="1" applyBorder="1" applyAlignment="1">
      <alignment horizontal="left" vertical="center" wrapText="1"/>
    </xf>
    <xf numFmtId="0" fontId="10" fillId="8" borderId="5" xfId="53" applyFont="1" applyFill="1" applyBorder="1" applyAlignment="1">
      <alignment horizontal="center" vertical="center" wrapText="1"/>
    </xf>
    <xf numFmtId="0" fontId="10" fillId="0" borderId="5" xfId="47" applyFont="1" applyBorder="1" applyAlignment="1">
      <alignment horizontal="center" vertical="center" wrapText="1"/>
    </xf>
    <xf numFmtId="0" fontId="107" fillId="0" borderId="0" xfId="0" applyNumberFormat="1" applyFont="1" applyBorder="1" applyAlignment="1">
      <alignment horizontal="right" vertical="center"/>
    </xf>
    <xf numFmtId="0" fontId="107" fillId="0" borderId="0" xfId="0" applyNumberFormat="1" applyFont="1" applyBorder="1" applyAlignment="1">
      <alignment horizontal="center" vertical="center"/>
    </xf>
    <xf numFmtId="0" fontId="61" fillId="0" borderId="20" xfId="32" applyFont="1" applyBorder="1" applyAlignment="1">
      <alignment horizontal="left" vertical="center" wrapText="1" indent="1"/>
    </xf>
    <xf numFmtId="0" fontId="61" fillId="0" borderId="28" xfId="32" applyFont="1" applyBorder="1" applyAlignment="1">
      <alignment horizontal="left" vertical="center" wrapText="1" indent="1"/>
    </xf>
    <xf numFmtId="0" fontId="61" fillId="0" borderId="24" xfId="32" applyFont="1" applyBorder="1" applyAlignment="1">
      <alignment horizontal="left" vertical="center" wrapText="1" indent="1"/>
    </xf>
    <xf numFmtId="0" fontId="61" fillId="0" borderId="0" xfId="47" applyFont="1" applyAlignment="1">
      <alignment horizontal="right" vertical="center" wrapText="1"/>
    </xf>
    <xf numFmtId="0" fontId="61" fillId="0" borderId="17" xfId="47" applyFont="1" applyBorder="1" applyAlignment="1">
      <alignment horizontal="right" vertical="center" wrapText="1"/>
    </xf>
    <xf numFmtId="0" fontId="10" fillId="0" borderId="5" xfId="47" applyFont="1" applyBorder="1" applyAlignment="1">
      <alignment horizontal="right" vertical="center" wrapText="1"/>
    </xf>
    <xf numFmtId="49" fontId="33" fillId="7" borderId="17" xfId="33" applyNumberFormat="1" applyFont="1" applyFill="1" applyBorder="1">
      <alignment horizontal="center" vertical="center"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5" xfId="0" applyNumberFormat="1" applyBorder="1" applyAlignment="1">
      <alignment horizontal="center" vertical="center" wrapText="1"/>
    </xf>
    <xf numFmtId="49" fontId="10" fillId="8" borderId="16" xfId="33" applyNumberFormat="1" applyFont="1" applyFill="1" applyBorder="1" applyAlignment="1">
      <alignment horizontal="left" vertical="center" wrapText="1"/>
    </xf>
    <xf numFmtId="49" fontId="10" fillId="8" borderId="28" xfId="33" applyNumberFormat="1" applyFont="1" applyFill="1" applyBorder="1" applyAlignment="1">
      <alignment horizontal="left" vertical="center" wrapText="1"/>
    </xf>
    <xf numFmtId="49" fontId="10" fillId="8" borderId="26" xfId="33" applyNumberFormat="1" applyFont="1" applyFill="1" applyBorder="1" applyAlignment="1">
      <alignment horizontal="left" vertical="center" wrapText="1"/>
    </xf>
    <xf numFmtId="0" fontId="0" fillId="0" borderId="0" xfId="0" applyNumberFormat="1" applyAlignment="1">
      <alignment horizontal="left" vertical="top" wrapText="1"/>
    </xf>
    <xf numFmtId="0" fontId="10" fillId="0" borderId="0" xfId="54" applyFont="1" applyAlignment="1">
      <alignment horizontal="left" vertical="top" wrapText="1"/>
    </xf>
    <xf numFmtId="0" fontId="22" fillId="0" borderId="14" xfId="55" applyFont="1" applyBorder="1" applyAlignment="1">
      <alignment horizontal="left" vertical="center" wrapText="1" indent="1"/>
    </xf>
    <xf numFmtId="0" fontId="22" fillId="0" borderId="5" xfId="55" applyFont="1" applyBorder="1" applyAlignment="1">
      <alignment horizontal="left" vertical="center" wrapText="1" indent="1"/>
    </xf>
    <xf numFmtId="0" fontId="22" fillId="0" borderId="13" xfId="55" applyFont="1" applyBorder="1" applyAlignment="1">
      <alignment horizontal="left" vertical="center" wrapText="1" indent="1"/>
    </xf>
    <xf numFmtId="0" fontId="79" fillId="0" borderId="0" xfId="0" applyNumberFormat="1" applyFont="1" applyBorder="1" applyAlignment="1">
      <alignment horizontal="center" vertical="center"/>
    </xf>
    <xf numFmtId="0" fontId="10" fillId="0" borderId="5" xfId="54" applyFont="1" applyBorder="1" applyAlignment="1">
      <alignment horizontal="left" vertical="top" wrapText="1"/>
    </xf>
    <xf numFmtId="0" fontId="79" fillId="0" borderId="0" xfId="54" applyFont="1" applyAlignment="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Font="1" applyFill="1" applyBorder="1" applyAlignment="1" applyProtection="1">
      <alignment horizontal="left" vertical="center" wrapText="1"/>
      <protection locked="0"/>
    </xf>
    <xf numFmtId="0" fontId="10" fillId="9" borderId="13" xfId="54" applyFont="1" applyFill="1" applyBorder="1" applyAlignment="1" applyProtection="1">
      <alignment horizontal="left" vertical="center" wrapText="1"/>
      <protection locked="0"/>
    </xf>
    <xf numFmtId="0" fontId="10" fillId="9" borderId="15" xfId="54" applyFont="1" applyFill="1" applyBorder="1" applyAlignment="1" applyProtection="1">
      <alignment horizontal="left" vertical="center" wrapText="1"/>
      <protection locked="0"/>
    </xf>
    <xf numFmtId="0" fontId="10" fillId="9" borderId="14" xfId="54" applyFont="1" applyFill="1" applyBorder="1" applyAlignment="1" applyProtection="1">
      <alignment horizontal="left" vertical="center" wrapText="1"/>
      <protection locked="0"/>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lignment horizontal="center" vertical="center" wrapText="1"/>
    </xf>
    <xf numFmtId="0" fontId="10" fillId="12" borderId="13" xfId="47" applyFont="1" applyFill="1" applyBorder="1" applyAlignment="1">
      <alignment horizontal="center" vertical="center" wrapText="1"/>
    </xf>
    <xf numFmtId="0" fontId="10" fillId="12" borderId="15" xfId="47" applyFont="1" applyFill="1" applyBorder="1" applyAlignment="1">
      <alignment horizontal="center" vertical="center" wrapText="1"/>
    </xf>
    <xf numFmtId="0" fontId="10" fillId="12" borderId="14" xfId="47" applyFont="1" applyFill="1" applyBorder="1" applyAlignment="1">
      <alignment horizontal="center" vertical="center" wrapText="1"/>
    </xf>
    <xf numFmtId="0" fontId="10" fillId="7" borderId="16" xfId="54" applyFont="1" applyFill="1" applyBorder="1" applyAlignment="1">
      <alignment horizontal="center" vertical="center" wrapText="1"/>
    </xf>
    <xf numFmtId="0" fontId="10" fillId="7" borderId="28" xfId="54" applyFont="1" applyFill="1" applyBorder="1" applyAlignment="1">
      <alignment horizontal="center" vertical="center" wrapText="1"/>
    </xf>
    <xf numFmtId="0" fontId="10" fillId="7" borderId="26" xfId="54" applyFont="1" applyFill="1" applyBorder="1" applyAlignment="1">
      <alignment horizontal="center" vertical="center" wrapText="1"/>
    </xf>
    <xf numFmtId="0" fontId="22" fillId="0" borderId="15" xfId="55" applyFont="1" applyBorder="1" applyAlignment="1">
      <alignment horizontal="left" vertical="center" wrapText="1" indent="1"/>
    </xf>
    <xf numFmtId="0" fontId="10" fillId="0" borderId="0" xfId="47" applyFont="1" applyAlignment="1">
      <alignment horizontal="right" vertical="center" wrapText="1"/>
    </xf>
    <xf numFmtId="0" fontId="33" fillId="7" borderId="23" xfId="33" applyFont="1" applyFill="1" applyBorder="1">
      <alignment horizontal="center" vertical="center" wrapText="1"/>
    </xf>
    <xf numFmtId="0" fontId="10" fillId="0" borderId="16" xfId="54" applyFont="1" applyBorder="1" applyAlignment="1">
      <alignment horizontal="left" vertical="top" wrapText="1"/>
    </xf>
    <xf numFmtId="0" fontId="10" fillId="0" borderId="28" xfId="54" applyFont="1" applyBorder="1" applyAlignment="1">
      <alignment horizontal="left" vertical="top" wrapText="1"/>
    </xf>
    <xf numFmtId="0" fontId="10" fillId="0" borderId="26" xfId="54" applyFont="1" applyBorder="1" applyAlignment="1">
      <alignment horizontal="left" vertical="top" wrapText="1"/>
    </xf>
    <xf numFmtId="0" fontId="10" fillId="8" borderId="5" xfId="53" applyFont="1" applyFill="1" applyBorder="1" applyAlignment="1">
      <alignment horizontal="left" vertical="center" wrapText="1" indent="1"/>
    </xf>
    <xf numFmtId="0" fontId="37" fillId="0" borderId="17" xfId="54" applyFont="1" applyBorder="1" applyAlignment="1">
      <alignment horizontal="center" vertical="center" wrapText="1"/>
    </xf>
    <xf numFmtId="0" fontId="0" fillId="12" borderId="13" xfId="47" applyFont="1" applyFill="1" applyBorder="1" applyAlignment="1">
      <alignment horizontal="center" vertical="center" wrapText="1"/>
    </xf>
    <xf numFmtId="0" fontId="0" fillId="12" borderId="14" xfId="47" applyFont="1" applyFill="1" applyBorder="1" applyAlignment="1">
      <alignment horizontal="center" vertical="center" wrapText="1"/>
    </xf>
    <xf numFmtId="49" fontId="44" fillId="13" borderId="16" xfId="0" applyFont="1" applyFill="1" applyBorder="1" applyAlignment="1">
      <alignment horizontal="center" vertical="center" textRotation="90" wrapText="1"/>
    </xf>
    <xf numFmtId="49" fontId="44" fillId="13" borderId="28" xfId="0" applyFont="1" applyFill="1" applyBorder="1" applyAlignment="1">
      <alignment horizontal="center" vertical="center" textRotation="90" wrapText="1"/>
    </xf>
    <xf numFmtId="49" fontId="44" fillId="13" borderId="26" xfId="0" applyFont="1" applyFill="1" applyBorder="1" applyAlignment="1">
      <alignment horizontal="center" vertical="center" textRotation="90" wrapText="1"/>
    </xf>
    <xf numFmtId="0" fontId="10" fillId="7" borderId="5" xfId="54" applyFont="1" applyFill="1" applyBorder="1" applyAlignment="1">
      <alignment horizontal="center" vertical="center" wrapText="1"/>
    </xf>
    <xf numFmtId="0" fontId="0" fillId="7" borderId="13" xfId="102" applyFont="1" applyFill="1" applyBorder="1" applyAlignment="1">
      <alignment horizontal="center" vertical="center" wrapText="1"/>
    </xf>
    <xf numFmtId="0" fontId="0" fillId="7" borderId="15" xfId="102" applyFont="1" applyFill="1" applyBorder="1" applyAlignment="1">
      <alignment horizontal="center" vertical="center" wrapText="1"/>
    </xf>
    <xf numFmtId="0" fontId="0" fillId="7" borderId="14" xfId="102" applyFont="1" applyFill="1" applyBorder="1" applyAlignment="1">
      <alignment horizontal="center" vertical="center" wrapText="1"/>
    </xf>
    <xf numFmtId="0" fontId="10" fillId="12" borderId="13" xfId="45" applyFont="1" applyFill="1" applyBorder="1" applyAlignment="1">
      <alignment horizontal="center" vertical="center" wrapText="1"/>
    </xf>
    <xf numFmtId="0" fontId="10" fillId="12" borderId="14" xfId="45" applyFont="1" applyFill="1" applyBorder="1" applyAlignment="1">
      <alignment horizontal="center" vertical="center" wrapText="1"/>
    </xf>
    <xf numFmtId="0" fontId="10" fillId="12" borderId="16" xfId="45" applyFont="1" applyFill="1" applyBorder="1" applyAlignment="1">
      <alignment horizontal="center" vertical="center" wrapText="1"/>
    </xf>
    <xf numFmtId="0" fontId="10" fillId="12" borderId="26" xfId="45" applyFont="1" applyFill="1" applyBorder="1" applyAlignment="1">
      <alignment horizontal="center" vertical="center" wrapText="1"/>
    </xf>
    <xf numFmtId="0" fontId="37" fillId="0" borderId="0" xfId="54" applyFont="1" applyAlignment="1">
      <alignment horizontal="center" vertical="center" wrapTex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49" fontId="10" fillId="11" borderId="5" xfId="53" applyNumberFormat="1" applyFont="1" applyFill="1" applyBorder="1" applyAlignment="1">
      <alignment horizontal="left" vertical="center" wrapText="1" indent="1"/>
    </xf>
    <xf numFmtId="49" fontId="74" fillId="9" borderId="13" xfId="30" applyNumberFormat="1" applyFill="1" applyBorder="1" applyAlignment="1" applyProtection="1">
      <alignment horizontal="left" vertical="center" wrapText="1" indent="1"/>
      <protection locked="0"/>
    </xf>
    <xf numFmtId="49" fontId="74" fillId="9" borderId="15" xfId="30" applyNumberFormat="1" applyFill="1" applyBorder="1" applyAlignment="1" applyProtection="1">
      <alignment horizontal="left" vertical="center" wrapText="1" indent="1"/>
      <protection locked="0"/>
    </xf>
    <xf numFmtId="49" fontId="74" fillId="9" borderId="14" xfId="30" applyNumberFormat="1" applyFill="1" applyBorder="1" applyAlignment="1" applyProtection="1">
      <alignment horizontal="left" vertical="center" wrapText="1" indent="1"/>
      <protection locked="0"/>
    </xf>
    <xf numFmtId="49" fontId="44" fillId="13" borderId="5" xfId="0" applyFont="1" applyFill="1" applyBorder="1" applyAlignment="1">
      <alignment horizontal="center" vertical="center" textRotation="90" wrapText="1"/>
    </xf>
    <xf numFmtId="0" fontId="51" fillId="0" borderId="0" xfId="47" applyFont="1" applyAlignment="1">
      <alignment horizontal="center" vertical="center" wrapText="1"/>
    </xf>
    <xf numFmtId="0" fontId="10" fillId="8" borderId="5" xfId="53" applyFont="1" applyFill="1" applyBorder="1" applyAlignment="1">
      <alignment horizontal="left" vertical="center" wrapText="1"/>
    </xf>
    <xf numFmtId="49" fontId="0" fillId="9" borderId="5" xfId="53" applyNumberFormat="1" applyFont="1" applyFill="1" applyBorder="1" applyAlignment="1" applyProtection="1">
      <alignment horizontal="center" vertical="center" wrapText="1"/>
      <protection locked="0"/>
    </xf>
    <xf numFmtId="0" fontId="33" fillId="7" borderId="15" xfId="33" applyFont="1" applyFill="1" applyBorder="1">
      <alignment horizontal="center" vertical="center" wrapText="1"/>
    </xf>
    <xf numFmtId="0" fontId="51" fillId="0" borderId="17" xfId="47" applyFont="1" applyBorder="1" applyAlignment="1">
      <alignment horizontal="center" vertical="center" wrapText="1"/>
    </xf>
    <xf numFmtId="0" fontId="10" fillId="8" borderId="13" xfId="53" applyFont="1" applyFill="1" applyBorder="1" applyAlignment="1">
      <alignment horizontal="left" vertical="center" wrapText="1" indent="1"/>
    </xf>
    <xf numFmtId="0" fontId="10" fillId="8" borderId="15" xfId="53" applyFont="1" applyFill="1" applyBorder="1" applyAlignment="1">
      <alignment horizontal="left" vertical="center" wrapText="1" indent="1"/>
    </xf>
    <xf numFmtId="0" fontId="10" fillId="8" borderId="14" xfId="53" applyFont="1" applyFill="1" applyBorder="1" applyAlignment="1">
      <alignment horizontal="left" vertical="center" wrapText="1" indent="1"/>
    </xf>
    <xf numFmtId="0" fontId="10" fillId="0" borderId="23" xfId="53" applyFont="1" applyBorder="1" applyAlignment="1">
      <alignment horizontal="center" vertical="center" wrapText="1"/>
    </xf>
    <xf numFmtId="0" fontId="10" fillId="0" borderId="0" xfId="53" applyFont="1" applyAlignment="1">
      <alignment horizontal="center" vertical="center" wrapText="1"/>
    </xf>
    <xf numFmtId="0" fontId="0" fillId="12" borderId="5" xfId="47" applyFont="1" applyFill="1" applyBorder="1" applyAlignment="1">
      <alignment horizontal="center" vertical="center" wrapText="1"/>
    </xf>
    <xf numFmtId="0" fontId="15" fillId="0" borderId="0" xfId="54" applyFont="1" applyAlignment="1">
      <alignment horizontal="center" vertical="center" wrapText="1"/>
    </xf>
    <xf numFmtId="0" fontId="37" fillId="7" borderId="0" xfId="54" applyFont="1" applyFill="1" applyAlignment="1">
      <alignment horizontal="center" vertical="center" wrapText="1"/>
    </xf>
    <xf numFmtId="0" fontId="10" fillId="12" borderId="5" xfId="47" applyFont="1" applyFill="1" applyBorder="1" applyAlignment="1">
      <alignment horizontal="center" vertical="center" wrapText="1"/>
    </xf>
    <xf numFmtId="0" fontId="10" fillId="12" borderId="5" xfId="45" applyFont="1" applyFill="1" applyBorder="1" applyAlignment="1">
      <alignment horizontal="center" vertical="center" wrapText="1"/>
    </xf>
    <xf numFmtId="0" fontId="33" fillId="7" borderId="0" xfId="33" applyFont="1" applyFill="1" applyBorder="1">
      <alignment horizontal="center" vertical="center" wrapText="1"/>
    </xf>
    <xf numFmtId="0" fontId="10" fillId="8" borderId="5" xfId="47" applyFont="1" applyFill="1" applyBorder="1" applyAlignment="1">
      <alignment horizontal="left" vertical="center" wrapText="1"/>
    </xf>
    <xf numFmtId="0" fontId="10" fillId="8" borderId="5" xfId="54" applyFont="1" applyFill="1" applyBorder="1" applyAlignment="1">
      <alignment horizontal="left" vertical="center" wrapText="1"/>
    </xf>
    <xf numFmtId="0" fontId="10" fillId="0" borderId="16" xfId="54" applyFont="1" applyBorder="1" applyAlignment="1">
      <alignment horizontal="left" vertical="center" wrapText="1"/>
    </xf>
    <xf numFmtId="0" fontId="10" fillId="0" borderId="26" xfId="54" applyFont="1" applyBorder="1" applyAlignment="1">
      <alignment horizontal="left" vertical="center" wrapText="1"/>
    </xf>
    <xf numFmtId="0" fontId="10" fillId="7" borderId="5" xfId="54" applyFont="1" applyFill="1" applyBorder="1" applyAlignment="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0" fillId="7" borderId="5" xfId="102" applyFont="1" applyFill="1" applyBorder="1" applyAlignment="1">
      <alignment horizontal="center" vertical="center" wrapText="1"/>
    </xf>
    <xf numFmtId="0" fontId="10" fillId="0" borderId="21" xfId="54" applyFont="1" applyBorder="1" applyAlignment="1">
      <alignment horizontal="left" vertical="center" wrapText="1"/>
    </xf>
    <xf numFmtId="0" fontId="10" fillId="0" borderId="20" xfId="54" applyFont="1" applyBorder="1" applyAlignment="1">
      <alignment horizontal="left" vertical="center" wrapText="1"/>
    </xf>
    <xf numFmtId="0" fontId="10" fillId="0" borderId="18" xfId="54" applyFont="1" applyBorder="1" applyAlignment="1">
      <alignment horizontal="left" vertical="center" wrapText="1"/>
    </xf>
    <xf numFmtId="49" fontId="10" fillId="7" borderId="5" xfId="54" applyNumberFormat="1" applyFont="1" applyFill="1" applyBorder="1" applyAlignment="1">
      <alignment horizontal="center" vertical="center" wrapText="1"/>
    </xf>
    <xf numFmtId="0" fontId="10" fillId="0" borderId="28" xfId="54" applyFont="1" applyBorder="1" applyAlignment="1">
      <alignment horizontal="left" vertical="center" wrapText="1"/>
    </xf>
    <xf numFmtId="0" fontId="37" fillId="0" borderId="5" xfId="54" applyFont="1" applyBorder="1" applyAlignment="1">
      <alignment horizontal="center" vertical="center" wrapText="1"/>
    </xf>
    <xf numFmtId="0" fontId="10" fillId="7" borderId="5" xfId="54" applyFont="1" applyFill="1" applyBorder="1" applyAlignment="1">
      <alignment horizontal="center" vertical="center"/>
    </xf>
    <xf numFmtId="0" fontId="0" fillId="0" borderId="5" xfId="54" applyFont="1" applyBorder="1" applyAlignment="1">
      <alignment horizontal="left" vertical="center" wrapText="1"/>
    </xf>
    <xf numFmtId="0" fontId="0" fillId="0" borderId="5" xfId="54" applyFont="1" applyBorder="1" applyAlignment="1">
      <alignment horizontal="left" vertical="center" wrapText="1" indent="1"/>
    </xf>
    <xf numFmtId="0" fontId="41" fillId="0" borderId="5" xfId="54" applyFont="1" applyBorder="1" applyAlignment="1">
      <alignment horizontal="left" vertical="center" wrapText="1"/>
    </xf>
    <xf numFmtId="0" fontId="22" fillId="0" borderId="15" xfId="32" applyFont="1" applyBorder="1" applyAlignment="1">
      <alignment horizontal="left" vertical="center" wrapText="1" indent="1"/>
    </xf>
    <xf numFmtId="49" fontId="10" fillId="0" borderId="0" xfId="41" applyBorder="1" applyAlignment="1">
      <alignment horizontal="left" vertical="top" wrapText="1"/>
    </xf>
    <xf numFmtId="0" fontId="10" fillId="7" borderId="5" xfId="48" applyNumberFormat="1" applyFill="1" applyBorder="1" applyAlignment="1">
      <alignment horizontal="center" vertical="center" wrapText="1"/>
    </xf>
    <xf numFmtId="49" fontId="10" fillId="0" borderId="0" xfId="41" applyAlignment="1">
      <alignment horizontal="left" vertical="top" wrapText="1"/>
    </xf>
    <xf numFmtId="49" fontId="0" fillId="12" borderId="15" xfId="0" applyFill="1" applyBorder="1" applyAlignment="1">
      <alignment horizontal="left" vertical="center" indent="1"/>
    </xf>
    <xf numFmtId="0" fontId="33" fillId="0" borderId="20" xfId="54" applyFont="1" applyBorder="1" applyAlignment="1">
      <alignment horizontal="center" vertical="top" wrapText="1"/>
    </xf>
    <xf numFmtId="0" fontId="33" fillId="0" borderId="0" xfId="54" applyFont="1" applyAlignment="1">
      <alignment horizontal="center" vertical="top" wrapText="1"/>
    </xf>
    <xf numFmtId="14" fontId="53" fillId="0" borderId="5" xfId="53" applyNumberFormat="1" applyFont="1" applyBorder="1" applyAlignment="1">
      <alignment horizontal="center" vertical="center" wrapText="1"/>
    </xf>
    <xf numFmtId="49" fontId="10" fillId="7" borderId="16" xfId="54" applyNumberFormat="1" applyFont="1" applyFill="1" applyBorder="1" applyAlignment="1">
      <alignment horizontal="center" vertical="center" wrapText="1"/>
    </xf>
    <xf numFmtId="49" fontId="10" fillId="7" borderId="26" xfId="54" applyNumberFormat="1" applyFont="1" applyFill="1" applyBorder="1" applyAlignment="1">
      <alignment horizontal="center" vertical="center" wrapText="1"/>
    </xf>
    <xf numFmtId="0" fontId="10" fillId="8" borderId="13" xfId="54" applyFont="1" applyFill="1" applyBorder="1" applyAlignment="1">
      <alignment horizontal="left" vertical="center" wrapText="1"/>
    </xf>
    <xf numFmtId="0" fontId="10" fillId="8" borderId="15" xfId="54" applyFont="1" applyFill="1" applyBorder="1" applyAlignment="1">
      <alignment horizontal="left" vertical="center" wrapText="1"/>
    </xf>
    <xf numFmtId="0" fontId="10" fillId="8" borderId="14" xfId="54" applyFont="1" applyFill="1" applyBorder="1" applyAlignment="1">
      <alignment horizontal="left" vertical="center" wrapText="1"/>
    </xf>
    <xf numFmtId="0" fontId="10" fillId="8" borderId="13" xfId="47" applyFont="1" applyFill="1" applyBorder="1" applyAlignment="1">
      <alignment horizontal="left" vertical="center" wrapText="1"/>
    </xf>
    <xf numFmtId="0" fontId="10" fillId="8" borderId="15" xfId="47" applyFont="1" applyFill="1" applyBorder="1" applyAlignment="1">
      <alignment horizontal="left" vertical="center" wrapText="1"/>
    </xf>
    <xf numFmtId="0" fontId="10" fillId="8" borderId="14" xfId="47" applyFont="1" applyFill="1" applyBorder="1" applyAlignment="1">
      <alignment horizontal="left" vertical="center" wrapText="1"/>
    </xf>
    <xf numFmtId="0" fontId="10" fillId="8" borderId="13" xfId="53" applyFont="1" applyFill="1" applyBorder="1" applyAlignment="1">
      <alignment horizontal="left" vertical="center" wrapText="1"/>
    </xf>
    <xf numFmtId="0" fontId="10" fillId="8" borderId="15" xfId="53" applyFont="1" applyFill="1" applyBorder="1" applyAlignment="1">
      <alignment horizontal="left" vertical="center" wrapText="1"/>
    </xf>
    <xf numFmtId="0" fontId="10" fillId="8" borderId="14" xfId="53" applyFont="1" applyFill="1" applyBorder="1" applyAlignment="1">
      <alignment horizontal="left" vertical="center" wrapText="1"/>
    </xf>
    <xf numFmtId="49" fontId="10" fillId="11" borderId="13" xfId="53" applyNumberFormat="1" applyFont="1" applyFill="1" applyBorder="1" applyAlignment="1">
      <alignment horizontal="center" vertical="center" wrapText="1"/>
    </xf>
    <xf numFmtId="0" fontId="10" fillId="0" borderId="13" xfId="54" applyFont="1" applyBorder="1" applyAlignment="1">
      <alignment horizontal="left" vertical="center" wrapText="1"/>
    </xf>
    <xf numFmtId="0" fontId="37" fillId="0" borderId="21" xfId="54" applyFont="1" applyBorder="1" applyAlignment="1">
      <alignment horizontal="center" vertical="center" wrapText="1"/>
    </xf>
    <xf numFmtId="0" fontId="37" fillId="0" borderId="18" xfId="54" applyFont="1" applyBorder="1" applyAlignment="1">
      <alignment horizontal="center" vertical="center" wrapText="1"/>
    </xf>
    <xf numFmtId="0" fontId="10" fillId="0" borderId="5" xfId="53" applyFont="1" applyBorder="1" applyAlignment="1">
      <alignment horizontal="left" vertical="center" wrapText="1"/>
    </xf>
    <xf numFmtId="0" fontId="10" fillId="11" borderId="5" xfId="53" applyFont="1" applyFill="1" applyBorder="1" applyAlignment="1">
      <alignment horizontal="center" vertical="center" wrapText="1"/>
    </xf>
    <xf numFmtId="0" fontId="10" fillId="0" borderId="5" xfId="53" applyFont="1" applyBorder="1" applyAlignment="1">
      <alignment horizontal="center" vertical="center" wrapText="1"/>
    </xf>
    <xf numFmtId="0" fontId="10" fillId="7" borderId="0" xfId="54" applyFont="1" applyFill="1" applyAlignment="1">
      <alignment horizontal="center" vertical="center" wrapText="1"/>
    </xf>
    <xf numFmtId="0" fontId="33" fillId="7" borderId="17" xfId="33" applyFont="1" applyFill="1" applyBorder="1">
      <alignment horizontal="center" vertical="center" wrapText="1"/>
    </xf>
    <xf numFmtId="49" fontId="0" fillId="9" borderId="5" xfId="0" applyFill="1" applyBorder="1" applyAlignment="1" applyProtection="1">
      <alignment horizontal="left" vertical="center" wrapText="1"/>
      <protection locked="0"/>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Font="1" applyFill="1" applyBorder="1" applyAlignment="1">
      <alignment horizontal="center" vertical="center" wrapText="1"/>
    </xf>
    <xf numFmtId="0" fontId="0" fillId="9" borderId="5" xfId="0" applyNumberFormat="1" applyFill="1" applyBorder="1" applyAlignment="1" applyProtection="1">
      <alignment horizontal="left" vertical="center" wrapText="1"/>
      <protection locked="0"/>
    </xf>
    <xf numFmtId="0" fontId="10" fillId="9" borderId="5" xfId="33"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Font="1" applyFill="1" applyBorder="1" applyAlignment="1">
      <alignment horizontal="left" vertical="center" wrapText="1"/>
    </xf>
    <xf numFmtId="49" fontId="0" fillId="11" borderId="5" xfId="0" applyFill="1" applyBorder="1" applyAlignment="1">
      <alignment horizontal="left" vertical="top"/>
    </xf>
    <xf numFmtId="0" fontId="10" fillId="0" borderId="5" xfId="33" applyFont="1" applyBorder="1" applyAlignment="1">
      <alignment horizontal="left" vertical="center" wrapText="1"/>
    </xf>
    <xf numFmtId="0" fontId="10" fillId="0" borderId="15" xfId="54" applyFont="1" applyBorder="1" applyAlignment="1">
      <alignment horizontal="left" vertical="center" wrapText="1"/>
    </xf>
    <xf numFmtId="0" fontId="10" fillId="0" borderId="14" xfId="54" applyFont="1" applyBorder="1" applyAlignment="1">
      <alignment horizontal="left" vertical="center" wrapText="1"/>
    </xf>
    <xf numFmtId="0" fontId="10" fillId="0" borderId="5" xfId="54" applyFont="1" applyBorder="1" applyAlignment="1">
      <alignment horizontal="left" vertical="center" wrapText="1"/>
    </xf>
    <xf numFmtId="0" fontId="12" fillId="10" borderId="5" xfId="0" applyNumberFormat="1" applyFont="1" applyFill="1" applyBorder="1" applyAlignment="1">
      <alignment horizontal="center" vertical="center" wrapText="1"/>
    </xf>
    <xf numFmtId="49" fontId="0" fillId="0" borderId="0" xfId="0" applyNumberFormat="1">
      <alignment vertical="top"/>
    </xf>
  </cellXfs>
  <cellStyles count="124">
    <cellStyle name=" 1" xfId="1" xr:uid="{00000000-0005-0000-0000-000000000000}"/>
    <cellStyle name=" 1 2" xfId="2" xr:uid="{00000000-0005-0000-0000-000001000000}"/>
    <cellStyle name=" 1_Stage1" xfId="3" xr:uid="{00000000-0005-0000-0000-000002000000}"/>
    <cellStyle name="_Model_RAB Мой_PR.PROG.WARM.NOTCOMBI.2012.2.16_v1.4(04.04.11) " xfId="4" xr:uid="{00000000-0005-0000-0000-000003000000}"/>
    <cellStyle name="_Model_RAB Мой_Книга2_PR.PROG.WARM.NOTCOMBI.2012.2.16_v1.4(04.04.11) " xfId="5" xr:uid="{00000000-0005-0000-0000-000004000000}"/>
    <cellStyle name="_Model_RAB_MRSK_svod_PR.PROG.WARM.NOTCOMBI.2012.2.16_v1.4(04.04.11) " xfId="6" xr:uid="{00000000-0005-0000-0000-000005000000}"/>
    <cellStyle name="_Model_RAB_MRSK_svod_Книга2_PR.PROG.WARM.NOTCOMBI.2012.2.16_v1.4(04.04.11) " xfId="7" xr:uid="{00000000-0005-0000-0000-000006000000}"/>
    <cellStyle name="_МОДЕЛЬ_1 (2)_PR.PROG.WARM.NOTCOMBI.2012.2.16_v1.4(04.04.11) " xfId="8" xr:uid="{00000000-0005-0000-0000-000007000000}"/>
    <cellStyle name="_МОДЕЛЬ_1 (2)_Книга2_PR.PROG.WARM.NOTCOMBI.2012.2.16_v1.4(04.04.11) " xfId="9" xr:uid="{00000000-0005-0000-0000-000008000000}"/>
    <cellStyle name="_пр 5 тариф RAB_PR.PROG.WARM.NOTCOMBI.2012.2.16_v1.4(04.04.11) " xfId="10" xr:uid="{00000000-0005-0000-0000-000009000000}"/>
    <cellStyle name="_пр 5 тариф RAB_Книга2_PR.PROG.WARM.NOTCOMBI.2012.2.16_v1.4(04.04.11) " xfId="11" xr:uid="{00000000-0005-0000-0000-00000A000000}"/>
    <cellStyle name="_Расчет RAB_22072008_PR.PROG.WARM.NOTCOMBI.2012.2.16_v1.4(04.04.11) " xfId="12" xr:uid="{00000000-0005-0000-0000-00000B000000}"/>
    <cellStyle name="_Расчет RAB_22072008_Книга2_PR.PROG.WARM.NOTCOMBI.2012.2.16_v1.4(04.04.11) " xfId="13" xr:uid="{00000000-0005-0000-0000-00000C000000}"/>
    <cellStyle name="_Расчет RAB_Лен и МОЭСК_с 2010 года_14.04.2009_со сглаж_version 3.0_без ФСК_PR.PROG.WARM.NOTCOMBI.2012.2.16_v1.4(04.04.11) " xfId="14" xr:uid="{00000000-0005-0000-0000-00000D000000}"/>
    <cellStyle name="_Расчет RAB_Лен и МОЭСК_с 2010 года_14.04.2009_со сглаж_version 3.0_без ФСК_Книга2_PR.PROG.WARM.NOTCOMBI.2012.2.16_v1.4(04.04.11) " xfId="15" xr:uid="{00000000-0005-0000-0000-00000E000000}"/>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xr:uid="{00000000-0005-0000-0000-000021000000}"/>
    <cellStyle name="Currency [0]" xfId="16" xr:uid="{00000000-0005-0000-0000-000022000000}"/>
    <cellStyle name="currency1" xfId="17" xr:uid="{00000000-0005-0000-0000-000023000000}"/>
    <cellStyle name="Currency2" xfId="18" xr:uid="{00000000-0005-0000-0000-000024000000}"/>
    <cellStyle name="currency3" xfId="19" xr:uid="{00000000-0005-0000-0000-000025000000}"/>
    <cellStyle name="currency4" xfId="20" xr:uid="{00000000-0005-0000-0000-000026000000}"/>
    <cellStyle name="Followed Hyperlink" xfId="21" xr:uid="{00000000-0005-0000-0000-000027000000}"/>
    <cellStyle name="Header 3" xfId="22" xr:uid="{00000000-0005-0000-0000-000028000000}"/>
    <cellStyle name="Hyperlink" xfId="23" xr:uid="{00000000-0005-0000-0000-000029000000}"/>
    <cellStyle name="normal" xfId="24" xr:uid="{00000000-0005-0000-0000-00002A000000}"/>
    <cellStyle name="Normal1" xfId="25" xr:uid="{00000000-0005-0000-0000-00002B000000}"/>
    <cellStyle name="Normal2" xfId="26" xr:uid="{00000000-0005-0000-0000-00002C000000}"/>
    <cellStyle name="Percent1" xfId="27" xr:uid="{00000000-0005-0000-0000-00002D000000}"/>
    <cellStyle name="Title 4" xfId="28" xr:uid="{00000000-0005-0000-0000-00002E000000}"/>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xr:uid="{00000000-0005-0000-0000-000039000000}"/>
    <cellStyle name="Гиперссылка 2 2" xfId="31" xr:uid="{00000000-0005-0000-0000-00003A000000}"/>
    <cellStyle name="Гиперссылка 4" xfId="105" xr:uid="{00000000-0005-0000-0000-00003B000000}"/>
    <cellStyle name="Гиперссылка 5" xfId="119" xr:uid="{00000000-0005-0000-0000-00003C000000}"/>
    <cellStyle name="Границы" xfId="120" xr:uid="{00000000-0005-0000-0000-00003D000000}"/>
    <cellStyle name="Денежный" xfId="99" builtinId="4" hidden="1"/>
    <cellStyle name="Денежный [0]" xfId="100" builtinId="7" hidden="1"/>
    <cellStyle name="Заголовок" xfId="32" xr:uid="{00000000-0005-0000-0000-000040000000}"/>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xr:uid="{00000000-0005-0000-0000-000045000000}"/>
    <cellStyle name="Значение" xfId="34" xr:uid="{00000000-0005-0000-0000-000046000000}"/>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xr:uid="{00000000-0005-0000-0000-00004C000000}"/>
    <cellStyle name="Обычный 12" xfId="106" xr:uid="{00000000-0005-0000-0000-00004D000000}"/>
    <cellStyle name="Обычный 12 2" xfId="36" xr:uid="{00000000-0005-0000-0000-00004E000000}"/>
    <cellStyle name="Обычный 12 3" xfId="115" xr:uid="{00000000-0005-0000-0000-00004F000000}"/>
    <cellStyle name="Обычный 14" xfId="37" xr:uid="{00000000-0005-0000-0000-000050000000}"/>
    <cellStyle name="Обычный 14 2" xfId="111" xr:uid="{00000000-0005-0000-0000-000051000000}"/>
    <cellStyle name="Обычный 14 2 2" xfId="116" xr:uid="{00000000-0005-0000-0000-000052000000}"/>
    <cellStyle name="Обычный 14 3" xfId="112" xr:uid="{00000000-0005-0000-0000-000053000000}"/>
    <cellStyle name="Обычный 14 3 2" xfId="117" xr:uid="{00000000-0005-0000-0000-000054000000}"/>
    <cellStyle name="Обычный 14 4" xfId="113" xr:uid="{00000000-0005-0000-0000-000055000000}"/>
    <cellStyle name="Обычный 14 4 2" xfId="118" xr:uid="{00000000-0005-0000-0000-000056000000}"/>
    <cellStyle name="Обычный 14 5" xfId="96" xr:uid="{00000000-0005-0000-0000-000057000000}"/>
    <cellStyle name="Обычный 14 6" xfId="102" xr:uid="{00000000-0005-0000-0000-000058000000}"/>
    <cellStyle name="Обычный 14 7" xfId="114" xr:uid="{00000000-0005-0000-0000-000059000000}"/>
    <cellStyle name="Обычный 14 8" xfId="122" xr:uid="{00000000-0005-0000-0000-00005A000000}"/>
    <cellStyle name="Обычный 14 9" xfId="123" xr:uid="{00000000-0005-0000-0000-00005B000000}"/>
    <cellStyle name="Обычный 15" xfId="38" xr:uid="{00000000-0005-0000-0000-00005C000000}"/>
    <cellStyle name="Обычный 2" xfId="39" xr:uid="{00000000-0005-0000-0000-00005D000000}"/>
    <cellStyle name="Обычный 2 10 2" xfId="107" xr:uid="{00000000-0005-0000-0000-00005E000000}"/>
    <cellStyle name="Обычный 2 2" xfId="40" xr:uid="{00000000-0005-0000-0000-00005F000000}"/>
    <cellStyle name="Обычный 2 3" xfId="108" xr:uid="{00000000-0005-0000-0000-000060000000}"/>
    <cellStyle name="Обычный 2 4" xfId="109" xr:uid="{00000000-0005-0000-0000-000061000000}"/>
    <cellStyle name="Обычный 3" xfId="41" xr:uid="{00000000-0005-0000-0000-000062000000}"/>
    <cellStyle name="Обычный 3 2" xfId="42" xr:uid="{00000000-0005-0000-0000-000063000000}"/>
    <cellStyle name="Обычный 3 3" xfId="43" xr:uid="{00000000-0005-0000-0000-000064000000}"/>
    <cellStyle name="Обычный 3 4" xfId="121" xr:uid="{00000000-0005-0000-0000-000065000000}"/>
    <cellStyle name="Обычный 4" xfId="44" xr:uid="{00000000-0005-0000-0000-000066000000}"/>
    <cellStyle name="Обычный 5" xfId="110" xr:uid="{00000000-0005-0000-0000-000067000000}"/>
    <cellStyle name="Обычный_BALANCE.WARM.2007YEAR(FACT)" xfId="45" xr:uid="{00000000-0005-0000-0000-000068000000}"/>
    <cellStyle name="Обычный_INVEST.WARM.PLAN.4.78(v0.1)" xfId="46" xr:uid="{00000000-0005-0000-0000-000069000000}"/>
    <cellStyle name="Обычный_JKH.OPEN.INFO.HVS(v3.5)_цены161210" xfId="47" xr:uid="{00000000-0005-0000-0000-00006A000000}"/>
    <cellStyle name="Обычный_JKH.OPEN.INFO.PRICE.VO_v4.0(10.02.11)" xfId="48" xr:uid="{00000000-0005-0000-0000-00006B000000}"/>
    <cellStyle name="Обычный_MINENERGO.340.PRIL79(v0.1)" xfId="49" xr:uid="{00000000-0005-0000-0000-00006C000000}"/>
    <cellStyle name="Обычный_PREDEL.JKH.2010(v1.3)" xfId="50" xr:uid="{00000000-0005-0000-0000-00006D000000}"/>
    <cellStyle name="Обычный_razrabotka_sablonov_po_WKU" xfId="51" xr:uid="{00000000-0005-0000-0000-00006E000000}"/>
    <cellStyle name="Обычный_SIMPLE_1_massive2" xfId="52" xr:uid="{00000000-0005-0000-0000-00006F000000}"/>
    <cellStyle name="Обычный_ЖКУ_проект3" xfId="53" xr:uid="{00000000-0005-0000-0000-000070000000}"/>
    <cellStyle name="Обычный_Мониторинг инвестиций" xfId="54" xr:uid="{00000000-0005-0000-0000-000071000000}"/>
    <cellStyle name="Обычный_Шаблон по источникам для Модуля Реестр (2)" xfId="55" xr:uid="{00000000-0005-0000-0000-000072000000}"/>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id="{00000000-0008-0000-02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a:extLst>
            <a:ext uri="{FF2B5EF4-FFF2-40B4-BE49-F238E27FC236}">
              <a16:creationId xmlns:a16="http://schemas.microsoft.com/office/drawing/2014/main" id="{00000000-0008-0000-02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a:extLst>
            <a:ext uri="{FF2B5EF4-FFF2-40B4-BE49-F238E27FC236}">
              <a16:creationId xmlns:a16="http://schemas.microsoft.com/office/drawing/2014/main" id="{00000000-0008-0000-02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a:extLst>
            <a:ext uri="{FF2B5EF4-FFF2-40B4-BE49-F238E27FC236}">
              <a16:creationId xmlns:a16="http://schemas.microsoft.com/office/drawing/2014/main" id="{00000000-0008-0000-02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a:extLst>
            <a:ext uri="{FF2B5EF4-FFF2-40B4-BE49-F238E27FC236}">
              <a16:creationId xmlns:a16="http://schemas.microsoft.com/office/drawing/2014/main" id="{00000000-0008-0000-02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a:extLst>
            <a:ext uri="{FF2B5EF4-FFF2-40B4-BE49-F238E27FC236}">
              <a16:creationId xmlns:a16="http://schemas.microsoft.com/office/drawing/2014/main" id="{00000000-0008-0000-02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a:extLst>
            <a:ext uri="{FF2B5EF4-FFF2-40B4-BE49-F238E27FC236}">
              <a16:creationId xmlns:a16="http://schemas.microsoft.com/office/drawing/2014/main" id="{00000000-0008-0000-02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a:extLst>
            <a:ext uri="{FF2B5EF4-FFF2-40B4-BE49-F238E27FC236}">
              <a16:creationId xmlns:a16="http://schemas.microsoft.com/office/drawing/2014/main" id="{00000000-0008-0000-0200-00000E000000}"/>
            </a:ext>
          </a:extLst>
        </xdr:cNvPr>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id="{00000000-0008-0000-02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id="{00000000-0008-0000-02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id="{00000000-0008-0000-02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id="{00000000-0008-0000-02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id="{00000000-0008-0000-02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id="{00000000-0008-0000-02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id="{00000000-0008-0000-02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00000000-0008-0000-02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id="{00000000-0008-0000-02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id="{00000000-0008-0000-02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id="{00000000-0008-0000-02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00000000-0008-0000-02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id="{00000000-0008-0000-02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id="{00000000-0008-0000-02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00000000-0008-0000-02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00000000-0008-0000-02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00000000-0008-0000-02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00000000-0008-0000-02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id="{00000000-0008-0000-02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id="{00000000-0008-0000-02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00000000-0008-0000-0200-0000AAF76D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0000000-0008-0000-0200-0000ABF76D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 uri="{FF2B5EF4-FFF2-40B4-BE49-F238E27FC236}">
                  <a16:creationId xmlns:a16="http://schemas.microsoft.com/office/drawing/2014/main" id="{00000000-0008-0000-02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id="{00000000-0008-0000-02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81</xdr:col>
      <xdr:colOff>38100</xdr:colOff>
      <xdr:row>55</xdr:row>
      <xdr:rowOff>0</xdr:rowOff>
    </xdr:from>
    <xdr:to>
      <xdr:col>81</xdr:col>
      <xdr:colOff>228600</xdr:colOff>
      <xdr:row>55</xdr:row>
      <xdr:rowOff>190500</xdr:rowOff>
    </xdr:to>
    <xdr:grpSp>
      <xdr:nvGrpSpPr>
        <xdr:cNvPr id="4" name="shCalendar">
          <a:extLst>
            <a:ext uri="{FF2B5EF4-FFF2-40B4-BE49-F238E27FC236}">
              <a16:creationId xmlns:a16="http://schemas.microsoft.com/office/drawing/2014/main" id="{00000000-0008-0000-0C00-000004000000}"/>
            </a:ext>
          </a:extLst>
        </xdr:cNvPr>
        <xdr:cNvGrpSpPr>
          <a:grpSpLocks/>
        </xdr:cNvGrpSpPr>
      </xdr:nvGrpSpPr>
      <xdr:grpSpPr bwMode="auto">
        <a:xfrm>
          <a:off x="46634400" y="18411825"/>
          <a:ext cx="190500" cy="190500"/>
          <a:chOff x="13896191" y="1813753"/>
          <a:chExt cx="211023" cy="178845"/>
        </a:xfrm>
      </xdr:grpSpPr>
      <xdr:sp macro="[0]!modfrmDateChoose.CalendarShow" textlink="">
        <xdr:nvSpPr>
          <xdr:cNvPr id="5" name="shCalendar_bck">
            <a:extLst>
              <a:ext uri="{FF2B5EF4-FFF2-40B4-BE49-F238E27FC236}">
                <a16:creationId xmlns:a16="http://schemas.microsoft.com/office/drawing/2014/main" id="{00000000-0008-0000-0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a:extLst>
              <a:ext uri="{FF2B5EF4-FFF2-40B4-BE49-F238E27FC236}">
                <a16:creationId xmlns:a16="http://schemas.microsoft.com/office/drawing/2014/main" id="{00000000-0008-0000-0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E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E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E00-000004000000}"/>
            </a:ext>
          </a:extLst>
        </xdr:cNvPr>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1000-000004000000}"/>
            </a:ext>
          </a:extLst>
        </xdr:cNvPr>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0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0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2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200-000004000000}"/>
            </a:ext>
          </a:extLst>
        </xdr:cNvPr>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2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2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200-000007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2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2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200-00000C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2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2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200-00000F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id="{00000000-0008-0000-12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id="{00000000-0008-0000-12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200-000012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id="{00000000-0008-0000-12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id="{00000000-0008-0000-12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200-000015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id="{00000000-0008-0000-12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id="{00000000-0008-0000-12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200-000018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id="{00000000-0008-0000-12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id="{00000000-0008-0000-12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200-00001B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id="{00000000-0008-0000-12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id="{00000000-0008-0000-12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200-00001E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id="{00000000-0008-0000-12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id="{00000000-0008-0000-12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200-000021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id="{00000000-0008-0000-12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id="{00000000-0008-0000-12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4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4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1400-000004000000}"/>
            </a:ext>
          </a:extLst>
        </xdr:cNvPr>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4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4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id="{00000000-0008-0000-03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600-000004000000}"/>
            </a:ext>
          </a:extLst>
        </xdr:cNvPr>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6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6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8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8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800-000004000000}"/>
            </a:ext>
          </a:extLst>
        </xdr:cNvPr>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8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8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9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9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A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id="{00000000-0008-0000-1A00-000004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A00-000007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A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A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A00-00000C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A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A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B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B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C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C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C00-000004000000}"/>
            </a:ext>
          </a:extLst>
        </xdr:cNvPr>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D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D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E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E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23</xdr:row>
      <xdr:rowOff>0</xdr:rowOff>
    </xdr:from>
    <xdr:to>
      <xdr:col>22</xdr:col>
      <xdr:colOff>228600</xdr:colOff>
      <xdr:row>25</xdr:row>
      <xdr:rowOff>0</xdr:rowOff>
    </xdr:to>
    <xdr:grpSp>
      <xdr:nvGrpSpPr>
        <xdr:cNvPr id="4" name="shCalendar" hidden="1">
          <a:extLst>
            <a:ext uri="{FF2B5EF4-FFF2-40B4-BE49-F238E27FC236}">
              <a16:creationId xmlns:a16="http://schemas.microsoft.com/office/drawing/2014/main" id="{00000000-0008-0000-1E00-000004000000}"/>
            </a:ext>
          </a:extLst>
        </xdr:cNvPr>
        <xdr:cNvGrpSpPr>
          <a:grpSpLocks/>
        </xdr:cNvGrpSpPr>
      </xdr:nvGrpSpPr>
      <xdr:grpSpPr bwMode="auto">
        <a:xfrm>
          <a:off x="12925425" y="41814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E00-000007000000}"/>
            </a:ext>
          </a:extLst>
        </xdr:cNvPr>
        <xdr:cNvGrpSpPr>
          <a:grpSpLocks/>
        </xdr:cNvGrpSpPr>
      </xdr:nvGrpSpPr>
      <xdr:grpSpPr bwMode="auto">
        <a:xfrm>
          <a:off x="12887325" y="4181475"/>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1E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1E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a:extLst>
            <a:ext uri="{FF2B5EF4-FFF2-40B4-BE49-F238E27FC236}">
              <a16:creationId xmlns:a16="http://schemas.microsoft.com/office/drawing/2014/main" id="{00000000-0008-0000-1E00-00000A000000}"/>
            </a:ext>
          </a:extLst>
        </xdr:cNvPr>
        <xdr:cNvGrpSpPr>
          <a:grpSpLocks/>
        </xdr:cNvGrpSpPr>
      </xdr:nvGrpSpPr>
      <xdr:grpSpPr bwMode="auto">
        <a:xfrm>
          <a:off x="12887325" y="4181475"/>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id="{00000000-0008-0000-1E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id="{00000000-0008-0000-1E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4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4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4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4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4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id="{00000000-0008-0000-04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23</xdr:row>
      <xdr:rowOff>0</xdr:rowOff>
    </xdr:from>
    <xdr:to>
      <xdr:col>6</xdr:col>
      <xdr:colOff>228600</xdr:colOff>
      <xdr:row>23</xdr:row>
      <xdr:rowOff>190500</xdr:rowOff>
    </xdr:to>
    <xdr:grpSp>
      <xdr:nvGrpSpPr>
        <xdr:cNvPr id="14" name="shCalendar" hidden="1">
          <a:extLst>
            <a:ext uri="{FF2B5EF4-FFF2-40B4-BE49-F238E27FC236}">
              <a16:creationId xmlns:a16="http://schemas.microsoft.com/office/drawing/2014/main" id="{00000000-0008-0000-0400-00000E000000}"/>
            </a:ext>
          </a:extLst>
        </xdr:cNvPr>
        <xdr:cNvGrpSpPr>
          <a:grpSpLocks/>
        </xdr:cNvGrpSpPr>
      </xdr:nvGrpSpPr>
      <xdr:grpSpPr bwMode="auto">
        <a:xfrm>
          <a:off x="7219950" y="5676900"/>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id="{00000000-0008-0000-04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id="{00000000-0008-0000-04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a:extLst>
            <a:ext uri="{FF2B5EF4-FFF2-40B4-BE49-F238E27FC236}">
              <a16:creationId xmlns:a16="http://schemas.microsoft.com/office/drawing/2014/main" id="{00000000-0008-0000-1F00-000097DC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a:extLst>
            <a:ext uri="{FF2B5EF4-FFF2-40B4-BE49-F238E27FC236}">
              <a16:creationId xmlns:a16="http://schemas.microsoft.com/office/drawing/2014/main" id="{00000000-0008-0000-1F00-000098D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a:extLst>
            <a:ext uri="{FF2B5EF4-FFF2-40B4-BE49-F238E27FC236}">
              <a16:creationId xmlns:a16="http://schemas.microsoft.com/office/drawing/2014/main" id="{00000000-0008-0000-2000-00008DA1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a:extLst>
            <a:ext uri="{FF2B5EF4-FFF2-40B4-BE49-F238E27FC236}">
              <a16:creationId xmlns:a16="http://schemas.microsoft.com/office/drawing/2014/main" id="{00000000-0008-0000-2000-00008EA1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a:extLst>
            <a:ext uri="{FF2B5EF4-FFF2-40B4-BE49-F238E27FC236}">
              <a16:creationId xmlns:a16="http://schemas.microsoft.com/office/drawing/2014/main" id="{00000000-0008-0000-2100-0000DAA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a:extLst>
            <a:ext uri="{FF2B5EF4-FFF2-40B4-BE49-F238E27FC236}">
              <a16:creationId xmlns:a16="http://schemas.microsoft.com/office/drawing/2014/main" id="{00000000-0008-0000-2100-0000DBA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3</xdr:row>
      <xdr:rowOff>9525</xdr:rowOff>
    </xdr:from>
    <xdr:to>
      <xdr:col>7</xdr:col>
      <xdr:colOff>228600</xdr:colOff>
      <xdr:row>4</xdr:row>
      <xdr:rowOff>161925</xdr:rowOff>
    </xdr:to>
    <xdr:grpSp>
      <xdr:nvGrpSpPr>
        <xdr:cNvPr id="7186396" name="shCalendar" hidden="1">
          <a:extLst>
            <a:ext uri="{FF2B5EF4-FFF2-40B4-BE49-F238E27FC236}">
              <a16:creationId xmlns:a16="http://schemas.microsoft.com/office/drawing/2014/main" id="{00000000-0008-0000-2100-0000DCA76D00}"/>
            </a:ext>
          </a:extLst>
        </xdr:cNvPr>
        <xdr:cNvGrpSpPr>
          <a:grpSpLocks/>
        </xdr:cNvGrpSpPr>
      </xdr:nvGrpSpPr>
      <xdr:grpSpPr bwMode="auto">
        <a:xfrm>
          <a:off x="7315200" y="9525"/>
          <a:ext cx="190500" cy="190500"/>
          <a:chOff x="13896191" y="1813753"/>
          <a:chExt cx="211023" cy="178845"/>
        </a:xfrm>
      </xdr:grpSpPr>
      <xdr:sp macro="[0]!modfrmDateChoose.CalendarShow" textlink="">
        <xdr:nvSpPr>
          <xdr:cNvPr id="7186397" name="shCalendar_bck" hidden="1">
            <a:extLst>
              <a:ext uri="{FF2B5EF4-FFF2-40B4-BE49-F238E27FC236}">
                <a16:creationId xmlns:a16="http://schemas.microsoft.com/office/drawing/2014/main" id="{00000000-0008-0000-2100-0000DDA7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a:extLst>
              <a:ext uri="{FF2B5EF4-FFF2-40B4-BE49-F238E27FC236}">
                <a16:creationId xmlns:a16="http://schemas.microsoft.com/office/drawing/2014/main" id="{00000000-0008-0000-2100-0000DEA76D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3.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2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id="{00000000-0008-0000-22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id="{00000000-0008-0000-22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5191D39B-536B-42E2-B4D2-5346C85A433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CA9CB115-7DC8-4E56-A9E8-122FE87F3EB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7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id="{00000000-0008-0000-27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id="{00000000-0008-0000-27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00000000-0008-0000-05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00000000-0008-0000-05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00000000-0008-0000-05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00000000-0008-0000-05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00000000-0008-0000-05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600-00009AE26D00}"/>
            </a:ext>
          </a:extLst>
        </xdr:cNvPr>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id="{00000000-0008-0000-06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id="{00000000-0008-0000-06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6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6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6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35</xdr:row>
      <xdr:rowOff>2</xdr:rowOff>
    </xdr:from>
    <xdr:to>
      <xdr:col>4</xdr:col>
      <xdr:colOff>3343276</xdr:colOff>
      <xdr:row>36</xdr:row>
      <xdr:rowOff>1</xdr:rowOff>
    </xdr:to>
    <xdr:sp macro="[0]!modList02.cmdDoIt_Click_Handler" textlink="">
      <xdr:nvSpPr>
        <xdr:cNvPr id="24" name="cmdCreateSheets" hidden="1">
          <a:extLst>
            <a:ext uri="{FF2B5EF4-FFF2-40B4-BE49-F238E27FC236}">
              <a16:creationId xmlns:a16="http://schemas.microsoft.com/office/drawing/2014/main" id="{00000000-0008-0000-06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6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6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a:extLst>
            <a:ext uri="{FF2B5EF4-FFF2-40B4-BE49-F238E27FC236}">
              <a16:creationId xmlns:a16="http://schemas.microsoft.com/office/drawing/2014/main" id="{00000000-0008-0000-0800-000008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id="{00000000-0008-0000-08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id="{00000000-0008-0000-08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9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9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A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A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A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Microsoft_Word_97_-_2003_Document.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modList00">
    <tabColor rgb="FFFFCC99"/>
  </sheetPr>
  <dimension ref="A1"/>
  <sheetViews>
    <sheetView showGridLines="0" workbookViewId="0"/>
  </sheetViews>
  <sheetFormatPr defaultRowHeight="11.25"/>
  <cols>
    <col min="1" max="16384" width="9.140625" style="159"/>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191" hidden="1" customWidth="1"/>
    <col min="2" max="4" width="3.7109375" style="180" hidden="1" customWidth="1"/>
    <col min="5" max="5" width="3.7109375" style="80" customWidth="1"/>
    <col min="6" max="6" width="9.7109375" style="32" customWidth="1"/>
    <col min="7" max="7" width="37.7109375" style="32" customWidth="1"/>
    <col min="8" max="8" width="66.85546875" style="32" customWidth="1"/>
    <col min="9" max="9" width="115.7109375" style="32" customWidth="1"/>
    <col min="10" max="11" width="10.5703125" style="180"/>
    <col min="12" max="12" width="11.140625" style="180" customWidth="1"/>
    <col min="13" max="20" width="10.5703125" style="180"/>
    <col min="21" max="16384" width="10.5703125" style="32"/>
  </cols>
  <sheetData>
    <row r="1" spans="1:20" ht="3" customHeight="1">
      <c r="A1" s="191" t="s">
        <v>49</v>
      </c>
    </row>
    <row r="2" spans="1:20" ht="22.5">
      <c r="F2" s="662" t="s">
        <v>491</v>
      </c>
      <c r="G2" s="663"/>
      <c r="H2" s="664"/>
      <c r="I2" s="376"/>
    </row>
    <row r="3" spans="1:20" ht="3" customHeight="1"/>
    <row r="4" spans="1:20" s="145" customFormat="1" ht="11.25">
      <c r="A4" s="190"/>
      <c r="B4" s="190"/>
      <c r="C4" s="190"/>
      <c r="D4" s="190"/>
      <c r="F4" s="613" t="s">
        <v>454</v>
      </c>
      <c r="G4" s="613"/>
      <c r="H4" s="613"/>
      <c r="I4" s="637" t="s">
        <v>455</v>
      </c>
      <c r="J4" s="190"/>
      <c r="K4" s="190"/>
      <c r="L4" s="190"/>
      <c r="M4" s="190"/>
      <c r="N4" s="190"/>
      <c r="O4" s="190"/>
      <c r="P4" s="190"/>
      <c r="Q4" s="190"/>
      <c r="R4" s="190"/>
      <c r="S4" s="190"/>
      <c r="T4" s="190"/>
    </row>
    <row r="5" spans="1:20" s="145" customFormat="1" ht="11.25" customHeight="1">
      <c r="A5" s="190"/>
      <c r="B5" s="190"/>
      <c r="C5" s="190"/>
      <c r="D5" s="190"/>
      <c r="F5" s="278" t="s">
        <v>92</v>
      </c>
      <c r="G5" s="104" t="s">
        <v>457</v>
      </c>
      <c r="H5" s="277" t="s">
        <v>442</v>
      </c>
      <c r="I5" s="637"/>
      <c r="J5" s="190"/>
      <c r="K5" s="190"/>
      <c r="L5" s="190"/>
      <c r="M5" s="190"/>
      <c r="N5" s="190"/>
      <c r="O5" s="190"/>
      <c r="P5" s="190"/>
      <c r="Q5" s="190"/>
      <c r="R5" s="190"/>
      <c r="S5" s="190"/>
      <c r="T5" s="190"/>
    </row>
    <row r="6" spans="1:20" s="145" customFormat="1" ht="12" customHeight="1">
      <c r="A6" s="190"/>
      <c r="B6" s="190"/>
      <c r="C6" s="190"/>
      <c r="D6" s="190"/>
      <c r="F6" s="279" t="s">
        <v>93</v>
      </c>
      <c r="G6" s="281">
        <v>2</v>
      </c>
      <c r="H6" s="282">
        <v>3</v>
      </c>
      <c r="I6" s="280">
        <v>4</v>
      </c>
      <c r="J6" s="190">
        <v>4</v>
      </c>
      <c r="K6" s="190"/>
      <c r="L6" s="190"/>
      <c r="M6" s="190"/>
      <c r="N6" s="190"/>
      <c r="O6" s="190"/>
      <c r="P6" s="190"/>
      <c r="Q6" s="190"/>
      <c r="R6" s="190"/>
      <c r="S6" s="190"/>
      <c r="T6" s="190"/>
    </row>
    <row r="7" spans="1:20" s="145" customFormat="1" ht="18.75">
      <c r="A7" s="190"/>
      <c r="B7" s="190"/>
      <c r="C7" s="190"/>
      <c r="D7" s="190"/>
      <c r="F7" s="171">
        <v>1</v>
      </c>
      <c r="G7" s="360" t="s">
        <v>492</v>
      </c>
      <c r="H7" s="276" t="str">
        <f>IF(dateCh="","",dateCh)</f>
        <v>29.11.2022</v>
      </c>
      <c r="I7" s="176" t="s">
        <v>493</v>
      </c>
      <c r="J7" s="290"/>
      <c r="K7" s="190"/>
      <c r="L7" s="190"/>
      <c r="M7" s="190"/>
      <c r="N7" s="190"/>
      <c r="O7" s="190"/>
      <c r="P7" s="190"/>
      <c r="Q7" s="190"/>
      <c r="R7" s="190"/>
      <c r="S7" s="190"/>
      <c r="T7" s="190"/>
    </row>
    <row r="8" spans="1:20" s="145" customFormat="1" ht="45">
      <c r="A8" s="665">
        <v>1</v>
      </c>
      <c r="B8" s="190"/>
      <c r="C8" s="190"/>
      <c r="D8" s="190"/>
      <c r="F8" s="171" t="str">
        <f>"2." &amp;mergeValue(A8)</f>
        <v>2.1</v>
      </c>
      <c r="G8" s="360" t="s">
        <v>494</v>
      </c>
      <c r="H8" s="276"/>
      <c r="I8" s="176" t="s">
        <v>589</v>
      </c>
      <c r="J8" s="290"/>
      <c r="K8" s="190"/>
      <c r="L8" s="190"/>
      <c r="M8" s="190"/>
      <c r="N8" s="190"/>
      <c r="O8" s="190"/>
      <c r="P8" s="190"/>
      <c r="Q8" s="190"/>
      <c r="R8" s="190"/>
      <c r="S8" s="190"/>
      <c r="T8" s="190"/>
    </row>
    <row r="9" spans="1:20" s="145" customFormat="1" ht="22.5">
      <c r="A9" s="665"/>
      <c r="B9" s="190"/>
      <c r="C9" s="190"/>
      <c r="D9" s="190"/>
      <c r="F9" s="171" t="str">
        <f>"3." &amp;mergeValue(A9)</f>
        <v>3.1</v>
      </c>
      <c r="G9" s="360" t="s">
        <v>495</v>
      </c>
      <c r="H9" s="276"/>
      <c r="I9" s="176" t="s">
        <v>587</v>
      </c>
      <c r="J9" s="290"/>
      <c r="K9" s="190"/>
      <c r="L9" s="190"/>
      <c r="M9" s="190"/>
      <c r="N9" s="190"/>
      <c r="O9" s="190"/>
      <c r="P9" s="190"/>
      <c r="Q9" s="190"/>
      <c r="R9" s="190"/>
      <c r="S9" s="190"/>
      <c r="T9" s="190"/>
    </row>
    <row r="10" spans="1:20" s="145" customFormat="1" ht="22.5">
      <c r="A10" s="665"/>
      <c r="B10" s="190"/>
      <c r="C10" s="190"/>
      <c r="D10" s="190"/>
      <c r="F10" s="171" t="str">
        <f>"4."&amp;mergeValue(A10)</f>
        <v>4.1</v>
      </c>
      <c r="G10" s="360" t="s">
        <v>496</v>
      </c>
      <c r="H10" s="277" t="s">
        <v>458</v>
      </c>
      <c r="I10" s="176"/>
      <c r="J10" s="290"/>
      <c r="K10" s="190"/>
      <c r="L10" s="190"/>
      <c r="M10" s="190"/>
      <c r="N10" s="190"/>
      <c r="O10" s="190"/>
      <c r="P10" s="190"/>
      <c r="Q10" s="190"/>
      <c r="R10" s="190"/>
      <c r="S10" s="190"/>
      <c r="T10" s="190"/>
    </row>
    <row r="11" spans="1:20" s="145" customFormat="1" ht="18.75">
      <c r="A11" s="665"/>
      <c r="B11" s="665">
        <v>1</v>
      </c>
      <c r="C11" s="296"/>
      <c r="D11" s="296"/>
      <c r="F11" s="171" t="str">
        <f>"4."&amp;mergeValue(A11) &amp;"."&amp;mergeValue(B11)</f>
        <v>4.1.1</v>
      </c>
      <c r="G11" s="283" t="s">
        <v>591</v>
      </c>
      <c r="H11" s="276" t="str">
        <f>IF(region_name="","",region_name)</f>
        <v>Курская область</v>
      </c>
      <c r="I11" s="176" t="s">
        <v>499</v>
      </c>
      <c r="J11" s="290"/>
      <c r="K11" s="190"/>
      <c r="L11" s="190"/>
      <c r="M11" s="190"/>
      <c r="N11" s="190"/>
      <c r="O11" s="190"/>
      <c r="P11" s="190"/>
      <c r="Q11" s="190"/>
      <c r="R11" s="190"/>
      <c r="S11" s="190"/>
      <c r="T11" s="190"/>
    </row>
    <row r="12" spans="1:20" s="145" customFormat="1" ht="22.5">
      <c r="A12" s="665"/>
      <c r="B12" s="665"/>
      <c r="C12" s="665">
        <v>1</v>
      </c>
      <c r="D12" s="296"/>
      <c r="F12" s="171" t="str">
        <f>"4."&amp;mergeValue(A12) &amp;"."&amp;mergeValue(B12)&amp;"."&amp;mergeValue(C12)</f>
        <v>4.1.1.1</v>
      </c>
      <c r="G12" s="295" t="s">
        <v>497</v>
      </c>
      <c r="H12" s="276"/>
      <c r="I12" s="176" t="s">
        <v>500</v>
      </c>
      <c r="J12" s="290"/>
      <c r="K12" s="190"/>
      <c r="L12" s="190"/>
      <c r="M12" s="190"/>
      <c r="N12" s="190"/>
      <c r="O12" s="190"/>
      <c r="P12" s="190"/>
      <c r="Q12" s="190"/>
      <c r="R12" s="190"/>
      <c r="S12" s="190"/>
      <c r="T12" s="190"/>
    </row>
    <row r="13" spans="1:20" s="145" customFormat="1" ht="39" customHeight="1">
      <c r="A13" s="665"/>
      <c r="B13" s="665"/>
      <c r="C13" s="665"/>
      <c r="D13" s="296">
        <v>1</v>
      </c>
      <c r="F13" s="171" t="str">
        <f>"4."&amp;mergeValue(A13) &amp;"."&amp;mergeValue(B13)&amp;"."&amp;mergeValue(C13)&amp;"."&amp;mergeValue(D13)</f>
        <v>4.1.1.1.1</v>
      </c>
      <c r="G13" s="363" t="s">
        <v>498</v>
      </c>
      <c r="H13" s="276"/>
      <c r="I13" s="666" t="s">
        <v>590</v>
      </c>
      <c r="J13" s="290"/>
      <c r="K13" s="190"/>
      <c r="L13" s="190"/>
      <c r="M13" s="190"/>
      <c r="N13" s="190"/>
      <c r="O13" s="190"/>
      <c r="P13" s="190"/>
      <c r="Q13" s="190"/>
      <c r="R13" s="190"/>
      <c r="S13" s="190"/>
      <c r="T13" s="190"/>
    </row>
    <row r="14" spans="1:20" s="145" customFormat="1" ht="18.75">
      <c r="A14" s="665"/>
      <c r="B14" s="665"/>
      <c r="C14" s="665"/>
      <c r="D14" s="296"/>
      <c r="F14" s="292"/>
      <c r="G14" s="137" t="s">
        <v>4</v>
      </c>
      <c r="H14" s="297"/>
      <c r="I14" s="666"/>
      <c r="J14" s="290"/>
      <c r="K14" s="190"/>
      <c r="L14" s="190"/>
      <c r="M14" s="190"/>
      <c r="N14" s="190"/>
      <c r="O14" s="190"/>
      <c r="P14" s="190"/>
      <c r="Q14" s="190"/>
      <c r="R14" s="190"/>
      <c r="S14" s="190"/>
      <c r="T14" s="190"/>
    </row>
    <row r="15" spans="1:20" s="145" customFormat="1" ht="18.75">
      <c r="A15" s="665"/>
      <c r="B15" s="665"/>
      <c r="C15" s="296"/>
      <c r="D15" s="296"/>
      <c r="F15" s="364"/>
      <c r="G15" s="175" t="s">
        <v>403</v>
      </c>
      <c r="H15" s="365"/>
      <c r="I15" s="366"/>
      <c r="J15" s="290"/>
      <c r="K15" s="190"/>
      <c r="L15" s="190"/>
      <c r="M15" s="190"/>
      <c r="N15" s="190"/>
      <c r="O15" s="190"/>
      <c r="P15" s="190"/>
      <c r="Q15" s="190"/>
      <c r="R15" s="190"/>
      <c r="S15" s="190"/>
      <c r="T15" s="190"/>
    </row>
    <row r="16" spans="1:20" s="145" customFormat="1" ht="18.75">
      <c r="A16" s="665"/>
      <c r="B16" s="190"/>
      <c r="C16" s="190"/>
      <c r="D16" s="190"/>
      <c r="F16" s="292"/>
      <c r="G16" s="142" t="s">
        <v>506</v>
      </c>
      <c r="H16" s="293"/>
      <c r="I16" s="294"/>
      <c r="J16" s="290"/>
      <c r="K16" s="190"/>
      <c r="L16" s="190"/>
      <c r="M16" s="190"/>
      <c r="N16" s="190"/>
      <c r="O16" s="190"/>
      <c r="P16" s="190"/>
      <c r="Q16" s="190"/>
      <c r="R16" s="190"/>
      <c r="S16" s="190"/>
      <c r="T16" s="190"/>
    </row>
    <row r="17" spans="1:20" s="145" customFormat="1" ht="18.75">
      <c r="A17" s="190"/>
      <c r="B17" s="190"/>
      <c r="C17" s="190"/>
      <c r="D17" s="190"/>
      <c r="F17" s="292"/>
      <c r="G17" s="151" t="s">
        <v>505</v>
      </c>
      <c r="H17" s="293"/>
      <c r="I17" s="294"/>
      <c r="J17" s="290"/>
      <c r="K17" s="190"/>
      <c r="L17" s="190"/>
      <c r="M17" s="190"/>
      <c r="N17" s="190"/>
      <c r="O17" s="190"/>
      <c r="P17" s="190"/>
      <c r="Q17" s="190"/>
      <c r="R17" s="190"/>
      <c r="S17" s="190"/>
      <c r="T17" s="190"/>
    </row>
    <row r="18" spans="1:20" s="145" customFormat="1" ht="3" customHeight="1">
      <c r="A18" s="190"/>
      <c r="B18" s="190"/>
      <c r="C18" s="190"/>
      <c r="D18" s="190"/>
      <c r="F18" s="298"/>
      <c r="G18" s="299"/>
      <c r="H18" s="300"/>
      <c r="I18" s="301"/>
      <c r="J18" s="190"/>
      <c r="K18" s="190"/>
      <c r="L18" s="190"/>
      <c r="M18" s="190"/>
      <c r="N18" s="190"/>
      <c r="O18" s="190"/>
      <c r="P18" s="190"/>
      <c r="Q18" s="190"/>
      <c r="R18" s="190"/>
      <c r="S18" s="190"/>
      <c r="T18" s="190"/>
    </row>
    <row r="19" spans="1:20" s="145" customFormat="1" ht="15" customHeight="1">
      <c r="A19" s="190"/>
      <c r="B19" s="190"/>
      <c r="C19" s="190"/>
      <c r="D19" s="190"/>
      <c r="F19" s="284"/>
      <c r="G19" s="661" t="s">
        <v>592</v>
      </c>
      <c r="H19" s="661"/>
      <c r="I19" s="88"/>
      <c r="J19" s="190"/>
      <c r="K19" s="190"/>
      <c r="L19" s="190"/>
      <c r="M19" s="190"/>
      <c r="N19" s="190"/>
      <c r="O19" s="190"/>
      <c r="P19" s="190"/>
      <c r="Q19" s="190"/>
      <c r="R19" s="190"/>
      <c r="S19" s="190"/>
      <c r="T19" s="190"/>
    </row>
  </sheetData>
  <sheetProtection algorithmName="SHA-512" hashValue="w02m2K9CSRP8WwdfHZGBmZbpPjjYtjN3JF5L9EIGleC0WMjXFR2nPm7UIBXdvmBckEURuqubueZ8unPw8gXFMQ==" saltValue="UBzNplMzqeBF1404wFZcRg=="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0900-000000000000}">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180" hidden="1" customWidth="1"/>
    <col min="7" max="8" width="9.140625" style="191" hidden="1" customWidth="1"/>
    <col min="9" max="9" width="3.7109375" style="88" customWidth="1"/>
    <col min="10" max="11" width="3.7109375" style="80" customWidth="1"/>
    <col min="12" max="12" width="12.7109375" style="32" customWidth="1"/>
    <col min="13" max="13" width="44.7109375" style="32" customWidth="1"/>
    <col min="14" max="14" width="1.7109375" style="32" hidden="1" customWidth="1"/>
    <col min="15" max="15" width="29.7109375" style="32" hidden="1" customWidth="1"/>
    <col min="16" max="17" width="23.7109375" style="32" hidden="1" customWidth="1"/>
    <col min="18" max="18" width="11.7109375" style="32" customWidth="1"/>
    <col min="19" max="19" width="3.7109375" style="32" customWidth="1"/>
    <col min="20" max="20" width="11.7109375" style="32" customWidth="1"/>
    <col min="21" max="21" width="8.5703125" style="32" hidden="1" customWidth="1"/>
    <col min="22" max="22" width="4.7109375" style="32" customWidth="1"/>
    <col min="23" max="23" width="115.7109375" style="32" customWidth="1"/>
    <col min="24" max="25" width="10.5703125" style="180"/>
    <col min="26" max="26" width="11.140625" style="180" customWidth="1"/>
    <col min="27" max="29" width="10.5703125" style="180"/>
    <col min="30" max="249" width="10.5703125" style="32"/>
    <col min="250" max="257" width="0" style="32" hidden="1" customWidth="1"/>
    <col min="258" max="258" width="3.7109375" style="32" customWidth="1"/>
    <col min="259" max="259" width="3.85546875" style="32" customWidth="1"/>
    <col min="260" max="260" width="3.7109375" style="32" customWidth="1"/>
    <col min="261" max="261" width="12.7109375" style="32" customWidth="1"/>
    <col min="262" max="262" width="52.7109375" style="32" customWidth="1"/>
    <col min="263" max="266" width="0" style="32" hidden="1" customWidth="1"/>
    <col min="267" max="267" width="12.28515625" style="32" customWidth="1"/>
    <col min="268" max="268" width="6.42578125" style="32" customWidth="1"/>
    <col min="269" max="269" width="12.28515625" style="32" customWidth="1"/>
    <col min="270" max="270" width="0" style="32" hidden="1" customWidth="1"/>
    <col min="271" max="271" width="3.7109375" style="32" customWidth="1"/>
    <col min="272" max="272" width="11.140625" style="32" bestFit="1" customWidth="1"/>
    <col min="273" max="274" width="10.5703125" style="32"/>
    <col min="275" max="275" width="11.140625" style="32" customWidth="1"/>
    <col min="276" max="505" width="10.5703125" style="32"/>
    <col min="506" max="513" width="0" style="32" hidden="1" customWidth="1"/>
    <col min="514" max="514" width="3.7109375" style="32" customWidth="1"/>
    <col min="515" max="515" width="3.85546875" style="32" customWidth="1"/>
    <col min="516" max="516" width="3.7109375" style="32" customWidth="1"/>
    <col min="517" max="517" width="12.7109375" style="32" customWidth="1"/>
    <col min="518" max="518" width="52.7109375" style="32" customWidth="1"/>
    <col min="519" max="522" width="0" style="32" hidden="1" customWidth="1"/>
    <col min="523" max="523" width="12.28515625" style="32" customWidth="1"/>
    <col min="524" max="524" width="6.42578125" style="32" customWidth="1"/>
    <col min="525" max="525" width="12.28515625" style="32" customWidth="1"/>
    <col min="526" max="526" width="0" style="32" hidden="1" customWidth="1"/>
    <col min="527" max="527" width="3.7109375" style="32" customWidth="1"/>
    <col min="528" max="528" width="11.140625" style="32" bestFit="1" customWidth="1"/>
    <col min="529" max="530" width="10.5703125" style="32"/>
    <col min="531" max="531" width="11.140625" style="32" customWidth="1"/>
    <col min="532" max="761" width="10.5703125" style="32"/>
    <col min="762" max="769" width="0" style="32" hidden="1" customWidth="1"/>
    <col min="770" max="770" width="3.7109375" style="32" customWidth="1"/>
    <col min="771" max="771" width="3.85546875" style="32" customWidth="1"/>
    <col min="772" max="772" width="3.7109375" style="32" customWidth="1"/>
    <col min="773" max="773" width="12.7109375" style="32" customWidth="1"/>
    <col min="774" max="774" width="52.7109375" style="32" customWidth="1"/>
    <col min="775" max="778" width="0" style="32" hidden="1" customWidth="1"/>
    <col min="779" max="779" width="12.28515625" style="32" customWidth="1"/>
    <col min="780" max="780" width="6.42578125" style="32" customWidth="1"/>
    <col min="781" max="781" width="12.28515625" style="32" customWidth="1"/>
    <col min="782" max="782" width="0" style="32" hidden="1" customWidth="1"/>
    <col min="783" max="783" width="3.7109375" style="32" customWidth="1"/>
    <col min="784" max="784" width="11.140625" style="32" bestFit="1" customWidth="1"/>
    <col min="785" max="786" width="10.5703125" style="32"/>
    <col min="787" max="787" width="11.140625" style="32" customWidth="1"/>
    <col min="788" max="1017" width="10.5703125" style="32"/>
    <col min="1018" max="1025" width="0" style="32" hidden="1" customWidth="1"/>
    <col min="1026" max="1026" width="3.7109375" style="32" customWidth="1"/>
    <col min="1027" max="1027" width="3.85546875" style="32" customWidth="1"/>
    <col min="1028" max="1028" width="3.7109375" style="32" customWidth="1"/>
    <col min="1029" max="1029" width="12.7109375" style="32" customWidth="1"/>
    <col min="1030" max="1030" width="52.7109375" style="32" customWidth="1"/>
    <col min="1031" max="1034" width="0" style="32" hidden="1" customWidth="1"/>
    <col min="1035" max="1035" width="12.28515625" style="32" customWidth="1"/>
    <col min="1036" max="1036" width="6.42578125" style="32" customWidth="1"/>
    <col min="1037" max="1037" width="12.28515625" style="32" customWidth="1"/>
    <col min="1038" max="1038" width="0" style="32" hidden="1" customWidth="1"/>
    <col min="1039" max="1039" width="3.7109375" style="32" customWidth="1"/>
    <col min="1040" max="1040" width="11.140625" style="32" bestFit="1" customWidth="1"/>
    <col min="1041" max="1042" width="10.5703125" style="32"/>
    <col min="1043" max="1043" width="11.140625" style="32" customWidth="1"/>
    <col min="1044" max="1273" width="10.5703125" style="32"/>
    <col min="1274" max="1281" width="0" style="32" hidden="1" customWidth="1"/>
    <col min="1282" max="1282" width="3.7109375" style="32" customWidth="1"/>
    <col min="1283" max="1283" width="3.85546875" style="32" customWidth="1"/>
    <col min="1284" max="1284" width="3.7109375" style="32" customWidth="1"/>
    <col min="1285" max="1285" width="12.7109375" style="32" customWidth="1"/>
    <col min="1286" max="1286" width="52.7109375" style="32" customWidth="1"/>
    <col min="1287" max="1290" width="0" style="32" hidden="1" customWidth="1"/>
    <col min="1291" max="1291" width="12.28515625" style="32" customWidth="1"/>
    <col min="1292" max="1292" width="6.42578125" style="32" customWidth="1"/>
    <col min="1293" max="1293" width="12.28515625" style="32" customWidth="1"/>
    <col min="1294" max="1294" width="0" style="32" hidden="1" customWidth="1"/>
    <col min="1295" max="1295" width="3.7109375" style="32" customWidth="1"/>
    <col min="1296" max="1296" width="11.140625" style="32" bestFit="1" customWidth="1"/>
    <col min="1297" max="1298" width="10.5703125" style="32"/>
    <col min="1299" max="1299" width="11.140625" style="32" customWidth="1"/>
    <col min="1300" max="1529" width="10.5703125" style="32"/>
    <col min="1530" max="1537" width="0" style="32" hidden="1" customWidth="1"/>
    <col min="1538" max="1538" width="3.7109375" style="32" customWidth="1"/>
    <col min="1539" max="1539" width="3.85546875" style="32" customWidth="1"/>
    <col min="1540" max="1540" width="3.7109375" style="32" customWidth="1"/>
    <col min="1541" max="1541" width="12.7109375" style="32" customWidth="1"/>
    <col min="1542" max="1542" width="52.7109375" style="32" customWidth="1"/>
    <col min="1543" max="1546" width="0" style="32" hidden="1" customWidth="1"/>
    <col min="1547" max="1547" width="12.28515625" style="32" customWidth="1"/>
    <col min="1548" max="1548" width="6.42578125" style="32" customWidth="1"/>
    <col min="1549" max="1549" width="12.28515625" style="32" customWidth="1"/>
    <col min="1550" max="1550" width="0" style="32" hidden="1" customWidth="1"/>
    <col min="1551" max="1551" width="3.7109375" style="32" customWidth="1"/>
    <col min="1552" max="1552" width="11.140625" style="32" bestFit="1" customWidth="1"/>
    <col min="1553" max="1554" width="10.5703125" style="32"/>
    <col min="1555" max="1555" width="11.140625" style="32" customWidth="1"/>
    <col min="1556" max="1785" width="10.5703125" style="32"/>
    <col min="1786" max="1793" width="0" style="32" hidden="1" customWidth="1"/>
    <col min="1794" max="1794" width="3.7109375" style="32" customWidth="1"/>
    <col min="1795" max="1795" width="3.85546875" style="32" customWidth="1"/>
    <col min="1796" max="1796" width="3.7109375" style="32" customWidth="1"/>
    <col min="1797" max="1797" width="12.7109375" style="32" customWidth="1"/>
    <col min="1798" max="1798" width="52.7109375" style="32" customWidth="1"/>
    <col min="1799" max="1802" width="0" style="32" hidden="1" customWidth="1"/>
    <col min="1803" max="1803" width="12.28515625" style="32" customWidth="1"/>
    <col min="1804" max="1804" width="6.42578125" style="32" customWidth="1"/>
    <col min="1805" max="1805" width="12.28515625" style="32" customWidth="1"/>
    <col min="1806" max="1806" width="0" style="32" hidden="1" customWidth="1"/>
    <col min="1807" max="1807" width="3.7109375" style="32" customWidth="1"/>
    <col min="1808" max="1808" width="11.140625" style="32" bestFit="1" customWidth="1"/>
    <col min="1809" max="1810" width="10.5703125" style="32"/>
    <col min="1811" max="1811" width="11.140625" style="32" customWidth="1"/>
    <col min="1812" max="2041" width="10.5703125" style="32"/>
    <col min="2042" max="2049" width="0" style="32" hidden="1" customWidth="1"/>
    <col min="2050" max="2050" width="3.7109375" style="32" customWidth="1"/>
    <col min="2051" max="2051" width="3.85546875" style="32" customWidth="1"/>
    <col min="2052" max="2052" width="3.7109375" style="32" customWidth="1"/>
    <col min="2053" max="2053" width="12.7109375" style="32" customWidth="1"/>
    <col min="2054" max="2054" width="52.7109375" style="32" customWidth="1"/>
    <col min="2055" max="2058" width="0" style="32" hidden="1" customWidth="1"/>
    <col min="2059" max="2059" width="12.28515625" style="32" customWidth="1"/>
    <col min="2060" max="2060" width="6.42578125" style="32" customWidth="1"/>
    <col min="2061" max="2061" width="12.28515625" style="32" customWidth="1"/>
    <col min="2062" max="2062" width="0" style="32" hidden="1" customWidth="1"/>
    <col min="2063" max="2063" width="3.7109375" style="32" customWidth="1"/>
    <col min="2064" max="2064" width="11.140625" style="32" bestFit="1" customWidth="1"/>
    <col min="2065" max="2066" width="10.5703125" style="32"/>
    <col min="2067" max="2067" width="11.140625" style="32" customWidth="1"/>
    <col min="2068" max="2297" width="10.5703125" style="32"/>
    <col min="2298" max="2305" width="0" style="32" hidden="1" customWidth="1"/>
    <col min="2306" max="2306" width="3.7109375" style="32" customWidth="1"/>
    <col min="2307" max="2307" width="3.85546875" style="32" customWidth="1"/>
    <col min="2308" max="2308" width="3.7109375" style="32" customWidth="1"/>
    <col min="2309" max="2309" width="12.7109375" style="32" customWidth="1"/>
    <col min="2310" max="2310" width="52.7109375" style="32" customWidth="1"/>
    <col min="2311" max="2314" width="0" style="32" hidden="1" customWidth="1"/>
    <col min="2315" max="2315" width="12.28515625" style="32" customWidth="1"/>
    <col min="2316" max="2316" width="6.42578125" style="32" customWidth="1"/>
    <col min="2317" max="2317" width="12.28515625" style="32" customWidth="1"/>
    <col min="2318" max="2318" width="0" style="32" hidden="1" customWidth="1"/>
    <col min="2319" max="2319" width="3.7109375" style="32" customWidth="1"/>
    <col min="2320" max="2320" width="11.140625" style="32" bestFit="1" customWidth="1"/>
    <col min="2321" max="2322" width="10.5703125" style="32"/>
    <col min="2323" max="2323" width="11.140625" style="32" customWidth="1"/>
    <col min="2324" max="2553" width="10.5703125" style="32"/>
    <col min="2554" max="2561" width="0" style="32" hidden="1" customWidth="1"/>
    <col min="2562" max="2562" width="3.7109375" style="32" customWidth="1"/>
    <col min="2563" max="2563" width="3.85546875" style="32" customWidth="1"/>
    <col min="2564" max="2564" width="3.7109375" style="32" customWidth="1"/>
    <col min="2565" max="2565" width="12.7109375" style="32" customWidth="1"/>
    <col min="2566" max="2566" width="52.7109375" style="32" customWidth="1"/>
    <col min="2567" max="2570" width="0" style="32" hidden="1" customWidth="1"/>
    <col min="2571" max="2571" width="12.28515625" style="32" customWidth="1"/>
    <col min="2572" max="2572" width="6.42578125" style="32" customWidth="1"/>
    <col min="2573" max="2573" width="12.28515625" style="32" customWidth="1"/>
    <col min="2574" max="2574" width="0" style="32" hidden="1" customWidth="1"/>
    <col min="2575" max="2575" width="3.7109375" style="32" customWidth="1"/>
    <col min="2576" max="2576" width="11.140625" style="32" bestFit="1" customWidth="1"/>
    <col min="2577" max="2578" width="10.5703125" style="32"/>
    <col min="2579" max="2579" width="11.140625" style="32" customWidth="1"/>
    <col min="2580" max="2809" width="10.5703125" style="32"/>
    <col min="2810" max="2817" width="0" style="32" hidden="1" customWidth="1"/>
    <col min="2818" max="2818" width="3.7109375" style="32" customWidth="1"/>
    <col min="2819" max="2819" width="3.85546875" style="32" customWidth="1"/>
    <col min="2820" max="2820" width="3.7109375" style="32" customWidth="1"/>
    <col min="2821" max="2821" width="12.7109375" style="32" customWidth="1"/>
    <col min="2822" max="2822" width="52.7109375" style="32" customWidth="1"/>
    <col min="2823" max="2826" width="0" style="32" hidden="1" customWidth="1"/>
    <col min="2827" max="2827" width="12.28515625" style="32" customWidth="1"/>
    <col min="2828" max="2828" width="6.42578125" style="32" customWidth="1"/>
    <col min="2829" max="2829" width="12.28515625" style="32" customWidth="1"/>
    <col min="2830" max="2830" width="0" style="32" hidden="1" customWidth="1"/>
    <col min="2831" max="2831" width="3.7109375" style="32" customWidth="1"/>
    <col min="2832" max="2832" width="11.140625" style="32" bestFit="1" customWidth="1"/>
    <col min="2833" max="2834" width="10.5703125" style="32"/>
    <col min="2835" max="2835" width="11.140625" style="32" customWidth="1"/>
    <col min="2836" max="3065" width="10.5703125" style="32"/>
    <col min="3066" max="3073" width="0" style="32" hidden="1" customWidth="1"/>
    <col min="3074" max="3074" width="3.7109375" style="32" customWidth="1"/>
    <col min="3075" max="3075" width="3.85546875" style="32" customWidth="1"/>
    <col min="3076" max="3076" width="3.7109375" style="32" customWidth="1"/>
    <col min="3077" max="3077" width="12.7109375" style="32" customWidth="1"/>
    <col min="3078" max="3078" width="52.7109375" style="32" customWidth="1"/>
    <col min="3079" max="3082" width="0" style="32" hidden="1" customWidth="1"/>
    <col min="3083" max="3083" width="12.28515625" style="32" customWidth="1"/>
    <col min="3084" max="3084" width="6.42578125" style="32" customWidth="1"/>
    <col min="3085" max="3085" width="12.28515625" style="32" customWidth="1"/>
    <col min="3086" max="3086" width="0" style="32" hidden="1" customWidth="1"/>
    <col min="3087" max="3087" width="3.7109375" style="32" customWidth="1"/>
    <col min="3088" max="3088" width="11.140625" style="32" bestFit="1" customWidth="1"/>
    <col min="3089" max="3090" width="10.5703125" style="32"/>
    <col min="3091" max="3091" width="11.140625" style="32" customWidth="1"/>
    <col min="3092" max="3321" width="10.5703125" style="32"/>
    <col min="3322" max="3329" width="0" style="32" hidden="1" customWidth="1"/>
    <col min="3330" max="3330" width="3.7109375" style="32" customWidth="1"/>
    <col min="3331" max="3331" width="3.85546875" style="32" customWidth="1"/>
    <col min="3332" max="3332" width="3.7109375" style="32" customWidth="1"/>
    <col min="3333" max="3333" width="12.7109375" style="32" customWidth="1"/>
    <col min="3334" max="3334" width="52.7109375" style="32" customWidth="1"/>
    <col min="3335" max="3338" width="0" style="32" hidden="1" customWidth="1"/>
    <col min="3339" max="3339" width="12.28515625" style="32" customWidth="1"/>
    <col min="3340" max="3340" width="6.42578125" style="32" customWidth="1"/>
    <col min="3341" max="3341" width="12.28515625" style="32" customWidth="1"/>
    <col min="3342" max="3342" width="0" style="32" hidden="1" customWidth="1"/>
    <col min="3343" max="3343" width="3.7109375" style="32" customWidth="1"/>
    <col min="3344" max="3344" width="11.140625" style="32" bestFit="1" customWidth="1"/>
    <col min="3345" max="3346" width="10.5703125" style="32"/>
    <col min="3347" max="3347" width="11.140625" style="32" customWidth="1"/>
    <col min="3348" max="3577" width="10.5703125" style="32"/>
    <col min="3578" max="3585" width="0" style="32" hidden="1" customWidth="1"/>
    <col min="3586" max="3586" width="3.7109375" style="32" customWidth="1"/>
    <col min="3587" max="3587" width="3.85546875" style="32" customWidth="1"/>
    <col min="3588" max="3588" width="3.7109375" style="32" customWidth="1"/>
    <col min="3589" max="3589" width="12.7109375" style="32" customWidth="1"/>
    <col min="3590" max="3590" width="52.7109375" style="32" customWidth="1"/>
    <col min="3591" max="3594" width="0" style="32" hidden="1" customWidth="1"/>
    <col min="3595" max="3595" width="12.28515625" style="32" customWidth="1"/>
    <col min="3596" max="3596" width="6.42578125" style="32" customWidth="1"/>
    <col min="3597" max="3597" width="12.28515625" style="32" customWidth="1"/>
    <col min="3598" max="3598" width="0" style="32" hidden="1" customWidth="1"/>
    <col min="3599" max="3599" width="3.7109375" style="32" customWidth="1"/>
    <col min="3600" max="3600" width="11.140625" style="32" bestFit="1" customWidth="1"/>
    <col min="3601" max="3602" width="10.5703125" style="32"/>
    <col min="3603" max="3603" width="11.140625" style="32" customWidth="1"/>
    <col min="3604" max="3833" width="10.5703125" style="32"/>
    <col min="3834" max="3841" width="0" style="32" hidden="1" customWidth="1"/>
    <col min="3842" max="3842" width="3.7109375" style="32" customWidth="1"/>
    <col min="3843" max="3843" width="3.85546875" style="32" customWidth="1"/>
    <col min="3844" max="3844" width="3.7109375" style="32" customWidth="1"/>
    <col min="3845" max="3845" width="12.7109375" style="32" customWidth="1"/>
    <col min="3846" max="3846" width="52.7109375" style="32" customWidth="1"/>
    <col min="3847" max="3850" width="0" style="32" hidden="1" customWidth="1"/>
    <col min="3851" max="3851" width="12.28515625" style="32" customWidth="1"/>
    <col min="3852" max="3852" width="6.42578125" style="32" customWidth="1"/>
    <col min="3853" max="3853" width="12.28515625" style="32" customWidth="1"/>
    <col min="3854" max="3854" width="0" style="32" hidden="1" customWidth="1"/>
    <col min="3855" max="3855" width="3.7109375" style="32" customWidth="1"/>
    <col min="3856" max="3856" width="11.140625" style="32" bestFit="1" customWidth="1"/>
    <col min="3857" max="3858" width="10.5703125" style="32"/>
    <col min="3859" max="3859" width="11.140625" style="32" customWidth="1"/>
    <col min="3860" max="4089" width="10.5703125" style="32"/>
    <col min="4090" max="4097" width="0" style="32" hidden="1" customWidth="1"/>
    <col min="4098" max="4098" width="3.7109375" style="32" customWidth="1"/>
    <col min="4099" max="4099" width="3.85546875" style="32" customWidth="1"/>
    <col min="4100" max="4100" width="3.7109375" style="32" customWidth="1"/>
    <col min="4101" max="4101" width="12.7109375" style="32" customWidth="1"/>
    <col min="4102" max="4102" width="52.7109375" style="32" customWidth="1"/>
    <col min="4103" max="4106" width="0" style="32" hidden="1" customWidth="1"/>
    <col min="4107" max="4107" width="12.28515625" style="32" customWidth="1"/>
    <col min="4108" max="4108" width="6.42578125" style="32" customWidth="1"/>
    <col min="4109" max="4109" width="12.28515625" style="32" customWidth="1"/>
    <col min="4110" max="4110" width="0" style="32" hidden="1" customWidth="1"/>
    <col min="4111" max="4111" width="3.7109375" style="32" customWidth="1"/>
    <col min="4112" max="4112" width="11.140625" style="32" bestFit="1" customWidth="1"/>
    <col min="4113" max="4114" width="10.5703125" style="32"/>
    <col min="4115" max="4115" width="11.140625" style="32" customWidth="1"/>
    <col min="4116" max="4345" width="10.5703125" style="32"/>
    <col min="4346" max="4353" width="0" style="32" hidden="1" customWidth="1"/>
    <col min="4354" max="4354" width="3.7109375" style="32" customWidth="1"/>
    <col min="4355" max="4355" width="3.85546875" style="32" customWidth="1"/>
    <col min="4356" max="4356" width="3.7109375" style="32" customWidth="1"/>
    <col min="4357" max="4357" width="12.7109375" style="32" customWidth="1"/>
    <col min="4358" max="4358" width="52.7109375" style="32" customWidth="1"/>
    <col min="4359" max="4362" width="0" style="32" hidden="1" customWidth="1"/>
    <col min="4363" max="4363" width="12.28515625" style="32" customWidth="1"/>
    <col min="4364" max="4364" width="6.42578125" style="32" customWidth="1"/>
    <col min="4365" max="4365" width="12.28515625" style="32" customWidth="1"/>
    <col min="4366" max="4366" width="0" style="32" hidden="1" customWidth="1"/>
    <col min="4367" max="4367" width="3.7109375" style="32" customWidth="1"/>
    <col min="4368" max="4368" width="11.140625" style="32" bestFit="1" customWidth="1"/>
    <col min="4369" max="4370" width="10.5703125" style="32"/>
    <col min="4371" max="4371" width="11.140625" style="32" customWidth="1"/>
    <col min="4372" max="4601" width="10.5703125" style="32"/>
    <col min="4602" max="4609" width="0" style="32" hidden="1" customWidth="1"/>
    <col min="4610" max="4610" width="3.7109375" style="32" customWidth="1"/>
    <col min="4611" max="4611" width="3.85546875" style="32" customWidth="1"/>
    <col min="4612" max="4612" width="3.7109375" style="32" customWidth="1"/>
    <col min="4613" max="4613" width="12.7109375" style="32" customWidth="1"/>
    <col min="4614" max="4614" width="52.7109375" style="32" customWidth="1"/>
    <col min="4615" max="4618" width="0" style="32" hidden="1" customWidth="1"/>
    <col min="4619" max="4619" width="12.28515625" style="32" customWidth="1"/>
    <col min="4620" max="4620" width="6.42578125" style="32" customWidth="1"/>
    <col min="4621" max="4621" width="12.28515625" style="32" customWidth="1"/>
    <col min="4622" max="4622" width="0" style="32" hidden="1" customWidth="1"/>
    <col min="4623" max="4623" width="3.7109375" style="32" customWidth="1"/>
    <col min="4624" max="4624" width="11.140625" style="32" bestFit="1" customWidth="1"/>
    <col min="4625" max="4626" width="10.5703125" style="32"/>
    <col min="4627" max="4627" width="11.140625" style="32" customWidth="1"/>
    <col min="4628" max="4857" width="10.5703125" style="32"/>
    <col min="4858" max="4865" width="0" style="32" hidden="1" customWidth="1"/>
    <col min="4866" max="4866" width="3.7109375" style="32" customWidth="1"/>
    <col min="4867" max="4867" width="3.85546875" style="32" customWidth="1"/>
    <col min="4868" max="4868" width="3.7109375" style="32" customWidth="1"/>
    <col min="4869" max="4869" width="12.7109375" style="32" customWidth="1"/>
    <col min="4870" max="4870" width="52.7109375" style="32" customWidth="1"/>
    <col min="4871" max="4874" width="0" style="32" hidden="1" customWidth="1"/>
    <col min="4875" max="4875" width="12.28515625" style="32" customWidth="1"/>
    <col min="4876" max="4876" width="6.42578125" style="32" customWidth="1"/>
    <col min="4877" max="4877" width="12.28515625" style="32" customWidth="1"/>
    <col min="4878" max="4878" width="0" style="32" hidden="1" customWidth="1"/>
    <col min="4879" max="4879" width="3.7109375" style="32" customWidth="1"/>
    <col min="4880" max="4880" width="11.140625" style="32" bestFit="1" customWidth="1"/>
    <col min="4881" max="4882" width="10.5703125" style="32"/>
    <col min="4883" max="4883" width="11.140625" style="32" customWidth="1"/>
    <col min="4884" max="5113" width="10.5703125" style="32"/>
    <col min="5114" max="5121" width="0" style="32" hidden="1" customWidth="1"/>
    <col min="5122" max="5122" width="3.7109375" style="32" customWidth="1"/>
    <col min="5123" max="5123" width="3.85546875" style="32" customWidth="1"/>
    <col min="5124" max="5124" width="3.7109375" style="32" customWidth="1"/>
    <col min="5125" max="5125" width="12.7109375" style="32" customWidth="1"/>
    <col min="5126" max="5126" width="52.7109375" style="32" customWidth="1"/>
    <col min="5127" max="5130" width="0" style="32" hidden="1" customWidth="1"/>
    <col min="5131" max="5131" width="12.28515625" style="32" customWidth="1"/>
    <col min="5132" max="5132" width="6.42578125" style="32" customWidth="1"/>
    <col min="5133" max="5133" width="12.28515625" style="32" customWidth="1"/>
    <col min="5134" max="5134" width="0" style="32" hidden="1" customWidth="1"/>
    <col min="5135" max="5135" width="3.7109375" style="32" customWidth="1"/>
    <col min="5136" max="5136" width="11.140625" style="32" bestFit="1" customWidth="1"/>
    <col min="5137" max="5138" width="10.5703125" style="32"/>
    <col min="5139" max="5139" width="11.140625" style="32" customWidth="1"/>
    <col min="5140" max="5369" width="10.5703125" style="32"/>
    <col min="5370" max="5377" width="0" style="32" hidden="1" customWidth="1"/>
    <col min="5378" max="5378" width="3.7109375" style="32" customWidth="1"/>
    <col min="5379" max="5379" width="3.85546875" style="32" customWidth="1"/>
    <col min="5380" max="5380" width="3.7109375" style="32" customWidth="1"/>
    <col min="5381" max="5381" width="12.7109375" style="32" customWidth="1"/>
    <col min="5382" max="5382" width="52.7109375" style="32" customWidth="1"/>
    <col min="5383" max="5386" width="0" style="32" hidden="1" customWidth="1"/>
    <col min="5387" max="5387" width="12.28515625" style="32" customWidth="1"/>
    <col min="5388" max="5388" width="6.42578125" style="32" customWidth="1"/>
    <col min="5389" max="5389" width="12.28515625" style="32" customWidth="1"/>
    <col min="5390" max="5390" width="0" style="32" hidden="1" customWidth="1"/>
    <col min="5391" max="5391" width="3.7109375" style="32" customWidth="1"/>
    <col min="5392" max="5392" width="11.140625" style="32" bestFit="1" customWidth="1"/>
    <col min="5393" max="5394" width="10.5703125" style="32"/>
    <col min="5395" max="5395" width="11.140625" style="32" customWidth="1"/>
    <col min="5396" max="5625" width="10.5703125" style="32"/>
    <col min="5626" max="5633" width="0" style="32" hidden="1" customWidth="1"/>
    <col min="5634" max="5634" width="3.7109375" style="32" customWidth="1"/>
    <col min="5635" max="5635" width="3.85546875" style="32" customWidth="1"/>
    <col min="5636" max="5636" width="3.7109375" style="32" customWidth="1"/>
    <col min="5637" max="5637" width="12.7109375" style="32" customWidth="1"/>
    <col min="5638" max="5638" width="52.7109375" style="32" customWidth="1"/>
    <col min="5639" max="5642" width="0" style="32" hidden="1" customWidth="1"/>
    <col min="5643" max="5643" width="12.28515625" style="32" customWidth="1"/>
    <col min="5644" max="5644" width="6.42578125" style="32" customWidth="1"/>
    <col min="5645" max="5645" width="12.28515625" style="32" customWidth="1"/>
    <col min="5646" max="5646" width="0" style="32" hidden="1" customWidth="1"/>
    <col min="5647" max="5647" width="3.7109375" style="32" customWidth="1"/>
    <col min="5648" max="5648" width="11.140625" style="32" bestFit="1" customWidth="1"/>
    <col min="5649" max="5650" width="10.5703125" style="32"/>
    <col min="5651" max="5651" width="11.140625" style="32" customWidth="1"/>
    <col min="5652" max="5881" width="10.5703125" style="32"/>
    <col min="5882" max="5889" width="0" style="32" hidden="1" customWidth="1"/>
    <col min="5890" max="5890" width="3.7109375" style="32" customWidth="1"/>
    <col min="5891" max="5891" width="3.85546875" style="32" customWidth="1"/>
    <col min="5892" max="5892" width="3.7109375" style="32" customWidth="1"/>
    <col min="5893" max="5893" width="12.7109375" style="32" customWidth="1"/>
    <col min="5894" max="5894" width="52.7109375" style="32" customWidth="1"/>
    <col min="5895" max="5898" width="0" style="32" hidden="1" customWidth="1"/>
    <col min="5899" max="5899" width="12.28515625" style="32" customWidth="1"/>
    <col min="5900" max="5900" width="6.42578125" style="32" customWidth="1"/>
    <col min="5901" max="5901" width="12.28515625" style="32" customWidth="1"/>
    <col min="5902" max="5902" width="0" style="32" hidden="1" customWidth="1"/>
    <col min="5903" max="5903" width="3.7109375" style="32" customWidth="1"/>
    <col min="5904" max="5904" width="11.140625" style="32" bestFit="1" customWidth="1"/>
    <col min="5905" max="5906" width="10.5703125" style="32"/>
    <col min="5907" max="5907" width="11.140625" style="32" customWidth="1"/>
    <col min="5908" max="6137" width="10.5703125" style="32"/>
    <col min="6138" max="6145" width="0" style="32" hidden="1" customWidth="1"/>
    <col min="6146" max="6146" width="3.7109375" style="32" customWidth="1"/>
    <col min="6147" max="6147" width="3.85546875" style="32" customWidth="1"/>
    <col min="6148" max="6148" width="3.7109375" style="32" customWidth="1"/>
    <col min="6149" max="6149" width="12.7109375" style="32" customWidth="1"/>
    <col min="6150" max="6150" width="52.7109375" style="32" customWidth="1"/>
    <col min="6151" max="6154" width="0" style="32" hidden="1" customWidth="1"/>
    <col min="6155" max="6155" width="12.28515625" style="32" customWidth="1"/>
    <col min="6156" max="6156" width="6.42578125" style="32" customWidth="1"/>
    <col min="6157" max="6157" width="12.28515625" style="32" customWidth="1"/>
    <col min="6158" max="6158" width="0" style="32" hidden="1" customWidth="1"/>
    <col min="6159" max="6159" width="3.7109375" style="32" customWidth="1"/>
    <col min="6160" max="6160" width="11.140625" style="32" bestFit="1" customWidth="1"/>
    <col min="6161" max="6162" width="10.5703125" style="32"/>
    <col min="6163" max="6163" width="11.140625" style="32" customWidth="1"/>
    <col min="6164" max="6393" width="10.5703125" style="32"/>
    <col min="6394" max="6401" width="0" style="32" hidden="1" customWidth="1"/>
    <col min="6402" max="6402" width="3.7109375" style="32" customWidth="1"/>
    <col min="6403" max="6403" width="3.85546875" style="32" customWidth="1"/>
    <col min="6404" max="6404" width="3.7109375" style="32" customWidth="1"/>
    <col min="6405" max="6405" width="12.7109375" style="32" customWidth="1"/>
    <col min="6406" max="6406" width="52.7109375" style="32" customWidth="1"/>
    <col min="6407" max="6410" width="0" style="32" hidden="1" customWidth="1"/>
    <col min="6411" max="6411" width="12.28515625" style="32" customWidth="1"/>
    <col min="6412" max="6412" width="6.42578125" style="32" customWidth="1"/>
    <col min="6413" max="6413" width="12.28515625" style="32" customWidth="1"/>
    <col min="6414" max="6414" width="0" style="32" hidden="1" customWidth="1"/>
    <col min="6415" max="6415" width="3.7109375" style="32" customWidth="1"/>
    <col min="6416" max="6416" width="11.140625" style="32" bestFit="1" customWidth="1"/>
    <col min="6417" max="6418" width="10.5703125" style="32"/>
    <col min="6419" max="6419" width="11.140625" style="32" customWidth="1"/>
    <col min="6420" max="6649" width="10.5703125" style="32"/>
    <col min="6650" max="6657" width="0" style="32" hidden="1" customWidth="1"/>
    <col min="6658" max="6658" width="3.7109375" style="32" customWidth="1"/>
    <col min="6659" max="6659" width="3.85546875" style="32" customWidth="1"/>
    <col min="6660" max="6660" width="3.7109375" style="32" customWidth="1"/>
    <col min="6661" max="6661" width="12.7109375" style="32" customWidth="1"/>
    <col min="6662" max="6662" width="52.7109375" style="32" customWidth="1"/>
    <col min="6663" max="6666" width="0" style="32" hidden="1" customWidth="1"/>
    <col min="6667" max="6667" width="12.28515625" style="32" customWidth="1"/>
    <col min="6668" max="6668" width="6.42578125" style="32" customWidth="1"/>
    <col min="6669" max="6669" width="12.28515625" style="32" customWidth="1"/>
    <col min="6670" max="6670" width="0" style="32" hidden="1" customWidth="1"/>
    <col min="6671" max="6671" width="3.7109375" style="32" customWidth="1"/>
    <col min="6672" max="6672" width="11.140625" style="32" bestFit="1" customWidth="1"/>
    <col min="6673" max="6674" width="10.5703125" style="32"/>
    <col min="6675" max="6675" width="11.140625" style="32" customWidth="1"/>
    <col min="6676" max="6905" width="10.5703125" style="32"/>
    <col min="6906" max="6913" width="0" style="32" hidden="1" customWidth="1"/>
    <col min="6914" max="6914" width="3.7109375" style="32" customWidth="1"/>
    <col min="6915" max="6915" width="3.85546875" style="32" customWidth="1"/>
    <col min="6916" max="6916" width="3.7109375" style="32" customWidth="1"/>
    <col min="6917" max="6917" width="12.7109375" style="32" customWidth="1"/>
    <col min="6918" max="6918" width="52.7109375" style="32" customWidth="1"/>
    <col min="6919" max="6922" width="0" style="32" hidden="1" customWidth="1"/>
    <col min="6923" max="6923" width="12.28515625" style="32" customWidth="1"/>
    <col min="6924" max="6924" width="6.42578125" style="32" customWidth="1"/>
    <col min="6925" max="6925" width="12.28515625" style="32" customWidth="1"/>
    <col min="6926" max="6926" width="0" style="32" hidden="1" customWidth="1"/>
    <col min="6927" max="6927" width="3.7109375" style="32" customWidth="1"/>
    <col min="6928" max="6928" width="11.140625" style="32" bestFit="1" customWidth="1"/>
    <col min="6929" max="6930" width="10.5703125" style="32"/>
    <col min="6931" max="6931" width="11.140625" style="32" customWidth="1"/>
    <col min="6932" max="7161" width="10.5703125" style="32"/>
    <col min="7162" max="7169" width="0" style="32" hidden="1" customWidth="1"/>
    <col min="7170" max="7170" width="3.7109375" style="32" customWidth="1"/>
    <col min="7171" max="7171" width="3.85546875" style="32" customWidth="1"/>
    <col min="7172" max="7172" width="3.7109375" style="32" customWidth="1"/>
    <col min="7173" max="7173" width="12.7109375" style="32" customWidth="1"/>
    <col min="7174" max="7174" width="52.7109375" style="32" customWidth="1"/>
    <col min="7175" max="7178" width="0" style="32" hidden="1" customWidth="1"/>
    <col min="7179" max="7179" width="12.28515625" style="32" customWidth="1"/>
    <col min="7180" max="7180" width="6.42578125" style="32" customWidth="1"/>
    <col min="7181" max="7181" width="12.28515625" style="32" customWidth="1"/>
    <col min="7182" max="7182" width="0" style="32" hidden="1" customWidth="1"/>
    <col min="7183" max="7183" width="3.7109375" style="32" customWidth="1"/>
    <col min="7184" max="7184" width="11.140625" style="32" bestFit="1" customWidth="1"/>
    <col min="7185" max="7186" width="10.5703125" style="32"/>
    <col min="7187" max="7187" width="11.140625" style="32" customWidth="1"/>
    <col min="7188" max="7417" width="10.5703125" style="32"/>
    <col min="7418" max="7425" width="0" style="32" hidden="1" customWidth="1"/>
    <col min="7426" max="7426" width="3.7109375" style="32" customWidth="1"/>
    <col min="7427" max="7427" width="3.85546875" style="32" customWidth="1"/>
    <col min="7428" max="7428" width="3.7109375" style="32" customWidth="1"/>
    <col min="7429" max="7429" width="12.7109375" style="32" customWidth="1"/>
    <col min="7430" max="7430" width="52.7109375" style="32" customWidth="1"/>
    <col min="7431" max="7434" width="0" style="32" hidden="1" customWidth="1"/>
    <col min="7435" max="7435" width="12.28515625" style="32" customWidth="1"/>
    <col min="7436" max="7436" width="6.42578125" style="32" customWidth="1"/>
    <col min="7437" max="7437" width="12.28515625" style="32" customWidth="1"/>
    <col min="7438" max="7438" width="0" style="32" hidden="1" customWidth="1"/>
    <col min="7439" max="7439" width="3.7109375" style="32" customWidth="1"/>
    <col min="7440" max="7440" width="11.140625" style="32" bestFit="1" customWidth="1"/>
    <col min="7441" max="7442" width="10.5703125" style="32"/>
    <col min="7443" max="7443" width="11.140625" style="32" customWidth="1"/>
    <col min="7444" max="7673" width="10.5703125" style="32"/>
    <col min="7674" max="7681" width="0" style="32" hidden="1" customWidth="1"/>
    <col min="7682" max="7682" width="3.7109375" style="32" customWidth="1"/>
    <col min="7683" max="7683" width="3.85546875" style="32" customWidth="1"/>
    <col min="7684" max="7684" width="3.7109375" style="32" customWidth="1"/>
    <col min="7685" max="7685" width="12.7109375" style="32" customWidth="1"/>
    <col min="7686" max="7686" width="52.7109375" style="32" customWidth="1"/>
    <col min="7687" max="7690" width="0" style="32" hidden="1" customWidth="1"/>
    <col min="7691" max="7691" width="12.28515625" style="32" customWidth="1"/>
    <col min="7692" max="7692" width="6.42578125" style="32" customWidth="1"/>
    <col min="7693" max="7693" width="12.28515625" style="32" customWidth="1"/>
    <col min="7694" max="7694" width="0" style="32" hidden="1" customWidth="1"/>
    <col min="7695" max="7695" width="3.7109375" style="32" customWidth="1"/>
    <col min="7696" max="7696" width="11.140625" style="32" bestFit="1" customWidth="1"/>
    <col min="7697" max="7698" width="10.5703125" style="32"/>
    <col min="7699" max="7699" width="11.140625" style="32" customWidth="1"/>
    <col min="7700" max="7929" width="10.5703125" style="32"/>
    <col min="7930" max="7937" width="0" style="32" hidden="1" customWidth="1"/>
    <col min="7938" max="7938" width="3.7109375" style="32" customWidth="1"/>
    <col min="7939" max="7939" width="3.85546875" style="32" customWidth="1"/>
    <col min="7940" max="7940" width="3.7109375" style="32" customWidth="1"/>
    <col min="7941" max="7941" width="12.7109375" style="32" customWidth="1"/>
    <col min="7942" max="7942" width="52.7109375" style="32" customWidth="1"/>
    <col min="7943" max="7946" width="0" style="32" hidden="1" customWidth="1"/>
    <col min="7947" max="7947" width="12.28515625" style="32" customWidth="1"/>
    <col min="7948" max="7948" width="6.42578125" style="32" customWidth="1"/>
    <col min="7949" max="7949" width="12.28515625" style="32" customWidth="1"/>
    <col min="7950" max="7950" width="0" style="32" hidden="1" customWidth="1"/>
    <col min="7951" max="7951" width="3.7109375" style="32" customWidth="1"/>
    <col min="7952" max="7952" width="11.140625" style="32" bestFit="1" customWidth="1"/>
    <col min="7953" max="7954" width="10.5703125" style="32"/>
    <col min="7955" max="7955" width="11.140625" style="32" customWidth="1"/>
    <col min="7956" max="8185" width="10.5703125" style="32"/>
    <col min="8186" max="8193" width="0" style="32" hidden="1" customWidth="1"/>
    <col min="8194" max="8194" width="3.7109375" style="32" customWidth="1"/>
    <col min="8195" max="8195" width="3.85546875" style="32" customWidth="1"/>
    <col min="8196" max="8196" width="3.7109375" style="32" customWidth="1"/>
    <col min="8197" max="8197" width="12.7109375" style="32" customWidth="1"/>
    <col min="8198" max="8198" width="52.7109375" style="32" customWidth="1"/>
    <col min="8199" max="8202" width="0" style="32" hidden="1" customWidth="1"/>
    <col min="8203" max="8203" width="12.28515625" style="32" customWidth="1"/>
    <col min="8204" max="8204" width="6.42578125" style="32" customWidth="1"/>
    <col min="8205" max="8205" width="12.28515625" style="32" customWidth="1"/>
    <col min="8206" max="8206" width="0" style="32" hidden="1" customWidth="1"/>
    <col min="8207" max="8207" width="3.7109375" style="32" customWidth="1"/>
    <col min="8208" max="8208" width="11.140625" style="32" bestFit="1" customWidth="1"/>
    <col min="8209" max="8210" width="10.5703125" style="32"/>
    <col min="8211" max="8211" width="11.140625" style="32" customWidth="1"/>
    <col min="8212" max="8441" width="10.5703125" style="32"/>
    <col min="8442" max="8449" width="0" style="32" hidden="1" customWidth="1"/>
    <col min="8450" max="8450" width="3.7109375" style="32" customWidth="1"/>
    <col min="8451" max="8451" width="3.85546875" style="32" customWidth="1"/>
    <col min="8452" max="8452" width="3.7109375" style="32" customWidth="1"/>
    <col min="8453" max="8453" width="12.7109375" style="32" customWidth="1"/>
    <col min="8454" max="8454" width="52.7109375" style="32" customWidth="1"/>
    <col min="8455" max="8458" width="0" style="32" hidden="1" customWidth="1"/>
    <col min="8459" max="8459" width="12.28515625" style="32" customWidth="1"/>
    <col min="8460" max="8460" width="6.42578125" style="32" customWidth="1"/>
    <col min="8461" max="8461" width="12.28515625" style="32" customWidth="1"/>
    <col min="8462" max="8462" width="0" style="32" hidden="1" customWidth="1"/>
    <col min="8463" max="8463" width="3.7109375" style="32" customWidth="1"/>
    <col min="8464" max="8464" width="11.140625" style="32" bestFit="1" customWidth="1"/>
    <col min="8465" max="8466" width="10.5703125" style="32"/>
    <col min="8467" max="8467" width="11.140625" style="32" customWidth="1"/>
    <col min="8468" max="8697" width="10.5703125" style="32"/>
    <col min="8698" max="8705" width="0" style="32" hidden="1" customWidth="1"/>
    <col min="8706" max="8706" width="3.7109375" style="32" customWidth="1"/>
    <col min="8707" max="8707" width="3.85546875" style="32" customWidth="1"/>
    <col min="8708" max="8708" width="3.7109375" style="32" customWidth="1"/>
    <col min="8709" max="8709" width="12.7109375" style="32" customWidth="1"/>
    <col min="8710" max="8710" width="52.7109375" style="32" customWidth="1"/>
    <col min="8711" max="8714" width="0" style="32" hidden="1" customWidth="1"/>
    <col min="8715" max="8715" width="12.28515625" style="32" customWidth="1"/>
    <col min="8716" max="8716" width="6.42578125" style="32" customWidth="1"/>
    <col min="8717" max="8717" width="12.28515625" style="32" customWidth="1"/>
    <col min="8718" max="8718" width="0" style="32" hidden="1" customWidth="1"/>
    <col min="8719" max="8719" width="3.7109375" style="32" customWidth="1"/>
    <col min="8720" max="8720" width="11.140625" style="32" bestFit="1" customWidth="1"/>
    <col min="8721" max="8722" width="10.5703125" style="32"/>
    <col min="8723" max="8723" width="11.140625" style="32" customWidth="1"/>
    <col min="8724" max="8953" width="10.5703125" style="32"/>
    <col min="8954" max="8961" width="0" style="32" hidden="1" customWidth="1"/>
    <col min="8962" max="8962" width="3.7109375" style="32" customWidth="1"/>
    <col min="8963" max="8963" width="3.85546875" style="32" customWidth="1"/>
    <col min="8964" max="8964" width="3.7109375" style="32" customWidth="1"/>
    <col min="8965" max="8965" width="12.7109375" style="32" customWidth="1"/>
    <col min="8966" max="8966" width="52.7109375" style="32" customWidth="1"/>
    <col min="8967" max="8970" width="0" style="32" hidden="1" customWidth="1"/>
    <col min="8971" max="8971" width="12.28515625" style="32" customWidth="1"/>
    <col min="8972" max="8972" width="6.42578125" style="32" customWidth="1"/>
    <col min="8973" max="8973" width="12.28515625" style="32" customWidth="1"/>
    <col min="8974" max="8974" width="0" style="32" hidden="1" customWidth="1"/>
    <col min="8975" max="8975" width="3.7109375" style="32" customWidth="1"/>
    <col min="8976" max="8976" width="11.140625" style="32" bestFit="1" customWidth="1"/>
    <col min="8977" max="8978" width="10.5703125" style="32"/>
    <col min="8979" max="8979" width="11.140625" style="32" customWidth="1"/>
    <col min="8980" max="9209" width="10.5703125" style="32"/>
    <col min="9210" max="9217" width="0" style="32" hidden="1" customWidth="1"/>
    <col min="9218" max="9218" width="3.7109375" style="32" customWidth="1"/>
    <col min="9219" max="9219" width="3.85546875" style="32" customWidth="1"/>
    <col min="9220" max="9220" width="3.7109375" style="32" customWidth="1"/>
    <col min="9221" max="9221" width="12.7109375" style="32" customWidth="1"/>
    <col min="9222" max="9222" width="52.7109375" style="32" customWidth="1"/>
    <col min="9223" max="9226" width="0" style="32" hidden="1" customWidth="1"/>
    <col min="9227" max="9227" width="12.28515625" style="32" customWidth="1"/>
    <col min="9228" max="9228" width="6.42578125" style="32" customWidth="1"/>
    <col min="9229" max="9229" width="12.28515625" style="32" customWidth="1"/>
    <col min="9230" max="9230" width="0" style="32" hidden="1" customWidth="1"/>
    <col min="9231" max="9231" width="3.7109375" style="32" customWidth="1"/>
    <col min="9232" max="9232" width="11.140625" style="32" bestFit="1" customWidth="1"/>
    <col min="9233" max="9234" width="10.5703125" style="32"/>
    <col min="9235" max="9235" width="11.140625" style="32" customWidth="1"/>
    <col min="9236" max="9465" width="10.5703125" style="32"/>
    <col min="9466" max="9473" width="0" style="32" hidden="1" customWidth="1"/>
    <col min="9474" max="9474" width="3.7109375" style="32" customWidth="1"/>
    <col min="9475" max="9475" width="3.85546875" style="32" customWidth="1"/>
    <col min="9476" max="9476" width="3.7109375" style="32" customWidth="1"/>
    <col min="9477" max="9477" width="12.7109375" style="32" customWidth="1"/>
    <col min="9478" max="9478" width="52.7109375" style="32" customWidth="1"/>
    <col min="9479" max="9482" width="0" style="32" hidden="1" customWidth="1"/>
    <col min="9483" max="9483" width="12.28515625" style="32" customWidth="1"/>
    <col min="9484" max="9484" width="6.42578125" style="32" customWidth="1"/>
    <col min="9485" max="9485" width="12.28515625" style="32" customWidth="1"/>
    <col min="9486" max="9486" width="0" style="32" hidden="1" customWidth="1"/>
    <col min="9487" max="9487" width="3.7109375" style="32" customWidth="1"/>
    <col min="9488" max="9488" width="11.140625" style="32" bestFit="1" customWidth="1"/>
    <col min="9489" max="9490" width="10.5703125" style="32"/>
    <col min="9491" max="9491" width="11.140625" style="32" customWidth="1"/>
    <col min="9492" max="9721" width="10.5703125" style="32"/>
    <col min="9722" max="9729" width="0" style="32" hidden="1" customWidth="1"/>
    <col min="9730" max="9730" width="3.7109375" style="32" customWidth="1"/>
    <col min="9731" max="9731" width="3.85546875" style="32" customWidth="1"/>
    <col min="9732" max="9732" width="3.7109375" style="32" customWidth="1"/>
    <col min="9733" max="9733" width="12.7109375" style="32" customWidth="1"/>
    <col min="9734" max="9734" width="52.7109375" style="32" customWidth="1"/>
    <col min="9735" max="9738" width="0" style="32" hidden="1" customWidth="1"/>
    <col min="9739" max="9739" width="12.28515625" style="32" customWidth="1"/>
    <col min="9740" max="9740" width="6.42578125" style="32" customWidth="1"/>
    <col min="9741" max="9741" width="12.28515625" style="32" customWidth="1"/>
    <col min="9742" max="9742" width="0" style="32" hidden="1" customWidth="1"/>
    <col min="9743" max="9743" width="3.7109375" style="32" customWidth="1"/>
    <col min="9744" max="9744" width="11.140625" style="32" bestFit="1" customWidth="1"/>
    <col min="9745" max="9746" width="10.5703125" style="32"/>
    <col min="9747" max="9747" width="11.140625" style="32" customWidth="1"/>
    <col min="9748" max="9977" width="10.5703125" style="32"/>
    <col min="9978" max="9985" width="0" style="32" hidden="1" customWidth="1"/>
    <col min="9986" max="9986" width="3.7109375" style="32" customWidth="1"/>
    <col min="9987" max="9987" width="3.85546875" style="32" customWidth="1"/>
    <col min="9988" max="9988" width="3.7109375" style="32" customWidth="1"/>
    <col min="9989" max="9989" width="12.7109375" style="32" customWidth="1"/>
    <col min="9990" max="9990" width="52.7109375" style="32" customWidth="1"/>
    <col min="9991" max="9994" width="0" style="32" hidden="1" customWidth="1"/>
    <col min="9995" max="9995" width="12.28515625" style="32" customWidth="1"/>
    <col min="9996" max="9996" width="6.42578125" style="32" customWidth="1"/>
    <col min="9997" max="9997" width="12.28515625" style="32" customWidth="1"/>
    <col min="9998" max="9998" width="0" style="32" hidden="1" customWidth="1"/>
    <col min="9999" max="9999" width="3.7109375" style="32" customWidth="1"/>
    <col min="10000" max="10000" width="11.140625" style="32" bestFit="1" customWidth="1"/>
    <col min="10001" max="10002" width="10.5703125" style="32"/>
    <col min="10003" max="10003" width="11.140625" style="32" customWidth="1"/>
    <col min="10004" max="10233" width="10.5703125" style="32"/>
    <col min="10234" max="10241" width="0" style="32" hidden="1" customWidth="1"/>
    <col min="10242" max="10242" width="3.7109375" style="32" customWidth="1"/>
    <col min="10243" max="10243" width="3.85546875" style="32" customWidth="1"/>
    <col min="10244" max="10244" width="3.7109375" style="32" customWidth="1"/>
    <col min="10245" max="10245" width="12.7109375" style="32" customWidth="1"/>
    <col min="10246" max="10246" width="52.7109375" style="32" customWidth="1"/>
    <col min="10247" max="10250" width="0" style="32" hidden="1" customWidth="1"/>
    <col min="10251" max="10251" width="12.28515625" style="32" customWidth="1"/>
    <col min="10252" max="10252" width="6.42578125" style="32" customWidth="1"/>
    <col min="10253" max="10253" width="12.28515625" style="32" customWidth="1"/>
    <col min="10254" max="10254" width="0" style="32" hidden="1" customWidth="1"/>
    <col min="10255" max="10255" width="3.7109375" style="32" customWidth="1"/>
    <col min="10256" max="10256" width="11.140625" style="32" bestFit="1" customWidth="1"/>
    <col min="10257" max="10258" width="10.5703125" style="32"/>
    <col min="10259" max="10259" width="11.140625" style="32" customWidth="1"/>
    <col min="10260" max="10489" width="10.5703125" style="32"/>
    <col min="10490" max="10497" width="0" style="32" hidden="1" customWidth="1"/>
    <col min="10498" max="10498" width="3.7109375" style="32" customWidth="1"/>
    <col min="10499" max="10499" width="3.85546875" style="32" customWidth="1"/>
    <col min="10500" max="10500" width="3.7109375" style="32" customWidth="1"/>
    <col min="10501" max="10501" width="12.7109375" style="32" customWidth="1"/>
    <col min="10502" max="10502" width="52.7109375" style="32" customWidth="1"/>
    <col min="10503" max="10506" width="0" style="32" hidden="1" customWidth="1"/>
    <col min="10507" max="10507" width="12.28515625" style="32" customWidth="1"/>
    <col min="10508" max="10508" width="6.42578125" style="32" customWidth="1"/>
    <col min="10509" max="10509" width="12.28515625" style="32" customWidth="1"/>
    <col min="10510" max="10510" width="0" style="32" hidden="1" customWidth="1"/>
    <col min="10511" max="10511" width="3.7109375" style="32" customWidth="1"/>
    <col min="10512" max="10512" width="11.140625" style="32" bestFit="1" customWidth="1"/>
    <col min="10513" max="10514" width="10.5703125" style="32"/>
    <col min="10515" max="10515" width="11.140625" style="32" customWidth="1"/>
    <col min="10516" max="10745" width="10.5703125" style="32"/>
    <col min="10746" max="10753" width="0" style="32" hidden="1" customWidth="1"/>
    <col min="10754" max="10754" width="3.7109375" style="32" customWidth="1"/>
    <col min="10755" max="10755" width="3.85546875" style="32" customWidth="1"/>
    <col min="10756" max="10756" width="3.7109375" style="32" customWidth="1"/>
    <col min="10757" max="10757" width="12.7109375" style="32" customWidth="1"/>
    <col min="10758" max="10758" width="52.7109375" style="32" customWidth="1"/>
    <col min="10759" max="10762" width="0" style="32" hidden="1" customWidth="1"/>
    <col min="10763" max="10763" width="12.28515625" style="32" customWidth="1"/>
    <col min="10764" max="10764" width="6.42578125" style="32" customWidth="1"/>
    <col min="10765" max="10765" width="12.28515625" style="32" customWidth="1"/>
    <col min="10766" max="10766" width="0" style="32" hidden="1" customWidth="1"/>
    <col min="10767" max="10767" width="3.7109375" style="32" customWidth="1"/>
    <col min="10768" max="10768" width="11.140625" style="32" bestFit="1" customWidth="1"/>
    <col min="10769" max="10770" width="10.5703125" style="32"/>
    <col min="10771" max="10771" width="11.140625" style="32" customWidth="1"/>
    <col min="10772" max="11001" width="10.5703125" style="32"/>
    <col min="11002" max="11009" width="0" style="32" hidden="1" customWidth="1"/>
    <col min="11010" max="11010" width="3.7109375" style="32" customWidth="1"/>
    <col min="11011" max="11011" width="3.85546875" style="32" customWidth="1"/>
    <col min="11012" max="11012" width="3.7109375" style="32" customWidth="1"/>
    <col min="11013" max="11013" width="12.7109375" style="32" customWidth="1"/>
    <col min="11014" max="11014" width="52.7109375" style="32" customWidth="1"/>
    <col min="11015" max="11018" width="0" style="32" hidden="1" customWidth="1"/>
    <col min="11019" max="11019" width="12.28515625" style="32" customWidth="1"/>
    <col min="11020" max="11020" width="6.42578125" style="32" customWidth="1"/>
    <col min="11021" max="11021" width="12.28515625" style="32" customWidth="1"/>
    <col min="11022" max="11022" width="0" style="32" hidden="1" customWidth="1"/>
    <col min="11023" max="11023" width="3.7109375" style="32" customWidth="1"/>
    <col min="11024" max="11024" width="11.140625" style="32" bestFit="1" customWidth="1"/>
    <col min="11025" max="11026" width="10.5703125" style="32"/>
    <col min="11027" max="11027" width="11.140625" style="32" customWidth="1"/>
    <col min="11028" max="11257" width="10.5703125" style="32"/>
    <col min="11258" max="11265" width="0" style="32" hidden="1" customWidth="1"/>
    <col min="11266" max="11266" width="3.7109375" style="32" customWidth="1"/>
    <col min="11267" max="11267" width="3.85546875" style="32" customWidth="1"/>
    <col min="11268" max="11268" width="3.7109375" style="32" customWidth="1"/>
    <col min="11269" max="11269" width="12.7109375" style="32" customWidth="1"/>
    <col min="11270" max="11270" width="52.7109375" style="32" customWidth="1"/>
    <col min="11271" max="11274" width="0" style="32" hidden="1" customWidth="1"/>
    <col min="11275" max="11275" width="12.28515625" style="32" customWidth="1"/>
    <col min="11276" max="11276" width="6.42578125" style="32" customWidth="1"/>
    <col min="11277" max="11277" width="12.28515625" style="32" customWidth="1"/>
    <col min="11278" max="11278" width="0" style="32" hidden="1" customWidth="1"/>
    <col min="11279" max="11279" width="3.7109375" style="32" customWidth="1"/>
    <col min="11280" max="11280" width="11.140625" style="32" bestFit="1" customWidth="1"/>
    <col min="11281" max="11282" width="10.5703125" style="32"/>
    <col min="11283" max="11283" width="11.140625" style="32" customWidth="1"/>
    <col min="11284" max="11513" width="10.5703125" style="32"/>
    <col min="11514" max="11521" width="0" style="32" hidden="1" customWidth="1"/>
    <col min="11522" max="11522" width="3.7109375" style="32" customWidth="1"/>
    <col min="11523" max="11523" width="3.85546875" style="32" customWidth="1"/>
    <col min="11524" max="11524" width="3.7109375" style="32" customWidth="1"/>
    <col min="11525" max="11525" width="12.7109375" style="32" customWidth="1"/>
    <col min="11526" max="11526" width="52.7109375" style="32" customWidth="1"/>
    <col min="11527" max="11530" width="0" style="32" hidden="1" customWidth="1"/>
    <col min="11531" max="11531" width="12.28515625" style="32" customWidth="1"/>
    <col min="11532" max="11532" width="6.42578125" style="32" customWidth="1"/>
    <col min="11533" max="11533" width="12.28515625" style="32" customWidth="1"/>
    <col min="11534" max="11534" width="0" style="32" hidden="1" customWidth="1"/>
    <col min="11535" max="11535" width="3.7109375" style="32" customWidth="1"/>
    <col min="11536" max="11536" width="11.140625" style="32" bestFit="1" customWidth="1"/>
    <col min="11537" max="11538" width="10.5703125" style="32"/>
    <col min="11539" max="11539" width="11.140625" style="32" customWidth="1"/>
    <col min="11540" max="11769" width="10.5703125" style="32"/>
    <col min="11770" max="11777" width="0" style="32" hidden="1" customWidth="1"/>
    <col min="11778" max="11778" width="3.7109375" style="32" customWidth="1"/>
    <col min="11779" max="11779" width="3.85546875" style="32" customWidth="1"/>
    <col min="11780" max="11780" width="3.7109375" style="32" customWidth="1"/>
    <col min="11781" max="11781" width="12.7109375" style="32" customWidth="1"/>
    <col min="11782" max="11782" width="52.7109375" style="32" customWidth="1"/>
    <col min="11783" max="11786" width="0" style="32" hidden="1" customWidth="1"/>
    <col min="11787" max="11787" width="12.28515625" style="32" customWidth="1"/>
    <col min="11788" max="11788" width="6.42578125" style="32" customWidth="1"/>
    <col min="11789" max="11789" width="12.28515625" style="32" customWidth="1"/>
    <col min="11790" max="11790" width="0" style="32" hidden="1" customWidth="1"/>
    <col min="11791" max="11791" width="3.7109375" style="32" customWidth="1"/>
    <col min="11792" max="11792" width="11.140625" style="32" bestFit="1" customWidth="1"/>
    <col min="11793" max="11794" width="10.5703125" style="32"/>
    <col min="11795" max="11795" width="11.140625" style="32" customWidth="1"/>
    <col min="11796" max="12025" width="10.5703125" style="32"/>
    <col min="12026" max="12033" width="0" style="32" hidden="1" customWidth="1"/>
    <col min="12034" max="12034" width="3.7109375" style="32" customWidth="1"/>
    <col min="12035" max="12035" width="3.85546875" style="32" customWidth="1"/>
    <col min="12036" max="12036" width="3.7109375" style="32" customWidth="1"/>
    <col min="12037" max="12037" width="12.7109375" style="32" customWidth="1"/>
    <col min="12038" max="12038" width="52.7109375" style="32" customWidth="1"/>
    <col min="12039" max="12042" width="0" style="32" hidden="1" customWidth="1"/>
    <col min="12043" max="12043" width="12.28515625" style="32" customWidth="1"/>
    <col min="12044" max="12044" width="6.42578125" style="32" customWidth="1"/>
    <col min="12045" max="12045" width="12.28515625" style="32" customWidth="1"/>
    <col min="12046" max="12046" width="0" style="32" hidden="1" customWidth="1"/>
    <col min="12047" max="12047" width="3.7109375" style="32" customWidth="1"/>
    <col min="12048" max="12048" width="11.140625" style="32" bestFit="1" customWidth="1"/>
    <col min="12049" max="12050" width="10.5703125" style="32"/>
    <col min="12051" max="12051" width="11.140625" style="32" customWidth="1"/>
    <col min="12052" max="12281" width="10.5703125" style="32"/>
    <col min="12282" max="12289" width="0" style="32" hidden="1" customWidth="1"/>
    <col min="12290" max="12290" width="3.7109375" style="32" customWidth="1"/>
    <col min="12291" max="12291" width="3.85546875" style="32" customWidth="1"/>
    <col min="12292" max="12292" width="3.7109375" style="32" customWidth="1"/>
    <col min="12293" max="12293" width="12.7109375" style="32" customWidth="1"/>
    <col min="12294" max="12294" width="52.7109375" style="32" customWidth="1"/>
    <col min="12295" max="12298" width="0" style="32" hidden="1" customWidth="1"/>
    <col min="12299" max="12299" width="12.28515625" style="32" customWidth="1"/>
    <col min="12300" max="12300" width="6.42578125" style="32" customWidth="1"/>
    <col min="12301" max="12301" width="12.28515625" style="32" customWidth="1"/>
    <col min="12302" max="12302" width="0" style="32" hidden="1" customWidth="1"/>
    <col min="12303" max="12303" width="3.7109375" style="32" customWidth="1"/>
    <col min="12304" max="12304" width="11.140625" style="32" bestFit="1" customWidth="1"/>
    <col min="12305" max="12306" width="10.5703125" style="32"/>
    <col min="12307" max="12307" width="11.140625" style="32" customWidth="1"/>
    <col min="12308" max="12537" width="10.5703125" style="32"/>
    <col min="12538" max="12545" width="0" style="32" hidden="1" customWidth="1"/>
    <col min="12546" max="12546" width="3.7109375" style="32" customWidth="1"/>
    <col min="12547" max="12547" width="3.85546875" style="32" customWidth="1"/>
    <col min="12548" max="12548" width="3.7109375" style="32" customWidth="1"/>
    <col min="12549" max="12549" width="12.7109375" style="32" customWidth="1"/>
    <col min="12550" max="12550" width="52.7109375" style="32" customWidth="1"/>
    <col min="12551" max="12554" width="0" style="32" hidden="1" customWidth="1"/>
    <col min="12555" max="12555" width="12.28515625" style="32" customWidth="1"/>
    <col min="12556" max="12556" width="6.42578125" style="32" customWidth="1"/>
    <col min="12557" max="12557" width="12.28515625" style="32" customWidth="1"/>
    <col min="12558" max="12558" width="0" style="32" hidden="1" customWidth="1"/>
    <col min="12559" max="12559" width="3.7109375" style="32" customWidth="1"/>
    <col min="12560" max="12560" width="11.140625" style="32" bestFit="1" customWidth="1"/>
    <col min="12561" max="12562" width="10.5703125" style="32"/>
    <col min="12563" max="12563" width="11.140625" style="32" customWidth="1"/>
    <col min="12564" max="12793" width="10.5703125" style="32"/>
    <col min="12794" max="12801" width="0" style="32" hidden="1" customWidth="1"/>
    <col min="12802" max="12802" width="3.7109375" style="32" customWidth="1"/>
    <col min="12803" max="12803" width="3.85546875" style="32" customWidth="1"/>
    <col min="12804" max="12804" width="3.7109375" style="32" customWidth="1"/>
    <col min="12805" max="12805" width="12.7109375" style="32" customWidth="1"/>
    <col min="12806" max="12806" width="52.7109375" style="32" customWidth="1"/>
    <col min="12807" max="12810" width="0" style="32" hidden="1" customWidth="1"/>
    <col min="12811" max="12811" width="12.28515625" style="32" customWidth="1"/>
    <col min="12812" max="12812" width="6.42578125" style="32" customWidth="1"/>
    <col min="12813" max="12813" width="12.28515625" style="32" customWidth="1"/>
    <col min="12814" max="12814" width="0" style="32" hidden="1" customWidth="1"/>
    <col min="12815" max="12815" width="3.7109375" style="32" customWidth="1"/>
    <col min="12816" max="12816" width="11.140625" style="32" bestFit="1" customWidth="1"/>
    <col min="12817" max="12818" width="10.5703125" style="32"/>
    <col min="12819" max="12819" width="11.140625" style="32" customWidth="1"/>
    <col min="12820" max="13049" width="10.5703125" style="32"/>
    <col min="13050" max="13057" width="0" style="32" hidden="1" customWidth="1"/>
    <col min="13058" max="13058" width="3.7109375" style="32" customWidth="1"/>
    <col min="13059" max="13059" width="3.85546875" style="32" customWidth="1"/>
    <col min="13060" max="13060" width="3.7109375" style="32" customWidth="1"/>
    <col min="13061" max="13061" width="12.7109375" style="32" customWidth="1"/>
    <col min="13062" max="13062" width="52.7109375" style="32" customWidth="1"/>
    <col min="13063" max="13066" width="0" style="32" hidden="1" customWidth="1"/>
    <col min="13067" max="13067" width="12.28515625" style="32" customWidth="1"/>
    <col min="13068" max="13068" width="6.42578125" style="32" customWidth="1"/>
    <col min="13069" max="13069" width="12.28515625" style="32" customWidth="1"/>
    <col min="13070" max="13070" width="0" style="32" hidden="1" customWidth="1"/>
    <col min="13071" max="13071" width="3.7109375" style="32" customWidth="1"/>
    <col min="13072" max="13072" width="11.140625" style="32" bestFit="1" customWidth="1"/>
    <col min="13073" max="13074" width="10.5703125" style="32"/>
    <col min="13075" max="13075" width="11.140625" style="32" customWidth="1"/>
    <col min="13076" max="13305" width="10.5703125" style="32"/>
    <col min="13306" max="13313" width="0" style="32" hidden="1" customWidth="1"/>
    <col min="13314" max="13314" width="3.7109375" style="32" customWidth="1"/>
    <col min="13315" max="13315" width="3.85546875" style="32" customWidth="1"/>
    <col min="13316" max="13316" width="3.7109375" style="32" customWidth="1"/>
    <col min="13317" max="13317" width="12.7109375" style="32" customWidth="1"/>
    <col min="13318" max="13318" width="52.7109375" style="32" customWidth="1"/>
    <col min="13319" max="13322" width="0" style="32" hidden="1" customWidth="1"/>
    <col min="13323" max="13323" width="12.28515625" style="32" customWidth="1"/>
    <col min="13324" max="13324" width="6.42578125" style="32" customWidth="1"/>
    <col min="13325" max="13325" width="12.28515625" style="32" customWidth="1"/>
    <col min="13326" max="13326" width="0" style="32" hidden="1" customWidth="1"/>
    <col min="13327" max="13327" width="3.7109375" style="32" customWidth="1"/>
    <col min="13328" max="13328" width="11.140625" style="32" bestFit="1" customWidth="1"/>
    <col min="13329" max="13330" width="10.5703125" style="32"/>
    <col min="13331" max="13331" width="11.140625" style="32" customWidth="1"/>
    <col min="13332" max="13561" width="10.5703125" style="32"/>
    <col min="13562" max="13569" width="0" style="32" hidden="1" customWidth="1"/>
    <col min="13570" max="13570" width="3.7109375" style="32" customWidth="1"/>
    <col min="13571" max="13571" width="3.85546875" style="32" customWidth="1"/>
    <col min="13572" max="13572" width="3.7109375" style="32" customWidth="1"/>
    <col min="13573" max="13573" width="12.7109375" style="32" customWidth="1"/>
    <col min="13574" max="13574" width="52.7109375" style="32" customWidth="1"/>
    <col min="13575" max="13578" width="0" style="32" hidden="1" customWidth="1"/>
    <col min="13579" max="13579" width="12.28515625" style="32" customWidth="1"/>
    <col min="13580" max="13580" width="6.42578125" style="32" customWidth="1"/>
    <col min="13581" max="13581" width="12.28515625" style="32" customWidth="1"/>
    <col min="13582" max="13582" width="0" style="32" hidden="1" customWidth="1"/>
    <col min="13583" max="13583" width="3.7109375" style="32" customWidth="1"/>
    <col min="13584" max="13584" width="11.140625" style="32" bestFit="1" customWidth="1"/>
    <col min="13585" max="13586" width="10.5703125" style="32"/>
    <col min="13587" max="13587" width="11.140625" style="32" customWidth="1"/>
    <col min="13588" max="13817" width="10.5703125" style="32"/>
    <col min="13818" max="13825" width="0" style="32" hidden="1" customWidth="1"/>
    <col min="13826" max="13826" width="3.7109375" style="32" customWidth="1"/>
    <col min="13827" max="13827" width="3.85546875" style="32" customWidth="1"/>
    <col min="13828" max="13828" width="3.7109375" style="32" customWidth="1"/>
    <col min="13829" max="13829" width="12.7109375" style="32" customWidth="1"/>
    <col min="13830" max="13830" width="52.7109375" style="32" customWidth="1"/>
    <col min="13831" max="13834" width="0" style="32" hidden="1" customWidth="1"/>
    <col min="13835" max="13835" width="12.28515625" style="32" customWidth="1"/>
    <col min="13836" max="13836" width="6.42578125" style="32" customWidth="1"/>
    <col min="13837" max="13837" width="12.28515625" style="32" customWidth="1"/>
    <col min="13838" max="13838" width="0" style="32" hidden="1" customWidth="1"/>
    <col min="13839" max="13839" width="3.7109375" style="32" customWidth="1"/>
    <col min="13840" max="13840" width="11.140625" style="32" bestFit="1" customWidth="1"/>
    <col min="13841" max="13842" width="10.5703125" style="32"/>
    <col min="13843" max="13843" width="11.140625" style="32" customWidth="1"/>
    <col min="13844" max="14073" width="10.5703125" style="32"/>
    <col min="14074" max="14081" width="0" style="32" hidden="1" customWidth="1"/>
    <col min="14082" max="14082" width="3.7109375" style="32" customWidth="1"/>
    <col min="14083" max="14083" width="3.85546875" style="32" customWidth="1"/>
    <col min="14084" max="14084" width="3.7109375" style="32" customWidth="1"/>
    <col min="14085" max="14085" width="12.7109375" style="32" customWidth="1"/>
    <col min="14086" max="14086" width="52.7109375" style="32" customWidth="1"/>
    <col min="14087" max="14090" width="0" style="32" hidden="1" customWidth="1"/>
    <col min="14091" max="14091" width="12.28515625" style="32" customWidth="1"/>
    <col min="14092" max="14092" width="6.42578125" style="32" customWidth="1"/>
    <col min="14093" max="14093" width="12.28515625" style="32" customWidth="1"/>
    <col min="14094" max="14094" width="0" style="32" hidden="1" customWidth="1"/>
    <col min="14095" max="14095" width="3.7109375" style="32" customWidth="1"/>
    <col min="14096" max="14096" width="11.140625" style="32" bestFit="1" customWidth="1"/>
    <col min="14097" max="14098" width="10.5703125" style="32"/>
    <col min="14099" max="14099" width="11.140625" style="32" customWidth="1"/>
    <col min="14100" max="14329" width="10.5703125" style="32"/>
    <col min="14330" max="14337" width="0" style="32" hidden="1" customWidth="1"/>
    <col min="14338" max="14338" width="3.7109375" style="32" customWidth="1"/>
    <col min="14339" max="14339" width="3.85546875" style="32" customWidth="1"/>
    <col min="14340" max="14340" width="3.7109375" style="32" customWidth="1"/>
    <col min="14341" max="14341" width="12.7109375" style="32" customWidth="1"/>
    <col min="14342" max="14342" width="52.7109375" style="32" customWidth="1"/>
    <col min="14343" max="14346" width="0" style="32" hidden="1" customWidth="1"/>
    <col min="14347" max="14347" width="12.28515625" style="32" customWidth="1"/>
    <col min="14348" max="14348" width="6.42578125" style="32" customWidth="1"/>
    <col min="14349" max="14349" width="12.28515625" style="32" customWidth="1"/>
    <col min="14350" max="14350" width="0" style="32" hidden="1" customWidth="1"/>
    <col min="14351" max="14351" width="3.7109375" style="32" customWidth="1"/>
    <col min="14352" max="14352" width="11.140625" style="32" bestFit="1" customWidth="1"/>
    <col min="14353" max="14354" width="10.5703125" style="32"/>
    <col min="14355" max="14355" width="11.140625" style="32" customWidth="1"/>
    <col min="14356" max="14585" width="10.5703125" style="32"/>
    <col min="14586" max="14593" width="0" style="32" hidden="1" customWidth="1"/>
    <col min="14594" max="14594" width="3.7109375" style="32" customWidth="1"/>
    <col min="14595" max="14595" width="3.85546875" style="32" customWidth="1"/>
    <col min="14596" max="14596" width="3.7109375" style="32" customWidth="1"/>
    <col min="14597" max="14597" width="12.7109375" style="32" customWidth="1"/>
    <col min="14598" max="14598" width="52.7109375" style="32" customWidth="1"/>
    <col min="14599" max="14602" width="0" style="32" hidden="1" customWidth="1"/>
    <col min="14603" max="14603" width="12.28515625" style="32" customWidth="1"/>
    <col min="14604" max="14604" width="6.42578125" style="32" customWidth="1"/>
    <col min="14605" max="14605" width="12.28515625" style="32" customWidth="1"/>
    <col min="14606" max="14606" width="0" style="32" hidden="1" customWidth="1"/>
    <col min="14607" max="14607" width="3.7109375" style="32" customWidth="1"/>
    <col min="14608" max="14608" width="11.140625" style="32" bestFit="1" customWidth="1"/>
    <col min="14609" max="14610" width="10.5703125" style="32"/>
    <col min="14611" max="14611" width="11.140625" style="32" customWidth="1"/>
    <col min="14612" max="14841" width="10.5703125" style="32"/>
    <col min="14842" max="14849" width="0" style="32" hidden="1" customWidth="1"/>
    <col min="14850" max="14850" width="3.7109375" style="32" customWidth="1"/>
    <col min="14851" max="14851" width="3.85546875" style="32" customWidth="1"/>
    <col min="14852" max="14852" width="3.7109375" style="32" customWidth="1"/>
    <col min="14853" max="14853" width="12.7109375" style="32" customWidth="1"/>
    <col min="14854" max="14854" width="52.7109375" style="32" customWidth="1"/>
    <col min="14855" max="14858" width="0" style="32" hidden="1" customWidth="1"/>
    <col min="14859" max="14859" width="12.28515625" style="32" customWidth="1"/>
    <col min="14860" max="14860" width="6.42578125" style="32" customWidth="1"/>
    <col min="14861" max="14861" width="12.28515625" style="32" customWidth="1"/>
    <col min="14862" max="14862" width="0" style="32" hidden="1" customWidth="1"/>
    <col min="14863" max="14863" width="3.7109375" style="32" customWidth="1"/>
    <col min="14864" max="14864" width="11.140625" style="32" bestFit="1" customWidth="1"/>
    <col min="14865" max="14866" width="10.5703125" style="32"/>
    <col min="14867" max="14867" width="11.140625" style="32" customWidth="1"/>
    <col min="14868" max="15097" width="10.5703125" style="32"/>
    <col min="15098" max="15105" width="0" style="32" hidden="1" customWidth="1"/>
    <col min="15106" max="15106" width="3.7109375" style="32" customWidth="1"/>
    <col min="15107" max="15107" width="3.85546875" style="32" customWidth="1"/>
    <col min="15108" max="15108" width="3.7109375" style="32" customWidth="1"/>
    <col min="15109" max="15109" width="12.7109375" style="32" customWidth="1"/>
    <col min="15110" max="15110" width="52.7109375" style="32" customWidth="1"/>
    <col min="15111" max="15114" width="0" style="32" hidden="1" customWidth="1"/>
    <col min="15115" max="15115" width="12.28515625" style="32" customWidth="1"/>
    <col min="15116" max="15116" width="6.42578125" style="32" customWidth="1"/>
    <col min="15117" max="15117" width="12.28515625" style="32" customWidth="1"/>
    <col min="15118" max="15118" width="0" style="32" hidden="1" customWidth="1"/>
    <col min="15119" max="15119" width="3.7109375" style="32" customWidth="1"/>
    <col min="15120" max="15120" width="11.140625" style="32" bestFit="1" customWidth="1"/>
    <col min="15121" max="15122" width="10.5703125" style="32"/>
    <col min="15123" max="15123" width="11.140625" style="32" customWidth="1"/>
    <col min="15124" max="15353" width="10.5703125" style="32"/>
    <col min="15354" max="15361" width="0" style="32" hidden="1" customWidth="1"/>
    <col min="15362" max="15362" width="3.7109375" style="32" customWidth="1"/>
    <col min="15363" max="15363" width="3.85546875" style="32" customWidth="1"/>
    <col min="15364" max="15364" width="3.7109375" style="32" customWidth="1"/>
    <col min="15365" max="15365" width="12.7109375" style="32" customWidth="1"/>
    <col min="15366" max="15366" width="52.7109375" style="32" customWidth="1"/>
    <col min="15367" max="15370" width="0" style="32" hidden="1" customWidth="1"/>
    <col min="15371" max="15371" width="12.28515625" style="32" customWidth="1"/>
    <col min="15372" max="15372" width="6.42578125" style="32" customWidth="1"/>
    <col min="15373" max="15373" width="12.28515625" style="32" customWidth="1"/>
    <col min="15374" max="15374" width="0" style="32" hidden="1" customWidth="1"/>
    <col min="15375" max="15375" width="3.7109375" style="32" customWidth="1"/>
    <col min="15376" max="15376" width="11.140625" style="32" bestFit="1" customWidth="1"/>
    <col min="15377" max="15378" width="10.5703125" style="32"/>
    <col min="15379" max="15379" width="11.140625" style="32" customWidth="1"/>
    <col min="15380" max="15609" width="10.5703125" style="32"/>
    <col min="15610" max="15617" width="0" style="32" hidden="1" customWidth="1"/>
    <col min="15618" max="15618" width="3.7109375" style="32" customWidth="1"/>
    <col min="15619" max="15619" width="3.85546875" style="32" customWidth="1"/>
    <col min="15620" max="15620" width="3.7109375" style="32" customWidth="1"/>
    <col min="15621" max="15621" width="12.7109375" style="32" customWidth="1"/>
    <col min="15622" max="15622" width="52.7109375" style="32" customWidth="1"/>
    <col min="15623" max="15626" width="0" style="32" hidden="1" customWidth="1"/>
    <col min="15627" max="15627" width="12.28515625" style="32" customWidth="1"/>
    <col min="15628" max="15628" width="6.42578125" style="32" customWidth="1"/>
    <col min="15629" max="15629" width="12.28515625" style="32" customWidth="1"/>
    <col min="15630" max="15630" width="0" style="32" hidden="1" customWidth="1"/>
    <col min="15631" max="15631" width="3.7109375" style="32" customWidth="1"/>
    <col min="15632" max="15632" width="11.140625" style="32" bestFit="1" customWidth="1"/>
    <col min="15633" max="15634" width="10.5703125" style="32"/>
    <col min="15635" max="15635" width="11.140625" style="32" customWidth="1"/>
    <col min="15636" max="15865" width="10.5703125" style="32"/>
    <col min="15866" max="15873" width="0" style="32" hidden="1" customWidth="1"/>
    <col min="15874" max="15874" width="3.7109375" style="32" customWidth="1"/>
    <col min="15875" max="15875" width="3.85546875" style="32" customWidth="1"/>
    <col min="15876" max="15876" width="3.7109375" style="32" customWidth="1"/>
    <col min="15877" max="15877" width="12.7109375" style="32" customWidth="1"/>
    <col min="15878" max="15878" width="52.7109375" style="32" customWidth="1"/>
    <col min="15879" max="15882" width="0" style="32" hidden="1" customWidth="1"/>
    <col min="15883" max="15883" width="12.28515625" style="32" customWidth="1"/>
    <col min="15884" max="15884" width="6.42578125" style="32" customWidth="1"/>
    <col min="15885" max="15885" width="12.28515625" style="32" customWidth="1"/>
    <col min="15886" max="15886" width="0" style="32" hidden="1" customWidth="1"/>
    <col min="15887" max="15887" width="3.7109375" style="32" customWidth="1"/>
    <col min="15888" max="15888" width="11.140625" style="32" bestFit="1" customWidth="1"/>
    <col min="15889" max="15890" width="10.5703125" style="32"/>
    <col min="15891" max="15891" width="11.140625" style="32" customWidth="1"/>
    <col min="15892" max="16121" width="10.5703125" style="32"/>
    <col min="16122" max="16129" width="0" style="32" hidden="1" customWidth="1"/>
    <col min="16130" max="16130" width="3.7109375" style="32" customWidth="1"/>
    <col min="16131" max="16131" width="3.85546875" style="32" customWidth="1"/>
    <col min="16132" max="16132" width="3.7109375" style="32" customWidth="1"/>
    <col min="16133" max="16133" width="12.7109375" style="32" customWidth="1"/>
    <col min="16134" max="16134" width="52.7109375" style="32" customWidth="1"/>
    <col min="16135" max="16138" width="0" style="32" hidden="1" customWidth="1"/>
    <col min="16139" max="16139" width="12.28515625" style="32" customWidth="1"/>
    <col min="16140" max="16140" width="6.42578125" style="32" customWidth="1"/>
    <col min="16141" max="16141" width="12.28515625" style="32" customWidth="1"/>
    <col min="16142" max="16142" width="0" style="32" hidden="1" customWidth="1"/>
    <col min="16143" max="16143" width="3.7109375" style="32" customWidth="1"/>
    <col min="16144" max="16144" width="11.140625" style="32" bestFit="1" customWidth="1"/>
    <col min="16145" max="16146" width="10.5703125" style="32"/>
    <col min="16147" max="16147" width="11.140625" style="32" customWidth="1"/>
    <col min="16148" max="16384" width="10.5703125" style="32"/>
  </cols>
  <sheetData>
    <row r="1" spans="1:29" hidden="1"/>
    <row r="2" spans="1:29" hidden="1"/>
    <row r="3" spans="1:29" hidden="1"/>
    <row r="4" spans="1:29" ht="3" customHeight="1">
      <c r="J4" s="79"/>
      <c r="K4" s="79"/>
      <c r="L4" s="33"/>
      <c r="M4" s="33"/>
      <c r="N4" s="33"/>
    </row>
    <row r="5" spans="1:29" ht="22.5" customHeight="1">
      <c r="J5" s="79"/>
      <c r="K5" s="79"/>
      <c r="L5" s="681" t="s">
        <v>630</v>
      </c>
      <c r="M5" s="681"/>
      <c r="N5" s="681"/>
      <c r="O5" s="681"/>
      <c r="P5" s="681"/>
      <c r="Q5" s="681"/>
      <c r="R5" s="681"/>
      <c r="S5" s="681"/>
      <c r="T5" s="681"/>
      <c r="U5" s="291"/>
    </row>
    <row r="6" spans="1:29" ht="3" customHeight="1">
      <c r="J6" s="79"/>
      <c r="K6" s="79"/>
      <c r="L6" s="33"/>
      <c r="M6" s="33"/>
      <c r="N6" s="33"/>
      <c r="O6" s="76"/>
      <c r="P6" s="76"/>
      <c r="Q6" s="76"/>
      <c r="R6" s="76"/>
      <c r="S6" s="76"/>
      <c r="T6" s="76"/>
      <c r="U6" s="76"/>
    </row>
    <row r="7" spans="1:29" s="145" customFormat="1" ht="22.5">
      <c r="A7" s="190"/>
      <c r="B7" s="190"/>
      <c r="C7" s="190"/>
      <c r="D7" s="190"/>
      <c r="E7" s="190"/>
      <c r="F7" s="190"/>
      <c r="G7" s="190"/>
      <c r="H7" s="190"/>
      <c r="L7" s="422"/>
      <c r="M7" s="468" t="s">
        <v>502</v>
      </c>
      <c r="N7" s="490"/>
      <c r="O7" s="687" t="str">
        <f>IF(NameOrPr_ch="",IF(NameOrPr="","",NameOrPr),NameOrPr_ch)</f>
        <v>Комитет по тарифам и ценам Курской области</v>
      </c>
      <c r="P7" s="687"/>
      <c r="Q7" s="687"/>
      <c r="R7" s="687"/>
      <c r="S7" s="687"/>
      <c r="T7" s="687"/>
      <c r="U7" s="421"/>
      <c r="V7" s="421"/>
      <c r="W7" s="436"/>
      <c r="X7" s="190"/>
      <c r="Y7" s="190"/>
      <c r="Z7" s="190"/>
      <c r="AA7" s="190"/>
      <c r="AB7" s="190"/>
      <c r="AC7" s="190"/>
    </row>
    <row r="8" spans="1:29" s="145" customFormat="1" ht="18.75">
      <c r="A8" s="190"/>
      <c r="B8" s="190"/>
      <c r="C8" s="190"/>
      <c r="D8" s="190"/>
      <c r="E8" s="190"/>
      <c r="F8" s="190"/>
      <c r="G8" s="190"/>
      <c r="H8" s="190"/>
      <c r="L8" s="422"/>
      <c r="M8" s="468" t="s">
        <v>595</v>
      </c>
      <c r="N8" s="490"/>
      <c r="O8" s="687" t="str">
        <f>IF(datePr_ch="",IF(datePr="","",datePr),datePr_ch)</f>
        <v>23.11.2022</v>
      </c>
      <c r="P8" s="687"/>
      <c r="Q8" s="687"/>
      <c r="R8" s="687"/>
      <c r="S8" s="687"/>
      <c r="T8" s="687"/>
      <c r="U8" s="421"/>
      <c r="V8" s="421"/>
      <c r="W8" s="436"/>
      <c r="X8" s="190"/>
      <c r="Y8" s="190"/>
      <c r="Z8" s="190"/>
      <c r="AA8" s="190"/>
      <c r="AB8" s="190"/>
      <c r="AC8" s="190"/>
    </row>
    <row r="9" spans="1:29" s="145" customFormat="1" ht="18.75">
      <c r="A9" s="190"/>
      <c r="B9" s="190"/>
      <c r="C9" s="190"/>
      <c r="D9" s="190"/>
      <c r="E9" s="190"/>
      <c r="F9" s="190"/>
      <c r="G9" s="190"/>
      <c r="H9" s="190"/>
      <c r="L9" s="139"/>
      <c r="M9" s="468" t="s">
        <v>594</v>
      </c>
      <c r="N9" s="490"/>
      <c r="O9" s="687" t="str">
        <f>IF(numberPr_ch="",IF(numberPr="","",numberPr),numberPr_ch)</f>
        <v>№73</v>
      </c>
      <c r="P9" s="687"/>
      <c r="Q9" s="687"/>
      <c r="R9" s="687"/>
      <c r="S9" s="687"/>
      <c r="T9" s="687"/>
      <c r="U9" s="421"/>
      <c r="V9" s="421"/>
      <c r="W9" s="436"/>
      <c r="X9" s="190"/>
      <c r="Y9" s="190"/>
      <c r="Z9" s="190"/>
      <c r="AA9" s="190"/>
      <c r="AB9" s="190"/>
      <c r="AC9" s="190"/>
    </row>
    <row r="10" spans="1:29" s="145" customFormat="1" ht="18.75">
      <c r="A10" s="190"/>
      <c r="B10" s="190"/>
      <c r="C10" s="190"/>
      <c r="D10" s="190"/>
      <c r="E10" s="190"/>
      <c r="F10" s="190"/>
      <c r="G10" s="190"/>
      <c r="H10" s="190"/>
      <c r="L10" s="139"/>
      <c r="M10" s="468" t="s">
        <v>501</v>
      </c>
      <c r="N10" s="490"/>
      <c r="O10" s="687" t="str">
        <f>IF(IstPub_ch="",IF(IstPub="","",IstPub),IstPub_ch)</f>
        <v>Газета "Курская правда" № 142 от 29.11.2022 г.</v>
      </c>
      <c r="P10" s="687"/>
      <c r="Q10" s="687"/>
      <c r="R10" s="687"/>
      <c r="S10" s="687"/>
      <c r="T10" s="687"/>
      <c r="U10" s="421"/>
      <c r="V10" s="421"/>
      <c r="W10" s="436"/>
      <c r="X10" s="190"/>
      <c r="Y10" s="190"/>
      <c r="Z10" s="190"/>
      <c r="AA10" s="190"/>
      <c r="AB10" s="190"/>
      <c r="AC10" s="190"/>
    </row>
    <row r="11" spans="1:29" s="145" customFormat="1" ht="11.25" hidden="1">
      <c r="A11" s="190"/>
      <c r="B11" s="190"/>
      <c r="C11" s="190"/>
      <c r="D11" s="190"/>
      <c r="E11" s="190"/>
      <c r="F11" s="190"/>
      <c r="G11" s="190"/>
      <c r="H11" s="190"/>
      <c r="L11" s="682"/>
      <c r="M11" s="682"/>
      <c r="N11" s="412"/>
      <c r="O11" s="421"/>
      <c r="P11" s="421"/>
      <c r="Q11" s="421"/>
      <c r="R11" s="421"/>
      <c r="S11" s="421"/>
      <c r="T11" s="421"/>
      <c r="U11" s="424" t="s">
        <v>373</v>
      </c>
      <c r="X11" s="190"/>
      <c r="Y11" s="190"/>
      <c r="Z11" s="190"/>
      <c r="AA11" s="190"/>
      <c r="AB11" s="190"/>
      <c r="AC11" s="190"/>
    </row>
    <row r="12" spans="1:29">
      <c r="J12" s="79"/>
      <c r="K12" s="79"/>
      <c r="L12" s="33"/>
      <c r="M12" s="33"/>
      <c r="N12" s="423"/>
      <c r="O12" s="688"/>
      <c r="P12" s="688"/>
      <c r="Q12" s="688"/>
      <c r="R12" s="688"/>
      <c r="S12" s="688"/>
      <c r="T12" s="688"/>
      <c r="U12" s="688"/>
    </row>
    <row r="13" spans="1:29">
      <c r="J13" s="79"/>
      <c r="K13" s="79"/>
      <c r="L13" s="613" t="s">
        <v>454</v>
      </c>
      <c r="M13" s="613"/>
      <c r="N13" s="613"/>
      <c r="O13" s="613"/>
      <c r="P13" s="613"/>
      <c r="Q13" s="613"/>
      <c r="R13" s="613"/>
      <c r="S13" s="613"/>
      <c r="T13" s="613"/>
      <c r="U13" s="613"/>
      <c r="V13" s="613"/>
      <c r="W13" s="613" t="s">
        <v>455</v>
      </c>
    </row>
    <row r="14" spans="1:29" ht="14.25" customHeight="1">
      <c r="J14" s="79"/>
      <c r="K14" s="79"/>
      <c r="L14" s="694" t="s">
        <v>92</v>
      </c>
      <c r="M14" s="694" t="s">
        <v>638</v>
      </c>
      <c r="N14" s="486"/>
      <c r="O14" s="695" t="s">
        <v>640</v>
      </c>
      <c r="P14" s="696"/>
      <c r="Q14" s="696"/>
      <c r="R14" s="696"/>
      <c r="S14" s="696"/>
      <c r="T14" s="697"/>
      <c r="U14" s="678" t="s">
        <v>341</v>
      </c>
      <c r="V14" s="691" t="s">
        <v>275</v>
      </c>
      <c r="W14" s="613"/>
    </row>
    <row r="15" spans="1:29" ht="14.25" customHeight="1">
      <c r="J15" s="79"/>
      <c r="K15" s="79"/>
      <c r="L15" s="694"/>
      <c r="M15" s="694"/>
      <c r="N15" s="487"/>
      <c r="O15" s="700" t="s">
        <v>604</v>
      </c>
      <c r="P15" s="698" t="s">
        <v>271</v>
      </c>
      <c r="Q15" s="699"/>
      <c r="R15" s="675" t="s">
        <v>653</v>
      </c>
      <c r="S15" s="676"/>
      <c r="T15" s="677"/>
      <c r="U15" s="679"/>
      <c r="V15" s="692"/>
      <c r="W15" s="613"/>
    </row>
    <row r="16" spans="1:29" ht="33.75" customHeight="1">
      <c r="J16" s="79"/>
      <c r="K16" s="79"/>
      <c r="L16" s="694"/>
      <c r="M16" s="694"/>
      <c r="N16" s="488"/>
      <c r="O16" s="701"/>
      <c r="P16" s="94" t="s">
        <v>605</v>
      </c>
      <c r="Q16" s="94" t="s">
        <v>6</v>
      </c>
      <c r="R16" s="95" t="s">
        <v>274</v>
      </c>
      <c r="S16" s="689" t="s">
        <v>273</v>
      </c>
      <c r="T16" s="690"/>
      <c r="U16" s="680"/>
      <c r="V16" s="693"/>
      <c r="W16" s="613"/>
    </row>
    <row r="17" spans="1:29">
      <c r="J17" s="79"/>
      <c r="K17" s="413">
        <v>1</v>
      </c>
      <c r="L17" s="474" t="s">
        <v>93</v>
      </c>
      <c r="M17" s="474" t="s">
        <v>49</v>
      </c>
      <c r="N17" s="476" t="str">
        <f ca="1">OFFSET(N17,0,-1)</f>
        <v>2</v>
      </c>
      <c r="O17" s="475">
        <f ca="1">OFFSET(O17,0,-1)+1</f>
        <v>3</v>
      </c>
      <c r="P17" s="475">
        <f ca="1">OFFSET(P17,0,-1)+1</f>
        <v>4</v>
      </c>
      <c r="Q17" s="475">
        <f ca="1">OFFSET(Q17,0,-1)+1</f>
        <v>5</v>
      </c>
      <c r="R17" s="475">
        <f ca="1">OFFSET(R17,0,-1)+1</f>
        <v>6</v>
      </c>
      <c r="S17" s="683">
        <f ca="1">OFFSET(S17,0,-1)+1</f>
        <v>7</v>
      </c>
      <c r="T17" s="683"/>
      <c r="U17" s="475">
        <f ca="1">OFFSET(U17,0,-2)+1</f>
        <v>8</v>
      </c>
      <c r="V17" s="476">
        <f ca="1">OFFSET(V17,0,-1)</f>
        <v>8</v>
      </c>
      <c r="W17" s="475">
        <f ca="1">OFFSET(W17,0,-1)+1</f>
        <v>9</v>
      </c>
    </row>
    <row r="18" spans="1:29" ht="22.5">
      <c r="A18" s="667">
        <v>1</v>
      </c>
      <c r="E18" s="191"/>
      <c r="F18" s="303"/>
      <c r="G18" s="303"/>
      <c r="H18" s="303"/>
      <c r="J18" s="541"/>
      <c r="K18" s="544"/>
      <c r="L18" s="425">
        <f>mergeValue(A18)</f>
        <v>1</v>
      </c>
      <c r="M18" s="472" t="s">
        <v>20</v>
      </c>
      <c r="N18" s="473"/>
      <c r="O18" s="668"/>
      <c r="P18" s="668"/>
      <c r="Q18" s="668"/>
      <c r="R18" s="668"/>
      <c r="S18" s="668"/>
      <c r="T18" s="668"/>
      <c r="U18" s="668"/>
      <c r="V18" s="668"/>
      <c r="W18" s="267" t="s">
        <v>476</v>
      </c>
      <c r="Y18" s="189"/>
      <c r="Z18" s="189" t="str">
        <f t="shared" ref="Z18:Z31" si="0">IF(M18="","",M18 )</f>
        <v>Наименование тарифа</v>
      </c>
      <c r="AA18" s="189"/>
      <c r="AB18" s="189"/>
      <c r="AC18" s="189"/>
    </row>
    <row r="19" spans="1:29" ht="22.5">
      <c r="A19" s="667"/>
      <c r="B19" s="667">
        <v>1</v>
      </c>
      <c r="E19" s="303"/>
      <c r="F19" s="303"/>
      <c r="G19" s="303"/>
      <c r="H19" s="303"/>
      <c r="I19" s="157"/>
      <c r="J19" s="540"/>
      <c r="K19" s="542"/>
      <c r="L19" s="425" t="str">
        <f>mergeValue(A19) &amp;"."&amp; mergeValue(B19)</f>
        <v>1.1</v>
      </c>
      <c r="M19" s="441" t="s">
        <v>16</v>
      </c>
      <c r="N19" s="473"/>
      <c r="O19" s="668"/>
      <c r="P19" s="668"/>
      <c r="Q19" s="668"/>
      <c r="R19" s="668"/>
      <c r="S19" s="668"/>
      <c r="T19" s="668"/>
      <c r="U19" s="668"/>
      <c r="V19" s="668"/>
      <c r="W19" s="267" t="s">
        <v>477</v>
      </c>
      <c r="Y19" s="189"/>
      <c r="Z19" s="189" t="str">
        <f t="shared" si="0"/>
        <v>Территория действия тарифа</v>
      </c>
      <c r="AA19" s="189"/>
      <c r="AB19" s="189"/>
      <c r="AC19" s="189"/>
    </row>
    <row r="20" spans="1:29" ht="22.5">
      <c r="A20" s="667"/>
      <c r="B20" s="667"/>
      <c r="C20" s="667">
        <v>1</v>
      </c>
      <c r="E20" s="303"/>
      <c r="F20" s="303"/>
      <c r="G20" s="303"/>
      <c r="H20" s="303"/>
      <c r="I20" s="543"/>
      <c r="J20" s="540"/>
      <c r="K20" s="542"/>
      <c r="L20" s="425" t="str">
        <f>mergeValue(A20) &amp;"."&amp; mergeValue(B20)&amp;"."&amp; mergeValue(C20)</f>
        <v>1.1.1</v>
      </c>
      <c r="M20" s="442" t="s">
        <v>7</v>
      </c>
      <c r="N20" s="473"/>
      <c r="O20" s="668"/>
      <c r="P20" s="668"/>
      <c r="Q20" s="668"/>
      <c r="R20" s="668"/>
      <c r="S20" s="668"/>
      <c r="T20" s="668"/>
      <c r="U20" s="668"/>
      <c r="V20" s="668"/>
      <c r="W20" s="267" t="s">
        <v>632</v>
      </c>
      <c r="Y20" s="189"/>
      <c r="Z20" s="189" t="str">
        <f t="shared" si="0"/>
        <v xml:space="preserve">Наименование системы теплоснабжения </v>
      </c>
      <c r="AA20" s="189"/>
      <c r="AB20" s="189"/>
      <c r="AC20" s="189"/>
    </row>
    <row r="21" spans="1:29" ht="22.5">
      <c r="A21" s="667"/>
      <c r="B21" s="667"/>
      <c r="C21" s="667"/>
      <c r="D21" s="667">
        <v>1</v>
      </c>
      <c r="E21" s="303"/>
      <c r="F21" s="303"/>
      <c r="G21" s="303"/>
      <c r="H21" s="303"/>
      <c r="I21" s="543"/>
      <c r="J21" s="540"/>
      <c r="K21" s="542"/>
      <c r="L21" s="425" t="str">
        <f>mergeValue(A21) &amp;"."&amp; mergeValue(B21)&amp;"."&amp; mergeValue(C21)&amp;"."&amp; mergeValue(D21)</f>
        <v>1.1.1.1</v>
      </c>
      <c r="M21" s="443" t="s">
        <v>22</v>
      </c>
      <c r="N21" s="473"/>
      <c r="O21" s="668"/>
      <c r="P21" s="668"/>
      <c r="Q21" s="668"/>
      <c r="R21" s="668"/>
      <c r="S21" s="668"/>
      <c r="T21" s="668"/>
      <c r="U21" s="668"/>
      <c r="V21" s="668"/>
      <c r="W21" s="267" t="s">
        <v>633</v>
      </c>
      <c r="Y21" s="189"/>
      <c r="Z21" s="189" t="str">
        <f t="shared" si="0"/>
        <v xml:space="preserve">Источник тепловой энергии  </v>
      </c>
      <c r="AA21" s="189"/>
      <c r="AB21" s="189"/>
      <c r="AC21" s="189"/>
    </row>
    <row r="22" spans="1:29" ht="101.25">
      <c r="A22" s="667"/>
      <c r="B22" s="667"/>
      <c r="C22" s="667"/>
      <c r="D22" s="667"/>
      <c r="E22" s="667">
        <v>1</v>
      </c>
      <c r="F22" s="303"/>
      <c r="G22" s="303"/>
      <c r="H22" s="180">
        <v>1</v>
      </c>
      <c r="I22" s="667">
        <v>1</v>
      </c>
      <c r="J22" s="303"/>
      <c r="K22" s="546"/>
      <c r="L22" s="425" t="str">
        <f>mergeValue(A22) &amp;"."&amp; mergeValue(B22)&amp;"."&amp; mergeValue(C22)&amp;"."&amp; mergeValue(D22)&amp;"."&amp; mergeValue(E22)</f>
        <v>1.1.1.1.1</v>
      </c>
      <c r="M22" s="445" t="s">
        <v>9</v>
      </c>
      <c r="N22" s="473"/>
      <c r="O22" s="669"/>
      <c r="P22" s="669"/>
      <c r="Q22" s="669"/>
      <c r="R22" s="669"/>
      <c r="S22" s="669"/>
      <c r="T22" s="669"/>
      <c r="U22" s="669"/>
      <c r="V22" s="669"/>
      <c r="W22" s="267" t="s">
        <v>637</v>
      </c>
      <c r="Y22" s="189"/>
      <c r="Z22" s="189" t="str">
        <f t="shared" si="0"/>
        <v>Схема подключения теплопотребляющей установки к коллектору источника тепловой энергии</v>
      </c>
      <c r="AA22" s="189"/>
      <c r="AB22" s="189"/>
      <c r="AC22" s="189"/>
    </row>
    <row r="23" spans="1:29" ht="90">
      <c r="A23" s="667"/>
      <c r="B23" s="667"/>
      <c r="C23" s="667"/>
      <c r="D23" s="667"/>
      <c r="E23" s="667"/>
      <c r="F23" s="667">
        <v>1</v>
      </c>
      <c r="G23" s="180"/>
      <c r="H23" s="180"/>
      <c r="I23" s="667"/>
      <c r="J23" s="667">
        <v>1</v>
      </c>
      <c r="K23" s="547"/>
      <c r="L23" s="425" t="str">
        <f>mergeValue(A23) &amp;"."&amp; mergeValue(B23)&amp;"."&amp; mergeValue(C23)&amp;"."&amp; mergeValue(D23)&amp;"."&amp; mergeValue(E23)&amp;"."&amp; mergeValue(F23)</f>
        <v>1.1.1.1.1.1</v>
      </c>
      <c r="M23" s="446" t="s">
        <v>10</v>
      </c>
      <c r="N23" s="473"/>
      <c r="O23" s="670"/>
      <c r="P23" s="671"/>
      <c r="Q23" s="671"/>
      <c r="R23" s="671"/>
      <c r="S23" s="671"/>
      <c r="T23" s="671"/>
      <c r="U23" s="671"/>
      <c r="V23" s="672"/>
      <c r="W23" s="267" t="s">
        <v>635</v>
      </c>
      <c r="Y23" s="189"/>
      <c r="Z23" s="189" t="str">
        <f t="shared" si="0"/>
        <v>Группа потребителей</v>
      </c>
      <c r="AA23" s="189"/>
      <c r="AB23" s="189"/>
      <c r="AC23" s="189"/>
    </row>
    <row r="24" spans="1:29" ht="189" customHeight="1">
      <c r="A24" s="667"/>
      <c r="B24" s="667"/>
      <c r="C24" s="667"/>
      <c r="D24" s="667"/>
      <c r="E24" s="667"/>
      <c r="F24" s="667"/>
      <c r="G24" s="180">
        <v>1</v>
      </c>
      <c r="H24" s="180"/>
      <c r="I24" s="667"/>
      <c r="J24" s="667"/>
      <c r="K24" s="547">
        <v>1</v>
      </c>
      <c r="L24" s="425" t="str">
        <f>mergeValue(A24) &amp;"."&amp; mergeValue(B24)&amp;"."&amp; mergeValue(C24)&amp;"."&amp; mergeValue(D24)&amp;"."&amp; mergeValue(E24)&amp;"."&amp; mergeValue(F24)&amp;"."&amp; mergeValue(G24)</f>
        <v>1.1.1.1.1.1.1</v>
      </c>
      <c r="M24" s="563"/>
      <c r="N24" s="473"/>
      <c r="O24" s="451"/>
      <c r="P24" s="451"/>
      <c r="Q24" s="574"/>
      <c r="R24" s="673"/>
      <c r="S24" s="674" t="s">
        <v>84</v>
      </c>
      <c r="T24" s="673"/>
      <c r="U24" s="674" t="s">
        <v>85</v>
      </c>
      <c r="V24" s="451"/>
      <c r="W24" s="684" t="s">
        <v>654</v>
      </c>
      <c r="X24" s="180" t="str">
        <f>strCheckDate(O25:V25)</f>
        <v/>
      </c>
      <c r="Y24" s="189"/>
      <c r="Z24" s="189" t="str">
        <f t="shared" si="0"/>
        <v/>
      </c>
      <c r="AA24" s="189"/>
      <c r="AB24" s="189"/>
      <c r="AC24" s="189"/>
    </row>
    <row r="25" spans="1:29" ht="11.25" hidden="1" customHeight="1">
      <c r="A25" s="667"/>
      <c r="B25" s="667"/>
      <c r="C25" s="667"/>
      <c r="D25" s="667"/>
      <c r="E25" s="667"/>
      <c r="F25" s="667"/>
      <c r="G25" s="180"/>
      <c r="H25" s="180"/>
      <c r="I25" s="667"/>
      <c r="J25" s="667"/>
      <c r="K25" s="547"/>
      <c r="L25" s="253"/>
      <c r="M25" s="473"/>
      <c r="N25" s="473"/>
      <c r="O25" s="451"/>
      <c r="P25" s="451"/>
      <c r="Q25" s="461" t="str">
        <f>R24 &amp; "-" &amp; T24</f>
        <v>-</v>
      </c>
      <c r="R25" s="673"/>
      <c r="S25" s="674"/>
      <c r="T25" s="673"/>
      <c r="U25" s="674"/>
      <c r="V25" s="451"/>
      <c r="W25" s="685"/>
      <c r="Y25" s="189"/>
      <c r="Z25" s="189" t="str">
        <f t="shared" si="0"/>
        <v/>
      </c>
      <c r="AA25" s="189"/>
      <c r="AB25" s="189"/>
      <c r="AC25" s="189"/>
    </row>
    <row r="26" spans="1:29" ht="15" customHeight="1">
      <c r="A26" s="667"/>
      <c r="B26" s="667"/>
      <c r="C26" s="667"/>
      <c r="D26" s="667"/>
      <c r="E26" s="667"/>
      <c r="F26" s="667"/>
      <c r="G26" s="303"/>
      <c r="H26" s="180"/>
      <c r="I26" s="667"/>
      <c r="J26" s="667"/>
      <c r="K26" s="546"/>
      <c r="L26" s="439"/>
      <c r="M26" s="448" t="s">
        <v>25</v>
      </c>
      <c r="N26" s="148"/>
      <c r="O26" s="148"/>
      <c r="P26" s="148"/>
      <c r="Q26" s="148"/>
      <c r="R26" s="148"/>
      <c r="S26" s="148"/>
      <c r="T26" s="148"/>
      <c r="U26" s="148"/>
      <c r="V26" s="449"/>
      <c r="W26" s="686"/>
      <c r="Y26" s="189"/>
      <c r="Z26" s="189" t="str">
        <f t="shared" si="0"/>
        <v>Добавить вид теплоносителя (параметры теплоносителя)</v>
      </c>
      <c r="AA26" s="189"/>
      <c r="AB26" s="189"/>
      <c r="AC26" s="189"/>
    </row>
    <row r="27" spans="1:29" ht="15" customHeight="1">
      <c r="A27" s="667"/>
      <c r="B27" s="667"/>
      <c r="C27" s="667"/>
      <c r="D27" s="667"/>
      <c r="E27" s="667"/>
      <c r="F27" s="303"/>
      <c r="G27" s="303"/>
      <c r="H27" s="180"/>
      <c r="I27" s="667"/>
      <c r="J27" s="303"/>
      <c r="K27" s="546"/>
      <c r="L27" s="439"/>
      <c r="M27" s="447" t="s">
        <v>11</v>
      </c>
      <c r="N27" s="148"/>
      <c r="O27" s="148"/>
      <c r="P27" s="148"/>
      <c r="Q27" s="148"/>
      <c r="R27" s="148"/>
      <c r="S27" s="148"/>
      <c r="T27" s="148"/>
      <c r="U27" s="452"/>
      <c r="V27" s="148"/>
      <c r="W27" s="489"/>
      <c r="Y27" s="189"/>
      <c r="Z27" s="189" t="str">
        <f t="shared" si="0"/>
        <v>Добавить группу потребителей</v>
      </c>
      <c r="AA27" s="189"/>
      <c r="AB27" s="189"/>
      <c r="AC27" s="189"/>
    </row>
    <row r="28" spans="1:29" ht="15" customHeight="1">
      <c r="A28" s="667"/>
      <c r="B28" s="667"/>
      <c r="C28" s="667"/>
      <c r="D28" s="667"/>
      <c r="E28" s="545"/>
      <c r="F28" s="303"/>
      <c r="G28" s="303"/>
      <c r="H28" s="303"/>
      <c r="I28" s="541"/>
      <c r="J28" s="78"/>
      <c r="K28" s="544"/>
      <c r="L28" s="439"/>
      <c r="M28" s="444" t="s">
        <v>12</v>
      </c>
      <c r="N28" s="148"/>
      <c r="O28" s="148"/>
      <c r="P28" s="148"/>
      <c r="Q28" s="148"/>
      <c r="R28" s="148"/>
      <c r="S28" s="148"/>
      <c r="T28" s="148"/>
      <c r="U28" s="452"/>
      <c r="V28" s="148"/>
      <c r="W28" s="489"/>
      <c r="Y28" s="189"/>
      <c r="Z28" s="189" t="str">
        <f t="shared" si="0"/>
        <v>Добавить схему подключения</v>
      </c>
      <c r="AA28" s="189"/>
      <c r="AB28" s="189"/>
      <c r="AC28" s="189"/>
    </row>
    <row r="29" spans="1:29" ht="15" customHeight="1">
      <c r="A29" s="667"/>
      <c r="B29" s="667"/>
      <c r="C29" s="667"/>
      <c r="D29" s="545"/>
      <c r="E29" s="545"/>
      <c r="F29" s="303"/>
      <c r="G29" s="303"/>
      <c r="H29" s="303"/>
      <c r="I29" s="541"/>
      <c r="J29" s="78"/>
      <c r="K29" s="544"/>
      <c r="L29" s="439"/>
      <c r="M29" s="137" t="s">
        <v>17</v>
      </c>
      <c r="N29" s="148"/>
      <c r="O29" s="148"/>
      <c r="P29" s="148"/>
      <c r="Q29" s="148"/>
      <c r="R29" s="148"/>
      <c r="S29" s="148"/>
      <c r="T29" s="148"/>
      <c r="U29" s="452"/>
      <c r="V29" s="148"/>
      <c r="W29" s="489"/>
      <c r="Y29" s="189"/>
      <c r="Z29" s="189" t="str">
        <f t="shared" si="0"/>
        <v>Добавить источник тепловой энергии</v>
      </c>
      <c r="AA29" s="189"/>
      <c r="AB29" s="189"/>
      <c r="AC29" s="189"/>
    </row>
    <row r="30" spans="1:29" ht="15" customHeight="1">
      <c r="A30" s="667"/>
      <c r="B30" s="667"/>
      <c r="C30" s="545"/>
      <c r="D30" s="545"/>
      <c r="E30" s="545"/>
      <c r="F30" s="545"/>
      <c r="G30" s="550"/>
      <c r="H30" s="541"/>
      <c r="I30" s="548"/>
      <c r="J30" s="78"/>
      <c r="K30" s="549"/>
      <c r="L30" s="439"/>
      <c r="M30" s="136" t="s">
        <v>18</v>
      </c>
      <c r="N30" s="148"/>
      <c r="O30" s="148"/>
      <c r="P30" s="148"/>
      <c r="Q30" s="148"/>
      <c r="R30" s="148"/>
      <c r="S30" s="148"/>
      <c r="T30" s="148"/>
      <c r="U30" s="452"/>
      <c r="V30" s="148"/>
      <c r="W30" s="489"/>
      <c r="Y30" s="189"/>
      <c r="Z30" s="189" t="str">
        <f t="shared" si="0"/>
        <v>Добавить наименование системы теплоснабжения</v>
      </c>
      <c r="AA30" s="189"/>
      <c r="AB30" s="189"/>
      <c r="AC30" s="189"/>
    </row>
    <row r="31" spans="1:29" ht="15" customHeight="1">
      <c r="A31" s="667"/>
      <c r="B31" s="545"/>
      <c r="C31" s="545"/>
      <c r="D31" s="545"/>
      <c r="E31" s="545"/>
      <c r="F31" s="545"/>
      <c r="G31" s="550"/>
      <c r="H31" s="541"/>
      <c r="I31" s="541"/>
      <c r="J31" s="78"/>
      <c r="K31" s="544"/>
      <c r="L31" s="439"/>
      <c r="M31" s="142" t="s">
        <v>19</v>
      </c>
      <c r="N31" s="148"/>
      <c r="O31" s="148"/>
      <c r="P31" s="148"/>
      <c r="Q31" s="148"/>
      <c r="R31" s="148"/>
      <c r="S31" s="148"/>
      <c r="T31" s="148"/>
      <c r="U31" s="452"/>
      <c r="V31" s="148"/>
      <c r="W31" s="489"/>
      <c r="Y31" s="189"/>
      <c r="Z31" s="189" t="str">
        <f t="shared" si="0"/>
        <v>Добавить территорию действия тарифа</v>
      </c>
      <c r="AA31" s="189"/>
      <c r="AB31" s="189"/>
      <c r="AC31" s="189"/>
    </row>
    <row r="32" spans="1:29" customFormat="1" ht="15" customHeight="1">
      <c r="L32" s="415"/>
      <c r="M32" s="151" t="s">
        <v>309</v>
      </c>
      <c r="N32" s="148"/>
      <c r="O32" s="148"/>
      <c r="P32" s="148"/>
      <c r="Q32" s="148"/>
      <c r="R32" s="148"/>
      <c r="S32" s="148"/>
      <c r="T32" s="148"/>
      <c r="U32" s="452"/>
      <c r="V32" s="148"/>
      <c r="W32" s="489"/>
      <c r="X32" s="182"/>
      <c r="Y32" s="182"/>
      <c r="Z32" s="182"/>
      <c r="AA32" s="182"/>
      <c r="AB32" s="182"/>
      <c r="AC32" s="182"/>
    </row>
    <row r="33" spans="1:29" ht="11.25">
      <c r="A33" s="32"/>
      <c r="B33" s="32"/>
      <c r="C33" s="32"/>
      <c r="D33" s="32"/>
      <c r="E33" s="32"/>
      <c r="F33" s="32"/>
      <c r="G33" s="32"/>
      <c r="H33" s="32"/>
      <c r="I33" s="32"/>
      <c r="J33" s="32"/>
      <c r="K33" s="32"/>
      <c r="X33" s="32"/>
      <c r="Y33" s="32"/>
      <c r="Z33" s="32"/>
      <c r="AA33" s="32"/>
      <c r="AB33" s="32"/>
      <c r="AC33" s="32"/>
    </row>
    <row r="34" spans="1:29" ht="90" customHeight="1">
      <c r="L34" s="1">
        <v>1</v>
      </c>
      <c r="M34" s="661" t="s">
        <v>631</v>
      </c>
      <c r="N34" s="661"/>
      <c r="O34" s="661"/>
      <c r="P34" s="661"/>
      <c r="Q34" s="661"/>
      <c r="R34" s="661"/>
      <c r="S34" s="661"/>
      <c r="T34" s="661"/>
      <c r="U34" s="661"/>
      <c r="V34" s="661"/>
      <c r="W34" s="661"/>
    </row>
  </sheetData>
  <sheetProtection algorithmName="SHA-512" hashValue="XEXssIk4UbxWgnqgoOeN0fyPPl5ruing/yEizcoAIYo1hQZFfgycTsAcRk013qTDHH7rZU9LNjwWMGbgMLgA3g==" saltValue="RS/ZSm2g9ryNVP1XdUmpeg==" spinCount="100000" sheet="1" objects="1" scenarios="1" formatColumns="0" formatRows="0"/>
  <dataConsolidate leftLabels="1" link="1"/>
  <mergeCells count="39">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 ref="L5:T5"/>
    <mergeCell ref="O9:T9"/>
    <mergeCell ref="O10:T10"/>
    <mergeCell ref="L11:M11"/>
    <mergeCell ref="O12:U12"/>
    <mergeCell ref="O7:T7"/>
    <mergeCell ref="O8:T8"/>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xr:uid="{00000000-0002-0000-0A00-000000000000}">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xr:uid="{00000000-0002-0000-0A00-000001000000}">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xr:uid="{00000000-0002-0000-0A00-000002000000}">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xr:uid="{00000000-0002-0000-0A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xr:uid="{00000000-0002-0000-0A00-000004000000}"/>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xr:uid="{00000000-0002-0000-0A00-000005000000}"/>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xr:uid="{00000000-0002-0000-0A00-000006000000}"/>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xr:uid="{00000000-0002-0000-0A00-000007000000}"/>
    <dataValidation type="list" allowBlank="1" showInputMessage="1" showErrorMessage="1" errorTitle="Ошибка" error="Выберите значение из списка" prompt="Выберите значение из списка" sqref="O23" xr:uid="{00000000-0002-0000-0A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List05_13">
    <tabColor theme="0" tint="-0.249977111117893"/>
  </sheetPr>
  <dimension ref="A1:T27"/>
  <sheetViews>
    <sheetView showGridLines="0" topLeftCell="E1" zoomScaleNormal="100" workbookViewId="0">
      <selection activeCell="G26" sqref="G26"/>
    </sheetView>
  </sheetViews>
  <sheetFormatPr defaultColWidth="10.5703125" defaultRowHeight="14.25"/>
  <cols>
    <col min="1" max="1" width="3.7109375" style="191" hidden="1" customWidth="1"/>
    <col min="2" max="4" width="3.7109375" style="180" hidden="1" customWidth="1"/>
    <col min="5" max="5" width="3.7109375" style="80" customWidth="1"/>
    <col min="6" max="6" width="9.7109375" style="32" customWidth="1"/>
    <col min="7" max="7" width="37.7109375" style="32" customWidth="1"/>
    <col min="8" max="8" width="66.85546875" style="32" customWidth="1"/>
    <col min="9" max="9" width="115.7109375" style="32" customWidth="1"/>
    <col min="10" max="11" width="10.5703125" style="180"/>
    <col min="12" max="12" width="11.140625" style="180" customWidth="1"/>
    <col min="13" max="20" width="10.5703125" style="180"/>
    <col min="21" max="16384" width="10.5703125" style="32"/>
  </cols>
  <sheetData>
    <row r="1" spans="1:20" ht="3" customHeight="1">
      <c r="A1" s="191" t="s">
        <v>49</v>
      </c>
    </row>
    <row r="2" spans="1:20" ht="22.5">
      <c r="F2" s="662" t="s">
        <v>491</v>
      </c>
      <c r="G2" s="663"/>
      <c r="H2" s="664"/>
      <c r="I2" s="376"/>
    </row>
    <row r="3" spans="1:20" ht="3" customHeight="1"/>
    <row r="4" spans="1:20" s="145" customFormat="1" ht="11.25">
      <c r="A4" s="190"/>
      <c r="B4" s="190"/>
      <c r="C4" s="190"/>
      <c r="D4" s="190"/>
      <c r="F4" s="613" t="s">
        <v>454</v>
      </c>
      <c r="G4" s="613"/>
      <c r="H4" s="613"/>
      <c r="I4" s="637" t="s">
        <v>455</v>
      </c>
      <c r="J4" s="190"/>
      <c r="K4" s="190"/>
      <c r="L4" s="190"/>
      <c r="M4" s="190"/>
      <c r="N4" s="190"/>
      <c r="O4" s="190"/>
      <c r="P4" s="190"/>
      <c r="Q4" s="190"/>
      <c r="R4" s="190"/>
      <c r="S4" s="190"/>
      <c r="T4" s="190"/>
    </row>
    <row r="5" spans="1:20" s="145" customFormat="1" ht="11.25" customHeight="1">
      <c r="A5" s="190"/>
      <c r="B5" s="190"/>
      <c r="C5" s="190"/>
      <c r="D5" s="190"/>
      <c r="F5" s="278" t="s">
        <v>92</v>
      </c>
      <c r="G5" s="104" t="s">
        <v>457</v>
      </c>
      <c r="H5" s="277" t="s">
        <v>442</v>
      </c>
      <c r="I5" s="637"/>
      <c r="J5" s="190"/>
      <c r="K5" s="190"/>
      <c r="L5" s="190"/>
      <c r="M5" s="190"/>
      <c r="N5" s="190"/>
      <c r="O5" s="190"/>
      <c r="P5" s="190"/>
      <c r="Q5" s="190"/>
      <c r="R5" s="190"/>
      <c r="S5" s="190"/>
      <c r="T5" s="190"/>
    </row>
    <row r="6" spans="1:20" s="145" customFormat="1" ht="12" customHeight="1">
      <c r="A6" s="190"/>
      <c r="B6" s="190"/>
      <c r="C6" s="190"/>
      <c r="D6" s="190"/>
      <c r="F6" s="279" t="s">
        <v>93</v>
      </c>
      <c r="G6" s="281">
        <v>2</v>
      </c>
      <c r="H6" s="282">
        <v>3</v>
      </c>
      <c r="I6" s="280">
        <v>4</v>
      </c>
      <c r="J6" s="190">
        <v>4</v>
      </c>
      <c r="K6" s="190"/>
      <c r="L6" s="190"/>
      <c r="M6" s="190"/>
      <c r="N6" s="190"/>
      <c r="O6" s="190"/>
      <c r="P6" s="190"/>
      <c r="Q6" s="190"/>
      <c r="R6" s="190"/>
      <c r="S6" s="190"/>
      <c r="T6" s="190"/>
    </row>
    <row r="7" spans="1:20" s="145" customFormat="1" ht="18.75">
      <c r="A7" s="190"/>
      <c r="B7" s="190"/>
      <c r="C7" s="190"/>
      <c r="D7" s="190"/>
      <c r="F7" s="171">
        <v>1</v>
      </c>
      <c r="G7" s="360" t="s">
        <v>492</v>
      </c>
      <c r="H7" s="276" t="str">
        <f>IF(dateCh="","",dateCh)</f>
        <v>29.11.2022</v>
      </c>
      <c r="I7" s="176" t="s">
        <v>493</v>
      </c>
      <c r="J7" s="290"/>
      <c r="K7" s="190"/>
      <c r="L7" s="190"/>
      <c r="M7" s="190"/>
      <c r="N7" s="190"/>
      <c r="O7" s="190"/>
      <c r="P7" s="190"/>
      <c r="Q7" s="190"/>
      <c r="R7" s="190"/>
      <c r="S7" s="190"/>
      <c r="T7" s="190"/>
    </row>
    <row r="8" spans="1:20" s="145" customFormat="1" ht="45">
      <c r="A8" s="665">
        <v>1</v>
      </c>
      <c r="B8" s="190"/>
      <c r="C8" s="190"/>
      <c r="D8" s="190"/>
      <c r="F8" s="171" t="str">
        <f>"2." &amp;mergeValue(A8)</f>
        <v>2.1</v>
      </c>
      <c r="G8" s="360" t="s">
        <v>494</v>
      </c>
      <c r="H8" s="276" t="str">
        <f>IF('Перечень тарифов'!R21="","наименование отсутствует","" &amp; 'Перечень тарифов'!R21 &amp; "")</f>
        <v>наименование отсутствует</v>
      </c>
      <c r="I8" s="176" t="s">
        <v>589</v>
      </c>
      <c r="J8" s="290"/>
      <c r="K8" s="190"/>
      <c r="L8" s="190"/>
      <c r="M8" s="190"/>
      <c r="N8" s="190"/>
      <c r="O8" s="190"/>
      <c r="P8" s="190"/>
      <c r="Q8" s="190"/>
      <c r="R8" s="190"/>
      <c r="S8" s="190"/>
      <c r="T8" s="190"/>
    </row>
    <row r="9" spans="1:20" s="145" customFormat="1" ht="22.5">
      <c r="A9" s="665"/>
      <c r="B9" s="190"/>
      <c r="C9" s="190"/>
      <c r="D9" s="190"/>
      <c r="F9" s="171" t="str">
        <f>"3." &amp;mergeValue(A9)</f>
        <v>3.1</v>
      </c>
      <c r="G9" s="360" t="s">
        <v>495</v>
      </c>
      <c r="H9" s="276"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 s="176" t="s">
        <v>587</v>
      </c>
      <c r="J9" s="290"/>
      <c r="K9" s="190"/>
      <c r="L9" s="190"/>
      <c r="M9" s="190"/>
      <c r="N9" s="190"/>
      <c r="O9" s="190"/>
      <c r="P9" s="190"/>
      <c r="Q9" s="190"/>
      <c r="R9" s="190"/>
      <c r="S9" s="190"/>
      <c r="T9" s="190"/>
    </row>
    <row r="10" spans="1:20" s="145" customFormat="1" ht="22.5">
      <c r="A10" s="665"/>
      <c r="B10" s="190"/>
      <c r="C10" s="190"/>
      <c r="D10" s="190"/>
      <c r="F10" s="171" t="str">
        <f>"4."&amp;mergeValue(A10)</f>
        <v>4.1</v>
      </c>
      <c r="G10" s="360" t="s">
        <v>496</v>
      </c>
      <c r="H10" s="277" t="s">
        <v>458</v>
      </c>
      <c r="I10" s="176"/>
      <c r="J10" s="290"/>
      <c r="K10" s="190"/>
      <c r="L10" s="190"/>
      <c r="M10" s="190"/>
      <c r="N10" s="190"/>
      <c r="O10" s="190"/>
      <c r="P10" s="190"/>
      <c r="Q10" s="190"/>
      <c r="R10" s="190"/>
      <c r="S10" s="190"/>
      <c r="T10" s="190"/>
    </row>
    <row r="11" spans="1:20" s="145" customFormat="1" ht="18.75">
      <c r="A11" s="665"/>
      <c r="B11" s="665">
        <v>1</v>
      </c>
      <c r="C11" s="296"/>
      <c r="D11" s="296"/>
      <c r="F11" s="171" t="str">
        <f>"4."&amp;mergeValue(A11) &amp;"."&amp;mergeValue(B11)</f>
        <v>4.1.1</v>
      </c>
      <c r="G11" s="283" t="s">
        <v>591</v>
      </c>
      <c r="H11" s="276" t="str">
        <f>IF(region_name="","",region_name)</f>
        <v>Курская область</v>
      </c>
      <c r="I11" s="176" t="s">
        <v>499</v>
      </c>
      <c r="J11" s="290"/>
      <c r="K11" s="190"/>
      <c r="L11" s="190"/>
      <c r="M11" s="190"/>
      <c r="N11" s="190"/>
      <c r="O11" s="190"/>
      <c r="P11" s="190"/>
      <c r="Q11" s="190"/>
      <c r="R11" s="190"/>
      <c r="S11" s="190"/>
      <c r="T11" s="190"/>
    </row>
    <row r="12" spans="1:20" s="145" customFormat="1" ht="22.5">
      <c r="A12" s="665"/>
      <c r="B12" s="665"/>
      <c r="C12" s="665">
        <v>1</v>
      </c>
      <c r="D12" s="296"/>
      <c r="F12" s="171" t="str">
        <f>"4."&amp;mergeValue(A12) &amp;"."&amp;mergeValue(B12)&amp;"."&amp;mergeValue(C12)</f>
        <v>4.1.1.1</v>
      </c>
      <c r="G12" s="295" t="s">
        <v>497</v>
      </c>
      <c r="H12" s="276" t="str">
        <f>IF(Территории!H13="","","" &amp; Территории!H13 &amp; "")</f>
        <v>Курский муниципальный район</v>
      </c>
      <c r="I12" s="176" t="s">
        <v>500</v>
      </c>
      <c r="J12" s="290"/>
      <c r="K12" s="190"/>
      <c r="L12" s="190"/>
      <c r="M12" s="190"/>
      <c r="N12" s="190"/>
      <c r="O12" s="190"/>
      <c r="P12" s="190"/>
      <c r="Q12" s="190"/>
      <c r="R12" s="190"/>
      <c r="S12" s="190"/>
      <c r="T12" s="190"/>
    </row>
    <row r="13" spans="1:20" s="145" customFormat="1" ht="56.25">
      <c r="A13" s="665"/>
      <c r="B13" s="665"/>
      <c r="C13" s="665"/>
      <c r="D13" s="296">
        <v>1</v>
      </c>
      <c r="F13" s="171" t="str">
        <f>"4."&amp;mergeValue(A13) &amp;"."&amp;mergeValue(B13)&amp;"."&amp;mergeValue(C13)&amp;"."&amp;mergeValue(D13)</f>
        <v>4.1.1.1.1</v>
      </c>
      <c r="G13" s="363" t="s">
        <v>498</v>
      </c>
      <c r="H13" s="276" t="str">
        <f>IF(Территории!R14="","","" &amp; Территории!R14 &amp; "")</f>
        <v>Щетинский сельсовет (38620492)</v>
      </c>
      <c r="I13" s="358" t="s">
        <v>590</v>
      </c>
      <c r="J13" s="290"/>
      <c r="K13" s="190"/>
      <c r="L13" s="190"/>
      <c r="M13" s="190"/>
      <c r="N13" s="190"/>
      <c r="O13" s="190"/>
      <c r="P13" s="190"/>
      <c r="Q13" s="190"/>
      <c r="R13" s="190"/>
      <c r="S13" s="190"/>
      <c r="T13" s="190"/>
    </row>
    <row r="14" spans="1:20" s="145" customFormat="1" ht="45">
      <c r="A14" s="665">
        <v>2</v>
      </c>
      <c r="B14" s="190"/>
      <c r="C14" s="190"/>
      <c r="D14" s="190"/>
      <c r="F14" s="171" t="str">
        <f>"2." &amp;mergeValue(A14)</f>
        <v>2.2</v>
      </c>
      <c r="G14" s="360" t="s">
        <v>494</v>
      </c>
      <c r="H14" s="276" t="str">
        <f>IF('Перечень тарифов'!R24="","наименование отсутствует","" &amp; 'Перечень тарифов'!R24 &amp; "")</f>
        <v>наименование отсутствует</v>
      </c>
      <c r="I14" s="176" t="s">
        <v>589</v>
      </c>
      <c r="J14" s="290"/>
      <c r="K14" s="190"/>
      <c r="L14" s="190"/>
      <c r="M14" s="190"/>
      <c r="N14" s="190"/>
      <c r="O14" s="190"/>
      <c r="P14" s="190"/>
      <c r="Q14" s="190"/>
      <c r="R14" s="190"/>
      <c r="S14" s="190"/>
      <c r="T14" s="190"/>
    </row>
    <row r="15" spans="1:20" s="145" customFormat="1" ht="22.5">
      <c r="A15" s="665"/>
      <c r="B15" s="190"/>
      <c r="C15" s="190"/>
      <c r="D15" s="190"/>
      <c r="F15" s="171" t="str">
        <f>"3." &amp;mergeValue(A15)</f>
        <v>3.2</v>
      </c>
      <c r="G15" s="360" t="s">
        <v>495</v>
      </c>
      <c r="H15" s="276"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15" s="176" t="s">
        <v>587</v>
      </c>
      <c r="J15" s="290"/>
      <c r="K15" s="190"/>
      <c r="L15" s="190"/>
      <c r="M15" s="190"/>
      <c r="N15" s="190"/>
      <c r="O15" s="190"/>
      <c r="P15" s="190"/>
      <c r="Q15" s="190"/>
      <c r="R15" s="190"/>
      <c r="S15" s="190"/>
      <c r="T15" s="190"/>
    </row>
    <row r="16" spans="1:20" s="145" customFormat="1" ht="22.5">
      <c r="A16" s="665"/>
      <c r="B16" s="190"/>
      <c r="C16" s="190"/>
      <c r="D16" s="190"/>
      <c r="F16" s="171" t="str">
        <f>"4."&amp;mergeValue(A16)</f>
        <v>4.2</v>
      </c>
      <c r="G16" s="360" t="s">
        <v>496</v>
      </c>
      <c r="H16" s="277" t="s">
        <v>458</v>
      </c>
      <c r="I16" s="176"/>
      <c r="J16" s="290"/>
      <c r="K16" s="190"/>
      <c r="L16" s="190"/>
      <c r="M16" s="190"/>
      <c r="N16" s="190"/>
      <c r="O16" s="190"/>
      <c r="P16" s="190"/>
      <c r="Q16" s="190"/>
      <c r="R16" s="190"/>
      <c r="S16" s="190"/>
      <c r="T16" s="190"/>
    </row>
    <row r="17" spans="1:20" s="145" customFormat="1" ht="18.75">
      <c r="A17" s="665"/>
      <c r="B17" s="665">
        <v>1</v>
      </c>
      <c r="C17" s="296"/>
      <c r="D17" s="296"/>
      <c r="F17" s="171" t="str">
        <f>"4."&amp;mergeValue(A17) &amp;"."&amp;mergeValue(B17)</f>
        <v>4.2.1</v>
      </c>
      <c r="G17" s="283" t="s">
        <v>591</v>
      </c>
      <c r="H17" s="276" t="str">
        <f>IF(region_name="","",region_name)</f>
        <v>Курская область</v>
      </c>
      <c r="I17" s="176" t="s">
        <v>499</v>
      </c>
      <c r="J17" s="290"/>
      <c r="K17" s="190"/>
      <c r="L17" s="190"/>
      <c r="M17" s="190"/>
      <c r="N17" s="190"/>
      <c r="O17" s="190"/>
      <c r="P17" s="190"/>
      <c r="Q17" s="190"/>
      <c r="R17" s="190"/>
      <c r="S17" s="190"/>
      <c r="T17" s="190"/>
    </row>
    <row r="18" spans="1:20" s="145" customFormat="1" ht="22.5">
      <c r="A18" s="665"/>
      <c r="B18" s="665"/>
      <c r="C18" s="665">
        <v>1</v>
      </c>
      <c r="D18" s="296"/>
      <c r="F18" s="171" t="str">
        <f>"4."&amp;mergeValue(A18) &amp;"."&amp;mergeValue(B18)&amp;"."&amp;mergeValue(C18)</f>
        <v>4.2.1.1</v>
      </c>
      <c r="G18" s="295" t="s">
        <v>497</v>
      </c>
      <c r="H18" s="276" t="str">
        <f>IF(Территории!H16="","","" &amp; Территории!H16 &amp; "")</f>
        <v>Курский муниципальный район</v>
      </c>
      <c r="I18" s="176" t="s">
        <v>500</v>
      </c>
      <c r="J18" s="290"/>
      <c r="K18" s="190"/>
      <c r="L18" s="190"/>
      <c r="M18" s="190"/>
      <c r="N18" s="190"/>
      <c r="O18" s="190"/>
      <c r="P18" s="190"/>
      <c r="Q18" s="190"/>
      <c r="R18" s="190"/>
      <c r="S18" s="190"/>
      <c r="T18" s="190"/>
    </row>
    <row r="19" spans="1:20" s="145" customFormat="1" ht="56.25">
      <c r="A19" s="665"/>
      <c r="B19" s="665"/>
      <c r="C19" s="665"/>
      <c r="D19" s="296">
        <v>1</v>
      </c>
      <c r="F19" s="171" t="str">
        <f>"4."&amp;mergeValue(A19) &amp;"."&amp;mergeValue(B19)&amp;"."&amp;mergeValue(C19)&amp;"."&amp;mergeValue(D19)</f>
        <v>4.2.1.1.1</v>
      </c>
      <c r="G19" s="363" t="s">
        <v>498</v>
      </c>
      <c r="H19" s="276" t="str">
        <f>IF(Территории!R17="","","" &amp; Территории!R17 &amp; "")</f>
        <v>Ворошневский сельсовет (38620424)</v>
      </c>
      <c r="I19" s="358" t="s">
        <v>590</v>
      </c>
      <c r="J19" s="290"/>
      <c r="K19" s="190"/>
      <c r="L19" s="190"/>
      <c r="M19" s="190"/>
      <c r="N19" s="190"/>
      <c r="O19" s="190"/>
      <c r="P19" s="190"/>
      <c r="Q19" s="190"/>
      <c r="R19" s="190"/>
      <c r="S19" s="190"/>
      <c r="T19" s="190"/>
    </row>
    <row r="20" spans="1:20" s="145" customFormat="1" ht="45">
      <c r="A20" s="665">
        <v>3</v>
      </c>
      <c r="B20" s="190"/>
      <c r="C20" s="190"/>
      <c r="D20" s="190"/>
      <c r="F20" s="171" t="str">
        <f>"2." &amp;mergeValue(A20)</f>
        <v>2.3</v>
      </c>
      <c r="G20" s="360" t="s">
        <v>494</v>
      </c>
      <c r="H20" s="276" t="str">
        <f>IF('Перечень тарифов'!R27="","наименование отсутствует","" &amp; 'Перечень тарифов'!R27 &amp; "")</f>
        <v>наименование отсутствует</v>
      </c>
      <c r="I20" s="176" t="s">
        <v>589</v>
      </c>
      <c r="J20" s="290"/>
      <c r="K20" s="190"/>
      <c r="L20" s="190"/>
      <c r="M20" s="190"/>
      <c r="N20" s="190"/>
      <c r="O20" s="190"/>
      <c r="P20" s="190"/>
      <c r="Q20" s="190"/>
      <c r="R20" s="190"/>
      <c r="S20" s="190"/>
      <c r="T20" s="190"/>
    </row>
    <row r="21" spans="1:20" s="145" customFormat="1" ht="22.5">
      <c r="A21" s="665"/>
      <c r="B21" s="190"/>
      <c r="C21" s="190"/>
      <c r="D21" s="190"/>
      <c r="F21" s="171" t="str">
        <f>"3." &amp;mergeValue(A21)</f>
        <v>3.3</v>
      </c>
      <c r="G21" s="360" t="s">
        <v>495</v>
      </c>
      <c r="H21" s="276"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21" s="176" t="s">
        <v>587</v>
      </c>
      <c r="J21" s="290"/>
      <c r="K21" s="190"/>
      <c r="L21" s="190"/>
      <c r="M21" s="190"/>
      <c r="N21" s="190"/>
      <c r="O21" s="190"/>
      <c r="P21" s="190"/>
      <c r="Q21" s="190"/>
      <c r="R21" s="190"/>
      <c r="S21" s="190"/>
      <c r="T21" s="190"/>
    </row>
    <row r="22" spans="1:20" s="145" customFormat="1" ht="22.5">
      <c r="A22" s="665"/>
      <c r="B22" s="190"/>
      <c r="C22" s="190"/>
      <c r="D22" s="190"/>
      <c r="F22" s="171" t="str">
        <f>"4."&amp;mergeValue(A22)</f>
        <v>4.3</v>
      </c>
      <c r="G22" s="360" t="s">
        <v>496</v>
      </c>
      <c r="H22" s="277" t="s">
        <v>458</v>
      </c>
      <c r="I22" s="176"/>
      <c r="J22" s="290"/>
      <c r="K22" s="190"/>
      <c r="L22" s="190"/>
      <c r="M22" s="190"/>
      <c r="N22" s="190"/>
      <c r="O22" s="190"/>
      <c r="P22" s="190"/>
      <c r="Q22" s="190"/>
      <c r="R22" s="190"/>
      <c r="S22" s="190"/>
      <c r="T22" s="190"/>
    </row>
    <row r="23" spans="1:20" s="145" customFormat="1" ht="18.75">
      <c r="A23" s="665"/>
      <c r="B23" s="665">
        <v>1</v>
      </c>
      <c r="C23" s="296"/>
      <c r="D23" s="296"/>
      <c r="F23" s="171" t="str">
        <f>"4."&amp;mergeValue(A23) &amp;"."&amp;mergeValue(B23)</f>
        <v>4.3.1</v>
      </c>
      <c r="G23" s="283" t="s">
        <v>591</v>
      </c>
      <c r="H23" s="276" t="str">
        <f>IF(region_name="","",region_name)</f>
        <v>Курская область</v>
      </c>
      <c r="I23" s="176" t="s">
        <v>499</v>
      </c>
      <c r="J23" s="290"/>
      <c r="K23" s="190"/>
      <c r="L23" s="190"/>
      <c r="M23" s="190"/>
      <c r="N23" s="190"/>
      <c r="O23" s="190"/>
      <c r="P23" s="190"/>
      <c r="Q23" s="190"/>
      <c r="R23" s="190"/>
      <c r="S23" s="190"/>
      <c r="T23" s="190"/>
    </row>
    <row r="24" spans="1:20" s="145" customFormat="1" ht="22.5">
      <c r="A24" s="665"/>
      <c r="B24" s="665"/>
      <c r="C24" s="665">
        <v>1</v>
      </c>
      <c r="D24" s="296"/>
      <c r="F24" s="171" t="str">
        <f>"4."&amp;mergeValue(A24) &amp;"."&amp;mergeValue(B24)&amp;"."&amp;mergeValue(C24)</f>
        <v>4.3.1.1</v>
      </c>
      <c r="G24" s="295" t="s">
        <v>497</v>
      </c>
      <c r="H24" s="276" t="str">
        <f>IF(Территории!H19="","","" &amp; Территории!H19 &amp; "")</f>
        <v>Курский муниципальный район</v>
      </c>
      <c r="I24" s="176" t="s">
        <v>500</v>
      </c>
      <c r="J24" s="290"/>
      <c r="K24" s="190"/>
      <c r="L24" s="190"/>
      <c r="M24" s="190"/>
      <c r="N24" s="190"/>
      <c r="O24" s="190"/>
      <c r="P24" s="190"/>
      <c r="Q24" s="190"/>
      <c r="R24" s="190"/>
      <c r="S24" s="190"/>
      <c r="T24" s="190"/>
    </row>
    <row r="25" spans="1:20" s="145" customFormat="1" ht="56.25">
      <c r="A25" s="665"/>
      <c r="B25" s="665"/>
      <c r="C25" s="665"/>
      <c r="D25" s="296">
        <v>1</v>
      </c>
      <c r="F25" s="171" t="str">
        <f>"4."&amp;mergeValue(A25) &amp;"."&amp;mergeValue(B25)&amp;"."&amp;mergeValue(C25)&amp;"."&amp;mergeValue(D25)</f>
        <v>4.3.1.1.1</v>
      </c>
      <c r="G25" s="363" t="s">
        <v>498</v>
      </c>
      <c r="H25" s="276" t="str">
        <f>IF(Территории!R20="","","" &amp; Территории!R20 &amp; "")</f>
        <v>Полянский сельсовет (38620472)</v>
      </c>
      <c r="I25" s="358" t="s">
        <v>590</v>
      </c>
      <c r="J25" s="290"/>
      <c r="K25" s="190"/>
      <c r="L25" s="190"/>
      <c r="M25" s="190"/>
      <c r="N25" s="190"/>
      <c r="O25" s="190"/>
      <c r="P25" s="190"/>
      <c r="Q25" s="190"/>
      <c r="R25" s="190"/>
      <c r="S25" s="190"/>
      <c r="T25" s="190"/>
    </row>
    <row r="26" spans="1:20" s="145" customFormat="1" ht="3" customHeight="1">
      <c r="A26" s="190"/>
      <c r="B26" s="190"/>
      <c r="C26" s="190"/>
      <c r="D26" s="190"/>
      <c r="F26" s="298"/>
      <c r="G26" s="299"/>
      <c r="H26" s="300"/>
      <c r="I26" s="301"/>
      <c r="J26" s="190"/>
      <c r="K26" s="190"/>
      <c r="L26" s="190"/>
      <c r="M26" s="190"/>
      <c r="N26" s="190"/>
      <c r="O26" s="190"/>
      <c r="P26" s="190"/>
      <c r="Q26" s="190"/>
      <c r="R26" s="190"/>
      <c r="S26" s="190"/>
      <c r="T26" s="190"/>
    </row>
    <row r="27" spans="1:20" s="145" customFormat="1" ht="15" customHeight="1">
      <c r="A27" s="190"/>
      <c r="B27" s="190"/>
      <c r="C27" s="190"/>
      <c r="D27" s="190"/>
      <c r="F27" s="284"/>
      <c r="G27" s="661" t="s">
        <v>592</v>
      </c>
      <c r="H27" s="661"/>
      <c r="I27" s="88"/>
      <c r="J27" s="190"/>
      <c r="K27" s="190"/>
      <c r="L27" s="190"/>
      <c r="M27" s="190"/>
      <c r="N27" s="190"/>
      <c r="O27" s="190"/>
      <c r="P27" s="190"/>
      <c r="Q27" s="190"/>
      <c r="R27" s="190"/>
      <c r="S27" s="190"/>
      <c r="T27" s="190"/>
    </row>
  </sheetData>
  <sheetProtection algorithmName="SHA-512" hashValue="AxazJWipYiQOfL3InwhNsvx597xGNYgb3PQP1/UY0sAP1zLyNqou4nyJf2dafjAX+uiZ/WFrnwJsGldQEknRMg==" saltValue="drV5V4J4oOdRJo7Ycr+RDw==" spinCount="100000" sheet="1" objects="1" scenarios="1" formatColumns="0" formatRows="0"/>
  <mergeCells count="13">
    <mergeCell ref="G27:H27"/>
    <mergeCell ref="F2:H2"/>
    <mergeCell ref="F4:H4"/>
    <mergeCell ref="I4:I5"/>
    <mergeCell ref="A8:A13"/>
    <mergeCell ref="B11:B13"/>
    <mergeCell ref="C12:C13"/>
    <mergeCell ref="A14:A19"/>
    <mergeCell ref="B17:B19"/>
    <mergeCell ref="C18:C19"/>
    <mergeCell ref="A20:A25"/>
    <mergeCell ref="B23:B25"/>
    <mergeCell ref="C24:C25"/>
  </mergeCells>
  <dataValidations count="1">
    <dataValidation type="textLength" operator="lessThanOrEqual" allowBlank="1" showInputMessage="1" showErrorMessage="1" errorTitle="Ошибка" error="Допускается ввод не более 900 символов!" sqref="I26:I27" xr:uid="{00000000-0002-0000-0B00-000000000000}">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ist06_13">
    <tabColor rgb="FFEAEBEE"/>
    <pageSetUpPr fitToPage="1"/>
  </sheetPr>
  <dimension ref="A1:CU62"/>
  <sheetViews>
    <sheetView showGridLines="0" topLeftCell="BE40" zoomScaleNormal="100" workbookViewId="0">
      <selection activeCell="CC56" sqref="CC56:CC57"/>
    </sheetView>
  </sheetViews>
  <sheetFormatPr defaultColWidth="10.5703125" defaultRowHeight="14.25"/>
  <cols>
    <col min="1" max="6" width="10.5703125" style="180" hidden="1" customWidth="1"/>
    <col min="7" max="8" width="9.140625" style="191" hidden="1" customWidth="1"/>
    <col min="9" max="9" width="3.7109375" style="88" customWidth="1"/>
    <col min="10" max="11" width="3.7109375" style="80" customWidth="1"/>
    <col min="12" max="12" width="12.7109375" style="32" customWidth="1"/>
    <col min="13" max="13" width="44.7109375" style="32" customWidth="1"/>
    <col min="14" max="14" width="1.7109375" style="32" hidden="1" customWidth="1"/>
    <col min="15" max="15" width="29.7109375" style="32" customWidth="1"/>
    <col min="16" max="17" width="23.7109375" style="32" hidden="1" customWidth="1"/>
    <col min="18" max="18" width="11.7109375" style="32" customWidth="1"/>
    <col min="19" max="19" width="3.7109375" style="32" customWidth="1"/>
    <col min="20" max="20" width="11.7109375" style="32" customWidth="1"/>
    <col min="21" max="21" width="8.5703125" style="32" customWidth="1"/>
    <col min="22" max="22" width="29.7109375" style="32" customWidth="1"/>
    <col min="23" max="24" width="23.7109375" style="32" hidden="1" customWidth="1"/>
    <col min="25" max="25" width="11.7109375" style="32" customWidth="1"/>
    <col min="26" max="26" width="3.7109375" style="32" customWidth="1"/>
    <col min="27" max="27" width="11.7109375" style="32" customWidth="1"/>
    <col min="28" max="28" width="8.5703125" style="32" customWidth="1"/>
    <col min="29" max="29" width="29.7109375" style="32" customWidth="1"/>
    <col min="30" max="31" width="23.7109375" style="32" hidden="1" customWidth="1"/>
    <col min="32" max="32" width="11.7109375" style="32" customWidth="1"/>
    <col min="33" max="33" width="3.7109375" style="32" customWidth="1"/>
    <col min="34" max="34" width="11.7109375" style="32" customWidth="1"/>
    <col min="35" max="35" width="8.5703125" style="32" customWidth="1"/>
    <col min="36" max="36" width="29.7109375" style="32" customWidth="1"/>
    <col min="37" max="38" width="23.7109375" style="32" hidden="1" customWidth="1"/>
    <col min="39" max="39" width="11.7109375" style="32" customWidth="1"/>
    <col min="40" max="40" width="3.7109375" style="32" customWidth="1"/>
    <col min="41" max="41" width="11.7109375" style="32" customWidth="1"/>
    <col min="42" max="42" width="8.5703125" style="32" customWidth="1"/>
    <col min="43" max="43" width="29.7109375" style="32" customWidth="1"/>
    <col min="44" max="45" width="23.7109375" style="32" hidden="1" customWidth="1"/>
    <col min="46" max="46" width="11.7109375" style="32" customWidth="1"/>
    <col min="47" max="47" width="3.7109375" style="32" customWidth="1"/>
    <col min="48" max="48" width="11.7109375" style="32" customWidth="1"/>
    <col min="49" max="49" width="8.5703125" style="32" customWidth="1"/>
    <col min="50" max="50" width="29.7109375" style="32" customWidth="1"/>
    <col min="51" max="52" width="23.7109375" style="32" hidden="1" customWidth="1"/>
    <col min="53" max="53" width="11.7109375" style="32" customWidth="1"/>
    <col min="54" max="54" width="3.7109375" style="32" customWidth="1"/>
    <col min="55" max="55" width="11.7109375" style="32" customWidth="1"/>
    <col min="56" max="56" width="8.5703125" style="32" customWidth="1"/>
    <col min="57" max="57" width="29.7109375" style="32" customWidth="1"/>
    <col min="58" max="59" width="23.7109375" style="32" hidden="1" customWidth="1"/>
    <col min="60" max="60" width="11.7109375" style="32" customWidth="1"/>
    <col min="61" max="61" width="3.7109375" style="32" customWidth="1"/>
    <col min="62" max="62" width="11.7109375" style="32" customWidth="1"/>
    <col min="63" max="63" width="8.5703125" style="32" customWidth="1"/>
    <col min="64" max="64" width="29.7109375" style="32" customWidth="1"/>
    <col min="65" max="66" width="23.7109375" style="32" hidden="1" customWidth="1"/>
    <col min="67" max="67" width="11.7109375" style="32" customWidth="1"/>
    <col min="68" max="68" width="3.7109375" style="32" customWidth="1"/>
    <col min="69" max="69" width="11.7109375" style="32" customWidth="1"/>
    <col min="70" max="70" width="8.5703125" style="32" customWidth="1"/>
    <col min="71" max="71" width="29.7109375" style="32" customWidth="1"/>
    <col min="72" max="73" width="23.7109375" style="32" hidden="1" customWidth="1"/>
    <col min="74" max="74" width="11.7109375" style="32" customWidth="1"/>
    <col min="75" max="75" width="3.7109375" style="32" customWidth="1"/>
    <col min="76" max="76" width="11.7109375" style="32" customWidth="1"/>
    <col min="77" max="77" width="8.5703125" style="32" customWidth="1"/>
    <col min="78" max="78" width="29.7109375" style="32" customWidth="1"/>
    <col min="79" max="80" width="23.7109375" style="32" hidden="1" customWidth="1"/>
    <col min="81" max="81" width="11.7109375" style="32" customWidth="1"/>
    <col min="82" max="82" width="3.7109375" style="32" customWidth="1"/>
    <col min="83" max="83" width="11.7109375" style="32" customWidth="1"/>
    <col min="84" max="84" width="8.5703125" style="32" hidden="1" customWidth="1"/>
    <col min="85" max="85" width="4.7109375" style="32" customWidth="1"/>
    <col min="86" max="86" width="115.7109375" style="32" customWidth="1"/>
    <col min="87" max="88" width="10.5703125" style="180"/>
    <col min="89" max="89" width="11.140625" style="180" customWidth="1"/>
    <col min="90" max="97" width="10.5703125" style="180"/>
    <col min="98" max="319" width="10.5703125" style="32"/>
    <col min="320" max="327" width="0" style="32" hidden="1" customWidth="1"/>
    <col min="328" max="328" width="3.7109375" style="32" customWidth="1"/>
    <col min="329" max="329" width="3.85546875" style="32" customWidth="1"/>
    <col min="330" max="330" width="3.7109375" style="32" customWidth="1"/>
    <col min="331" max="331" width="12.7109375" style="32" customWidth="1"/>
    <col min="332" max="332" width="52.7109375" style="32" customWidth="1"/>
    <col min="333" max="336" width="0" style="32" hidden="1" customWidth="1"/>
    <col min="337" max="337" width="12.28515625" style="32" customWidth="1"/>
    <col min="338" max="338" width="6.42578125" style="32" customWidth="1"/>
    <col min="339" max="339" width="12.28515625" style="32" customWidth="1"/>
    <col min="340" max="340" width="0" style="32" hidden="1" customWidth="1"/>
    <col min="341" max="341" width="3.7109375" style="32" customWidth="1"/>
    <col min="342" max="342" width="11.140625" style="32" bestFit="1" customWidth="1"/>
    <col min="343" max="344" width="10.5703125" style="32"/>
    <col min="345" max="345" width="11.140625" style="32" customWidth="1"/>
    <col min="346" max="575" width="10.5703125" style="32"/>
    <col min="576" max="583" width="0" style="32" hidden="1" customWidth="1"/>
    <col min="584" max="584" width="3.7109375" style="32" customWidth="1"/>
    <col min="585" max="585" width="3.85546875" style="32" customWidth="1"/>
    <col min="586" max="586" width="3.7109375" style="32" customWidth="1"/>
    <col min="587" max="587" width="12.7109375" style="32" customWidth="1"/>
    <col min="588" max="588" width="52.7109375" style="32" customWidth="1"/>
    <col min="589" max="592" width="0" style="32" hidden="1" customWidth="1"/>
    <col min="593" max="593" width="12.28515625" style="32" customWidth="1"/>
    <col min="594" max="594" width="6.42578125" style="32" customWidth="1"/>
    <col min="595" max="595" width="12.28515625" style="32" customWidth="1"/>
    <col min="596" max="596" width="0" style="32" hidden="1" customWidth="1"/>
    <col min="597" max="597" width="3.7109375" style="32" customWidth="1"/>
    <col min="598" max="598" width="11.140625" style="32" bestFit="1" customWidth="1"/>
    <col min="599" max="600" width="10.5703125" style="32"/>
    <col min="601" max="601" width="11.140625" style="32" customWidth="1"/>
    <col min="602" max="831" width="10.5703125" style="32"/>
    <col min="832" max="839" width="0" style="32" hidden="1" customWidth="1"/>
    <col min="840" max="840" width="3.7109375" style="32" customWidth="1"/>
    <col min="841" max="841" width="3.85546875" style="32" customWidth="1"/>
    <col min="842" max="842" width="3.7109375" style="32" customWidth="1"/>
    <col min="843" max="843" width="12.7109375" style="32" customWidth="1"/>
    <col min="844" max="844" width="52.7109375" style="32" customWidth="1"/>
    <col min="845" max="848" width="0" style="32" hidden="1" customWidth="1"/>
    <col min="849" max="849" width="12.28515625" style="32" customWidth="1"/>
    <col min="850" max="850" width="6.42578125" style="32" customWidth="1"/>
    <col min="851" max="851" width="12.28515625" style="32" customWidth="1"/>
    <col min="852" max="852" width="0" style="32" hidden="1" customWidth="1"/>
    <col min="853" max="853" width="3.7109375" style="32" customWidth="1"/>
    <col min="854" max="854" width="11.140625" style="32" bestFit="1" customWidth="1"/>
    <col min="855" max="856" width="10.5703125" style="32"/>
    <col min="857" max="857" width="11.140625" style="32" customWidth="1"/>
    <col min="858" max="1087" width="10.5703125" style="32"/>
    <col min="1088" max="1095" width="0" style="32" hidden="1" customWidth="1"/>
    <col min="1096" max="1096" width="3.7109375" style="32" customWidth="1"/>
    <col min="1097" max="1097" width="3.85546875" style="32" customWidth="1"/>
    <col min="1098" max="1098" width="3.7109375" style="32" customWidth="1"/>
    <col min="1099" max="1099" width="12.7109375" style="32" customWidth="1"/>
    <col min="1100" max="1100" width="52.7109375" style="32" customWidth="1"/>
    <col min="1101" max="1104" width="0" style="32" hidden="1" customWidth="1"/>
    <col min="1105" max="1105" width="12.28515625" style="32" customWidth="1"/>
    <col min="1106" max="1106" width="6.42578125" style="32" customWidth="1"/>
    <col min="1107" max="1107" width="12.28515625" style="32" customWidth="1"/>
    <col min="1108" max="1108" width="0" style="32" hidden="1" customWidth="1"/>
    <col min="1109" max="1109" width="3.7109375" style="32" customWidth="1"/>
    <col min="1110" max="1110" width="11.140625" style="32" bestFit="1" customWidth="1"/>
    <col min="1111" max="1112" width="10.5703125" style="32"/>
    <col min="1113" max="1113" width="11.140625" style="32" customWidth="1"/>
    <col min="1114" max="1343" width="10.5703125" style="32"/>
    <col min="1344" max="1351" width="0" style="32" hidden="1" customWidth="1"/>
    <col min="1352" max="1352" width="3.7109375" style="32" customWidth="1"/>
    <col min="1353" max="1353" width="3.85546875" style="32" customWidth="1"/>
    <col min="1354" max="1354" width="3.7109375" style="32" customWidth="1"/>
    <col min="1355" max="1355" width="12.7109375" style="32" customWidth="1"/>
    <col min="1356" max="1356" width="52.7109375" style="32" customWidth="1"/>
    <col min="1357" max="1360" width="0" style="32" hidden="1" customWidth="1"/>
    <col min="1361" max="1361" width="12.28515625" style="32" customWidth="1"/>
    <col min="1362" max="1362" width="6.42578125" style="32" customWidth="1"/>
    <col min="1363" max="1363" width="12.28515625" style="32" customWidth="1"/>
    <col min="1364" max="1364" width="0" style="32" hidden="1" customWidth="1"/>
    <col min="1365" max="1365" width="3.7109375" style="32" customWidth="1"/>
    <col min="1366" max="1366" width="11.140625" style="32" bestFit="1" customWidth="1"/>
    <col min="1367" max="1368" width="10.5703125" style="32"/>
    <col min="1369" max="1369" width="11.140625" style="32" customWidth="1"/>
    <col min="1370" max="1599" width="10.5703125" style="32"/>
    <col min="1600" max="1607" width="0" style="32" hidden="1" customWidth="1"/>
    <col min="1608" max="1608" width="3.7109375" style="32" customWidth="1"/>
    <col min="1609" max="1609" width="3.85546875" style="32" customWidth="1"/>
    <col min="1610" max="1610" width="3.7109375" style="32" customWidth="1"/>
    <col min="1611" max="1611" width="12.7109375" style="32" customWidth="1"/>
    <col min="1612" max="1612" width="52.7109375" style="32" customWidth="1"/>
    <col min="1613" max="1616" width="0" style="32" hidden="1" customWidth="1"/>
    <col min="1617" max="1617" width="12.28515625" style="32" customWidth="1"/>
    <col min="1618" max="1618" width="6.42578125" style="32" customWidth="1"/>
    <col min="1619" max="1619" width="12.28515625" style="32" customWidth="1"/>
    <col min="1620" max="1620" width="0" style="32" hidden="1" customWidth="1"/>
    <col min="1621" max="1621" width="3.7109375" style="32" customWidth="1"/>
    <col min="1622" max="1622" width="11.140625" style="32" bestFit="1" customWidth="1"/>
    <col min="1623" max="1624" width="10.5703125" style="32"/>
    <col min="1625" max="1625" width="11.140625" style="32" customWidth="1"/>
    <col min="1626" max="1855" width="10.5703125" style="32"/>
    <col min="1856" max="1863" width="0" style="32" hidden="1" customWidth="1"/>
    <col min="1864" max="1864" width="3.7109375" style="32" customWidth="1"/>
    <col min="1865" max="1865" width="3.85546875" style="32" customWidth="1"/>
    <col min="1866" max="1866" width="3.7109375" style="32" customWidth="1"/>
    <col min="1867" max="1867" width="12.7109375" style="32" customWidth="1"/>
    <col min="1868" max="1868" width="52.7109375" style="32" customWidth="1"/>
    <col min="1869" max="1872" width="0" style="32" hidden="1" customWidth="1"/>
    <col min="1873" max="1873" width="12.28515625" style="32" customWidth="1"/>
    <col min="1874" max="1874" width="6.42578125" style="32" customWidth="1"/>
    <col min="1875" max="1875" width="12.28515625" style="32" customWidth="1"/>
    <col min="1876" max="1876" width="0" style="32" hidden="1" customWidth="1"/>
    <col min="1877" max="1877" width="3.7109375" style="32" customWidth="1"/>
    <col min="1878" max="1878" width="11.140625" style="32" bestFit="1" customWidth="1"/>
    <col min="1879" max="1880" width="10.5703125" style="32"/>
    <col min="1881" max="1881" width="11.140625" style="32" customWidth="1"/>
    <col min="1882" max="2111" width="10.5703125" style="32"/>
    <col min="2112" max="2119" width="0" style="32" hidden="1" customWidth="1"/>
    <col min="2120" max="2120" width="3.7109375" style="32" customWidth="1"/>
    <col min="2121" max="2121" width="3.85546875" style="32" customWidth="1"/>
    <col min="2122" max="2122" width="3.7109375" style="32" customWidth="1"/>
    <col min="2123" max="2123" width="12.7109375" style="32" customWidth="1"/>
    <col min="2124" max="2124" width="52.7109375" style="32" customWidth="1"/>
    <col min="2125" max="2128" width="0" style="32" hidden="1" customWidth="1"/>
    <col min="2129" max="2129" width="12.28515625" style="32" customWidth="1"/>
    <col min="2130" max="2130" width="6.42578125" style="32" customWidth="1"/>
    <col min="2131" max="2131" width="12.28515625" style="32" customWidth="1"/>
    <col min="2132" max="2132" width="0" style="32" hidden="1" customWidth="1"/>
    <col min="2133" max="2133" width="3.7109375" style="32" customWidth="1"/>
    <col min="2134" max="2134" width="11.140625" style="32" bestFit="1" customWidth="1"/>
    <col min="2135" max="2136" width="10.5703125" style="32"/>
    <col min="2137" max="2137" width="11.140625" style="32" customWidth="1"/>
    <col min="2138" max="2367" width="10.5703125" style="32"/>
    <col min="2368" max="2375" width="0" style="32" hidden="1" customWidth="1"/>
    <col min="2376" max="2376" width="3.7109375" style="32" customWidth="1"/>
    <col min="2377" max="2377" width="3.85546875" style="32" customWidth="1"/>
    <col min="2378" max="2378" width="3.7109375" style="32" customWidth="1"/>
    <col min="2379" max="2379" width="12.7109375" style="32" customWidth="1"/>
    <col min="2380" max="2380" width="52.7109375" style="32" customWidth="1"/>
    <col min="2381" max="2384" width="0" style="32" hidden="1" customWidth="1"/>
    <col min="2385" max="2385" width="12.28515625" style="32" customWidth="1"/>
    <col min="2386" max="2386" width="6.42578125" style="32" customWidth="1"/>
    <col min="2387" max="2387" width="12.28515625" style="32" customWidth="1"/>
    <col min="2388" max="2388" width="0" style="32" hidden="1" customWidth="1"/>
    <col min="2389" max="2389" width="3.7109375" style="32" customWidth="1"/>
    <col min="2390" max="2390" width="11.140625" style="32" bestFit="1" customWidth="1"/>
    <col min="2391" max="2392" width="10.5703125" style="32"/>
    <col min="2393" max="2393" width="11.140625" style="32" customWidth="1"/>
    <col min="2394" max="2623" width="10.5703125" style="32"/>
    <col min="2624" max="2631" width="0" style="32" hidden="1" customWidth="1"/>
    <col min="2632" max="2632" width="3.7109375" style="32" customWidth="1"/>
    <col min="2633" max="2633" width="3.85546875" style="32" customWidth="1"/>
    <col min="2634" max="2634" width="3.7109375" style="32" customWidth="1"/>
    <col min="2635" max="2635" width="12.7109375" style="32" customWidth="1"/>
    <col min="2636" max="2636" width="52.7109375" style="32" customWidth="1"/>
    <col min="2637" max="2640" width="0" style="32" hidden="1" customWidth="1"/>
    <col min="2641" max="2641" width="12.28515625" style="32" customWidth="1"/>
    <col min="2642" max="2642" width="6.42578125" style="32" customWidth="1"/>
    <col min="2643" max="2643" width="12.28515625" style="32" customWidth="1"/>
    <col min="2644" max="2644" width="0" style="32" hidden="1" customWidth="1"/>
    <col min="2645" max="2645" width="3.7109375" style="32" customWidth="1"/>
    <col min="2646" max="2646" width="11.140625" style="32" bestFit="1" customWidth="1"/>
    <col min="2647" max="2648" width="10.5703125" style="32"/>
    <col min="2649" max="2649" width="11.140625" style="32" customWidth="1"/>
    <col min="2650" max="2879" width="10.5703125" style="32"/>
    <col min="2880" max="2887" width="0" style="32" hidden="1" customWidth="1"/>
    <col min="2888" max="2888" width="3.7109375" style="32" customWidth="1"/>
    <col min="2889" max="2889" width="3.85546875" style="32" customWidth="1"/>
    <col min="2890" max="2890" width="3.7109375" style="32" customWidth="1"/>
    <col min="2891" max="2891" width="12.7109375" style="32" customWidth="1"/>
    <col min="2892" max="2892" width="52.7109375" style="32" customWidth="1"/>
    <col min="2893" max="2896" width="0" style="32" hidden="1" customWidth="1"/>
    <col min="2897" max="2897" width="12.28515625" style="32" customWidth="1"/>
    <col min="2898" max="2898" width="6.42578125" style="32" customWidth="1"/>
    <col min="2899" max="2899" width="12.28515625" style="32" customWidth="1"/>
    <col min="2900" max="2900" width="0" style="32" hidden="1" customWidth="1"/>
    <col min="2901" max="2901" width="3.7109375" style="32" customWidth="1"/>
    <col min="2902" max="2902" width="11.140625" style="32" bestFit="1" customWidth="1"/>
    <col min="2903" max="2904" width="10.5703125" style="32"/>
    <col min="2905" max="2905" width="11.140625" style="32" customWidth="1"/>
    <col min="2906" max="3135" width="10.5703125" style="32"/>
    <col min="3136" max="3143" width="0" style="32" hidden="1" customWidth="1"/>
    <col min="3144" max="3144" width="3.7109375" style="32" customWidth="1"/>
    <col min="3145" max="3145" width="3.85546875" style="32" customWidth="1"/>
    <col min="3146" max="3146" width="3.7109375" style="32" customWidth="1"/>
    <col min="3147" max="3147" width="12.7109375" style="32" customWidth="1"/>
    <col min="3148" max="3148" width="52.7109375" style="32" customWidth="1"/>
    <col min="3149" max="3152" width="0" style="32" hidden="1" customWidth="1"/>
    <col min="3153" max="3153" width="12.28515625" style="32" customWidth="1"/>
    <col min="3154" max="3154" width="6.42578125" style="32" customWidth="1"/>
    <col min="3155" max="3155" width="12.28515625" style="32" customWidth="1"/>
    <col min="3156" max="3156" width="0" style="32" hidden="1" customWidth="1"/>
    <col min="3157" max="3157" width="3.7109375" style="32" customWidth="1"/>
    <col min="3158" max="3158" width="11.140625" style="32" bestFit="1" customWidth="1"/>
    <col min="3159" max="3160" width="10.5703125" style="32"/>
    <col min="3161" max="3161" width="11.140625" style="32" customWidth="1"/>
    <col min="3162" max="3391" width="10.5703125" style="32"/>
    <col min="3392" max="3399" width="0" style="32" hidden="1" customWidth="1"/>
    <col min="3400" max="3400" width="3.7109375" style="32" customWidth="1"/>
    <col min="3401" max="3401" width="3.85546875" style="32" customWidth="1"/>
    <col min="3402" max="3402" width="3.7109375" style="32" customWidth="1"/>
    <col min="3403" max="3403" width="12.7109375" style="32" customWidth="1"/>
    <col min="3404" max="3404" width="52.7109375" style="32" customWidth="1"/>
    <col min="3405" max="3408" width="0" style="32" hidden="1" customWidth="1"/>
    <col min="3409" max="3409" width="12.28515625" style="32" customWidth="1"/>
    <col min="3410" max="3410" width="6.42578125" style="32" customWidth="1"/>
    <col min="3411" max="3411" width="12.28515625" style="32" customWidth="1"/>
    <col min="3412" max="3412" width="0" style="32" hidden="1" customWidth="1"/>
    <col min="3413" max="3413" width="3.7109375" style="32" customWidth="1"/>
    <col min="3414" max="3414" width="11.140625" style="32" bestFit="1" customWidth="1"/>
    <col min="3415" max="3416" width="10.5703125" style="32"/>
    <col min="3417" max="3417" width="11.140625" style="32" customWidth="1"/>
    <col min="3418" max="3647" width="10.5703125" style="32"/>
    <col min="3648" max="3655" width="0" style="32" hidden="1" customWidth="1"/>
    <col min="3656" max="3656" width="3.7109375" style="32" customWidth="1"/>
    <col min="3657" max="3657" width="3.85546875" style="32" customWidth="1"/>
    <col min="3658" max="3658" width="3.7109375" style="32" customWidth="1"/>
    <col min="3659" max="3659" width="12.7109375" style="32" customWidth="1"/>
    <col min="3660" max="3660" width="52.7109375" style="32" customWidth="1"/>
    <col min="3661" max="3664" width="0" style="32" hidden="1" customWidth="1"/>
    <col min="3665" max="3665" width="12.28515625" style="32" customWidth="1"/>
    <col min="3666" max="3666" width="6.42578125" style="32" customWidth="1"/>
    <col min="3667" max="3667" width="12.28515625" style="32" customWidth="1"/>
    <col min="3668" max="3668" width="0" style="32" hidden="1" customWidth="1"/>
    <col min="3669" max="3669" width="3.7109375" style="32" customWidth="1"/>
    <col min="3670" max="3670" width="11.140625" style="32" bestFit="1" customWidth="1"/>
    <col min="3671" max="3672" width="10.5703125" style="32"/>
    <col min="3673" max="3673" width="11.140625" style="32" customWidth="1"/>
    <col min="3674" max="3903" width="10.5703125" style="32"/>
    <col min="3904" max="3911" width="0" style="32" hidden="1" customWidth="1"/>
    <col min="3912" max="3912" width="3.7109375" style="32" customWidth="1"/>
    <col min="3913" max="3913" width="3.85546875" style="32" customWidth="1"/>
    <col min="3914" max="3914" width="3.7109375" style="32" customWidth="1"/>
    <col min="3915" max="3915" width="12.7109375" style="32" customWidth="1"/>
    <col min="3916" max="3916" width="52.7109375" style="32" customWidth="1"/>
    <col min="3917" max="3920" width="0" style="32" hidden="1" customWidth="1"/>
    <col min="3921" max="3921" width="12.28515625" style="32" customWidth="1"/>
    <col min="3922" max="3922" width="6.42578125" style="32" customWidth="1"/>
    <col min="3923" max="3923" width="12.28515625" style="32" customWidth="1"/>
    <col min="3924" max="3924" width="0" style="32" hidden="1" customWidth="1"/>
    <col min="3925" max="3925" width="3.7109375" style="32" customWidth="1"/>
    <col min="3926" max="3926" width="11.140625" style="32" bestFit="1" customWidth="1"/>
    <col min="3927" max="3928" width="10.5703125" style="32"/>
    <col min="3929" max="3929" width="11.140625" style="32" customWidth="1"/>
    <col min="3930" max="4159" width="10.5703125" style="32"/>
    <col min="4160" max="4167" width="0" style="32" hidden="1" customWidth="1"/>
    <col min="4168" max="4168" width="3.7109375" style="32" customWidth="1"/>
    <col min="4169" max="4169" width="3.85546875" style="32" customWidth="1"/>
    <col min="4170" max="4170" width="3.7109375" style="32" customWidth="1"/>
    <col min="4171" max="4171" width="12.7109375" style="32" customWidth="1"/>
    <col min="4172" max="4172" width="52.7109375" style="32" customWidth="1"/>
    <col min="4173" max="4176" width="0" style="32" hidden="1" customWidth="1"/>
    <col min="4177" max="4177" width="12.28515625" style="32" customWidth="1"/>
    <col min="4178" max="4178" width="6.42578125" style="32" customWidth="1"/>
    <col min="4179" max="4179" width="12.28515625" style="32" customWidth="1"/>
    <col min="4180" max="4180" width="0" style="32" hidden="1" customWidth="1"/>
    <col min="4181" max="4181" width="3.7109375" style="32" customWidth="1"/>
    <col min="4182" max="4182" width="11.140625" style="32" bestFit="1" customWidth="1"/>
    <col min="4183" max="4184" width="10.5703125" style="32"/>
    <col min="4185" max="4185" width="11.140625" style="32" customWidth="1"/>
    <col min="4186" max="4415" width="10.5703125" style="32"/>
    <col min="4416" max="4423" width="0" style="32" hidden="1" customWidth="1"/>
    <col min="4424" max="4424" width="3.7109375" style="32" customWidth="1"/>
    <col min="4425" max="4425" width="3.85546875" style="32" customWidth="1"/>
    <col min="4426" max="4426" width="3.7109375" style="32" customWidth="1"/>
    <col min="4427" max="4427" width="12.7109375" style="32" customWidth="1"/>
    <col min="4428" max="4428" width="52.7109375" style="32" customWidth="1"/>
    <col min="4429" max="4432" width="0" style="32" hidden="1" customWidth="1"/>
    <col min="4433" max="4433" width="12.28515625" style="32" customWidth="1"/>
    <col min="4434" max="4434" width="6.42578125" style="32" customWidth="1"/>
    <col min="4435" max="4435" width="12.28515625" style="32" customWidth="1"/>
    <col min="4436" max="4436" width="0" style="32" hidden="1" customWidth="1"/>
    <col min="4437" max="4437" width="3.7109375" style="32" customWidth="1"/>
    <col min="4438" max="4438" width="11.140625" style="32" bestFit="1" customWidth="1"/>
    <col min="4439" max="4440" width="10.5703125" style="32"/>
    <col min="4441" max="4441" width="11.140625" style="32" customWidth="1"/>
    <col min="4442" max="4671" width="10.5703125" style="32"/>
    <col min="4672" max="4679" width="0" style="32" hidden="1" customWidth="1"/>
    <col min="4680" max="4680" width="3.7109375" style="32" customWidth="1"/>
    <col min="4681" max="4681" width="3.85546875" style="32" customWidth="1"/>
    <col min="4682" max="4682" width="3.7109375" style="32" customWidth="1"/>
    <col min="4683" max="4683" width="12.7109375" style="32" customWidth="1"/>
    <col min="4684" max="4684" width="52.7109375" style="32" customWidth="1"/>
    <col min="4685" max="4688" width="0" style="32" hidden="1" customWidth="1"/>
    <col min="4689" max="4689" width="12.28515625" style="32" customWidth="1"/>
    <col min="4690" max="4690" width="6.42578125" style="32" customWidth="1"/>
    <col min="4691" max="4691" width="12.28515625" style="32" customWidth="1"/>
    <col min="4692" max="4692" width="0" style="32" hidden="1" customWidth="1"/>
    <col min="4693" max="4693" width="3.7109375" style="32" customWidth="1"/>
    <col min="4694" max="4694" width="11.140625" style="32" bestFit="1" customWidth="1"/>
    <col min="4695" max="4696" width="10.5703125" style="32"/>
    <col min="4697" max="4697" width="11.140625" style="32" customWidth="1"/>
    <col min="4698" max="4927" width="10.5703125" style="32"/>
    <col min="4928" max="4935" width="0" style="32" hidden="1" customWidth="1"/>
    <col min="4936" max="4936" width="3.7109375" style="32" customWidth="1"/>
    <col min="4937" max="4937" width="3.85546875" style="32" customWidth="1"/>
    <col min="4938" max="4938" width="3.7109375" style="32" customWidth="1"/>
    <col min="4939" max="4939" width="12.7109375" style="32" customWidth="1"/>
    <col min="4940" max="4940" width="52.7109375" style="32" customWidth="1"/>
    <col min="4941" max="4944" width="0" style="32" hidden="1" customWidth="1"/>
    <col min="4945" max="4945" width="12.28515625" style="32" customWidth="1"/>
    <col min="4946" max="4946" width="6.42578125" style="32" customWidth="1"/>
    <col min="4947" max="4947" width="12.28515625" style="32" customWidth="1"/>
    <col min="4948" max="4948" width="0" style="32" hidden="1" customWidth="1"/>
    <col min="4949" max="4949" width="3.7109375" style="32" customWidth="1"/>
    <col min="4950" max="4950" width="11.140625" style="32" bestFit="1" customWidth="1"/>
    <col min="4951" max="4952" width="10.5703125" style="32"/>
    <col min="4953" max="4953" width="11.140625" style="32" customWidth="1"/>
    <col min="4954" max="5183" width="10.5703125" style="32"/>
    <col min="5184" max="5191" width="0" style="32" hidden="1" customWidth="1"/>
    <col min="5192" max="5192" width="3.7109375" style="32" customWidth="1"/>
    <col min="5193" max="5193" width="3.85546875" style="32" customWidth="1"/>
    <col min="5194" max="5194" width="3.7109375" style="32" customWidth="1"/>
    <col min="5195" max="5195" width="12.7109375" style="32" customWidth="1"/>
    <col min="5196" max="5196" width="52.7109375" style="32" customWidth="1"/>
    <col min="5197" max="5200" width="0" style="32" hidden="1" customWidth="1"/>
    <col min="5201" max="5201" width="12.28515625" style="32" customWidth="1"/>
    <col min="5202" max="5202" width="6.42578125" style="32" customWidth="1"/>
    <col min="5203" max="5203" width="12.28515625" style="32" customWidth="1"/>
    <col min="5204" max="5204" width="0" style="32" hidden="1" customWidth="1"/>
    <col min="5205" max="5205" width="3.7109375" style="32" customWidth="1"/>
    <col min="5206" max="5206" width="11.140625" style="32" bestFit="1" customWidth="1"/>
    <col min="5207" max="5208" width="10.5703125" style="32"/>
    <col min="5209" max="5209" width="11.140625" style="32" customWidth="1"/>
    <col min="5210" max="5439" width="10.5703125" style="32"/>
    <col min="5440" max="5447" width="0" style="32" hidden="1" customWidth="1"/>
    <col min="5448" max="5448" width="3.7109375" style="32" customWidth="1"/>
    <col min="5449" max="5449" width="3.85546875" style="32" customWidth="1"/>
    <col min="5450" max="5450" width="3.7109375" style="32" customWidth="1"/>
    <col min="5451" max="5451" width="12.7109375" style="32" customWidth="1"/>
    <col min="5452" max="5452" width="52.7109375" style="32" customWidth="1"/>
    <col min="5453" max="5456" width="0" style="32" hidden="1" customWidth="1"/>
    <col min="5457" max="5457" width="12.28515625" style="32" customWidth="1"/>
    <col min="5458" max="5458" width="6.42578125" style="32" customWidth="1"/>
    <col min="5459" max="5459" width="12.28515625" style="32" customWidth="1"/>
    <col min="5460" max="5460" width="0" style="32" hidden="1" customWidth="1"/>
    <col min="5461" max="5461" width="3.7109375" style="32" customWidth="1"/>
    <col min="5462" max="5462" width="11.140625" style="32" bestFit="1" customWidth="1"/>
    <col min="5463" max="5464" width="10.5703125" style="32"/>
    <col min="5465" max="5465" width="11.140625" style="32" customWidth="1"/>
    <col min="5466" max="5695" width="10.5703125" style="32"/>
    <col min="5696" max="5703" width="0" style="32" hidden="1" customWidth="1"/>
    <col min="5704" max="5704" width="3.7109375" style="32" customWidth="1"/>
    <col min="5705" max="5705" width="3.85546875" style="32" customWidth="1"/>
    <col min="5706" max="5706" width="3.7109375" style="32" customWidth="1"/>
    <col min="5707" max="5707" width="12.7109375" style="32" customWidth="1"/>
    <col min="5708" max="5708" width="52.7109375" style="32" customWidth="1"/>
    <col min="5709" max="5712" width="0" style="32" hidden="1" customWidth="1"/>
    <col min="5713" max="5713" width="12.28515625" style="32" customWidth="1"/>
    <col min="5714" max="5714" width="6.42578125" style="32" customWidth="1"/>
    <col min="5715" max="5715" width="12.28515625" style="32" customWidth="1"/>
    <col min="5716" max="5716" width="0" style="32" hidden="1" customWidth="1"/>
    <col min="5717" max="5717" width="3.7109375" style="32" customWidth="1"/>
    <col min="5718" max="5718" width="11.140625" style="32" bestFit="1" customWidth="1"/>
    <col min="5719" max="5720" width="10.5703125" style="32"/>
    <col min="5721" max="5721" width="11.140625" style="32" customWidth="1"/>
    <col min="5722" max="5951" width="10.5703125" style="32"/>
    <col min="5952" max="5959" width="0" style="32" hidden="1" customWidth="1"/>
    <col min="5960" max="5960" width="3.7109375" style="32" customWidth="1"/>
    <col min="5961" max="5961" width="3.85546875" style="32" customWidth="1"/>
    <col min="5962" max="5962" width="3.7109375" style="32" customWidth="1"/>
    <col min="5963" max="5963" width="12.7109375" style="32" customWidth="1"/>
    <col min="5964" max="5964" width="52.7109375" style="32" customWidth="1"/>
    <col min="5965" max="5968" width="0" style="32" hidden="1" customWidth="1"/>
    <col min="5969" max="5969" width="12.28515625" style="32" customWidth="1"/>
    <col min="5970" max="5970" width="6.42578125" style="32" customWidth="1"/>
    <col min="5971" max="5971" width="12.28515625" style="32" customWidth="1"/>
    <col min="5972" max="5972" width="0" style="32" hidden="1" customWidth="1"/>
    <col min="5973" max="5973" width="3.7109375" style="32" customWidth="1"/>
    <col min="5974" max="5974" width="11.140625" style="32" bestFit="1" customWidth="1"/>
    <col min="5975" max="5976" width="10.5703125" style="32"/>
    <col min="5977" max="5977" width="11.140625" style="32" customWidth="1"/>
    <col min="5978" max="6207" width="10.5703125" style="32"/>
    <col min="6208" max="6215" width="0" style="32" hidden="1" customWidth="1"/>
    <col min="6216" max="6216" width="3.7109375" style="32" customWidth="1"/>
    <col min="6217" max="6217" width="3.85546875" style="32" customWidth="1"/>
    <col min="6218" max="6218" width="3.7109375" style="32" customWidth="1"/>
    <col min="6219" max="6219" width="12.7109375" style="32" customWidth="1"/>
    <col min="6220" max="6220" width="52.7109375" style="32" customWidth="1"/>
    <col min="6221" max="6224" width="0" style="32" hidden="1" customWidth="1"/>
    <col min="6225" max="6225" width="12.28515625" style="32" customWidth="1"/>
    <col min="6226" max="6226" width="6.42578125" style="32" customWidth="1"/>
    <col min="6227" max="6227" width="12.28515625" style="32" customWidth="1"/>
    <col min="6228" max="6228" width="0" style="32" hidden="1" customWidth="1"/>
    <col min="6229" max="6229" width="3.7109375" style="32" customWidth="1"/>
    <col min="6230" max="6230" width="11.140625" style="32" bestFit="1" customWidth="1"/>
    <col min="6231" max="6232" width="10.5703125" style="32"/>
    <col min="6233" max="6233" width="11.140625" style="32" customWidth="1"/>
    <col min="6234" max="6463" width="10.5703125" style="32"/>
    <col min="6464" max="6471" width="0" style="32" hidden="1" customWidth="1"/>
    <col min="6472" max="6472" width="3.7109375" style="32" customWidth="1"/>
    <col min="6473" max="6473" width="3.85546875" style="32" customWidth="1"/>
    <col min="6474" max="6474" width="3.7109375" style="32" customWidth="1"/>
    <col min="6475" max="6475" width="12.7109375" style="32" customWidth="1"/>
    <col min="6476" max="6476" width="52.7109375" style="32" customWidth="1"/>
    <col min="6477" max="6480" width="0" style="32" hidden="1" customWidth="1"/>
    <col min="6481" max="6481" width="12.28515625" style="32" customWidth="1"/>
    <col min="6482" max="6482" width="6.42578125" style="32" customWidth="1"/>
    <col min="6483" max="6483" width="12.28515625" style="32" customWidth="1"/>
    <col min="6484" max="6484" width="0" style="32" hidden="1" customWidth="1"/>
    <col min="6485" max="6485" width="3.7109375" style="32" customWidth="1"/>
    <col min="6486" max="6486" width="11.140625" style="32" bestFit="1" customWidth="1"/>
    <col min="6487" max="6488" width="10.5703125" style="32"/>
    <col min="6489" max="6489" width="11.140625" style="32" customWidth="1"/>
    <col min="6490" max="6719" width="10.5703125" style="32"/>
    <col min="6720" max="6727" width="0" style="32" hidden="1" customWidth="1"/>
    <col min="6728" max="6728" width="3.7109375" style="32" customWidth="1"/>
    <col min="6729" max="6729" width="3.85546875" style="32" customWidth="1"/>
    <col min="6730" max="6730" width="3.7109375" style="32" customWidth="1"/>
    <col min="6731" max="6731" width="12.7109375" style="32" customWidth="1"/>
    <col min="6732" max="6732" width="52.7109375" style="32" customWidth="1"/>
    <col min="6733" max="6736" width="0" style="32" hidden="1" customWidth="1"/>
    <col min="6737" max="6737" width="12.28515625" style="32" customWidth="1"/>
    <col min="6738" max="6738" width="6.42578125" style="32" customWidth="1"/>
    <col min="6739" max="6739" width="12.28515625" style="32" customWidth="1"/>
    <col min="6740" max="6740" width="0" style="32" hidden="1" customWidth="1"/>
    <col min="6741" max="6741" width="3.7109375" style="32" customWidth="1"/>
    <col min="6742" max="6742" width="11.140625" style="32" bestFit="1" customWidth="1"/>
    <col min="6743" max="6744" width="10.5703125" style="32"/>
    <col min="6745" max="6745" width="11.140625" style="32" customWidth="1"/>
    <col min="6746" max="6975" width="10.5703125" style="32"/>
    <col min="6976" max="6983" width="0" style="32" hidden="1" customWidth="1"/>
    <col min="6984" max="6984" width="3.7109375" style="32" customWidth="1"/>
    <col min="6985" max="6985" width="3.85546875" style="32" customWidth="1"/>
    <col min="6986" max="6986" width="3.7109375" style="32" customWidth="1"/>
    <col min="6987" max="6987" width="12.7109375" style="32" customWidth="1"/>
    <col min="6988" max="6988" width="52.7109375" style="32" customWidth="1"/>
    <col min="6989" max="6992" width="0" style="32" hidden="1" customWidth="1"/>
    <col min="6993" max="6993" width="12.28515625" style="32" customWidth="1"/>
    <col min="6994" max="6994" width="6.42578125" style="32" customWidth="1"/>
    <col min="6995" max="6995" width="12.28515625" style="32" customWidth="1"/>
    <col min="6996" max="6996" width="0" style="32" hidden="1" customWidth="1"/>
    <col min="6997" max="6997" width="3.7109375" style="32" customWidth="1"/>
    <col min="6998" max="6998" width="11.140625" style="32" bestFit="1" customWidth="1"/>
    <col min="6999" max="7000" width="10.5703125" style="32"/>
    <col min="7001" max="7001" width="11.140625" style="32" customWidth="1"/>
    <col min="7002" max="7231" width="10.5703125" style="32"/>
    <col min="7232" max="7239" width="0" style="32" hidden="1" customWidth="1"/>
    <col min="7240" max="7240" width="3.7109375" style="32" customWidth="1"/>
    <col min="7241" max="7241" width="3.85546875" style="32" customWidth="1"/>
    <col min="7242" max="7242" width="3.7109375" style="32" customWidth="1"/>
    <col min="7243" max="7243" width="12.7109375" style="32" customWidth="1"/>
    <col min="7244" max="7244" width="52.7109375" style="32" customWidth="1"/>
    <col min="7245" max="7248" width="0" style="32" hidden="1" customWidth="1"/>
    <col min="7249" max="7249" width="12.28515625" style="32" customWidth="1"/>
    <col min="7250" max="7250" width="6.42578125" style="32" customWidth="1"/>
    <col min="7251" max="7251" width="12.28515625" style="32" customWidth="1"/>
    <col min="7252" max="7252" width="0" style="32" hidden="1" customWidth="1"/>
    <col min="7253" max="7253" width="3.7109375" style="32" customWidth="1"/>
    <col min="7254" max="7254" width="11.140625" style="32" bestFit="1" customWidth="1"/>
    <col min="7255" max="7256" width="10.5703125" style="32"/>
    <col min="7257" max="7257" width="11.140625" style="32" customWidth="1"/>
    <col min="7258" max="7487" width="10.5703125" style="32"/>
    <col min="7488" max="7495" width="0" style="32" hidden="1" customWidth="1"/>
    <col min="7496" max="7496" width="3.7109375" style="32" customWidth="1"/>
    <col min="7497" max="7497" width="3.85546875" style="32" customWidth="1"/>
    <col min="7498" max="7498" width="3.7109375" style="32" customWidth="1"/>
    <col min="7499" max="7499" width="12.7109375" style="32" customWidth="1"/>
    <col min="7500" max="7500" width="52.7109375" style="32" customWidth="1"/>
    <col min="7501" max="7504" width="0" style="32" hidden="1" customWidth="1"/>
    <col min="7505" max="7505" width="12.28515625" style="32" customWidth="1"/>
    <col min="7506" max="7506" width="6.42578125" style="32" customWidth="1"/>
    <col min="7507" max="7507" width="12.28515625" style="32" customWidth="1"/>
    <col min="7508" max="7508" width="0" style="32" hidden="1" customWidth="1"/>
    <col min="7509" max="7509" width="3.7109375" style="32" customWidth="1"/>
    <col min="7510" max="7510" width="11.140625" style="32" bestFit="1" customWidth="1"/>
    <col min="7511" max="7512" width="10.5703125" style="32"/>
    <col min="7513" max="7513" width="11.140625" style="32" customWidth="1"/>
    <col min="7514" max="7743" width="10.5703125" style="32"/>
    <col min="7744" max="7751" width="0" style="32" hidden="1" customWidth="1"/>
    <col min="7752" max="7752" width="3.7109375" style="32" customWidth="1"/>
    <col min="7753" max="7753" width="3.85546875" style="32" customWidth="1"/>
    <col min="7754" max="7754" width="3.7109375" style="32" customWidth="1"/>
    <col min="7755" max="7755" width="12.7109375" style="32" customWidth="1"/>
    <col min="7756" max="7756" width="52.7109375" style="32" customWidth="1"/>
    <col min="7757" max="7760" width="0" style="32" hidden="1" customWidth="1"/>
    <col min="7761" max="7761" width="12.28515625" style="32" customWidth="1"/>
    <col min="7762" max="7762" width="6.42578125" style="32" customWidth="1"/>
    <col min="7763" max="7763" width="12.28515625" style="32" customWidth="1"/>
    <col min="7764" max="7764" width="0" style="32" hidden="1" customWidth="1"/>
    <col min="7765" max="7765" width="3.7109375" style="32" customWidth="1"/>
    <col min="7766" max="7766" width="11.140625" style="32" bestFit="1" customWidth="1"/>
    <col min="7767" max="7768" width="10.5703125" style="32"/>
    <col min="7769" max="7769" width="11.140625" style="32" customWidth="1"/>
    <col min="7770" max="7999" width="10.5703125" style="32"/>
    <col min="8000" max="8007" width="0" style="32" hidden="1" customWidth="1"/>
    <col min="8008" max="8008" width="3.7109375" style="32" customWidth="1"/>
    <col min="8009" max="8009" width="3.85546875" style="32" customWidth="1"/>
    <col min="8010" max="8010" width="3.7109375" style="32" customWidth="1"/>
    <col min="8011" max="8011" width="12.7109375" style="32" customWidth="1"/>
    <col min="8012" max="8012" width="52.7109375" style="32" customWidth="1"/>
    <col min="8013" max="8016" width="0" style="32" hidden="1" customWidth="1"/>
    <col min="8017" max="8017" width="12.28515625" style="32" customWidth="1"/>
    <col min="8018" max="8018" width="6.42578125" style="32" customWidth="1"/>
    <col min="8019" max="8019" width="12.28515625" style="32" customWidth="1"/>
    <col min="8020" max="8020" width="0" style="32" hidden="1" customWidth="1"/>
    <col min="8021" max="8021" width="3.7109375" style="32" customWidth="1"/>
    <col min="8022" max="8022" width="11.140625" style="32" bestFit="1" customWidth="1"/>
    <col min="8023" max="8024" width="10.5703125" style="32"/>
    <col min="8025" max="8025" width="11.140625" style="32" customWidth="1"/>
    <col min="8026" max="8255" width="10.5703125" style="32"/>
    <col min="8256" max="8263" width="0" style="32" hidden="1" customWidth="1"/>
    <col min="8264" max="8264" width="3.7109375" style="32" customWidth="1"/>
    <col min="8265" max="8265" width="3.85546875" style="32" customWidth="1"/>
    <col min="8266" max="8266" width="3.7109375" style="32" customWidth="1"/>
    <col min="8267" max="8267" width="12.7109375" style="32" customWidth="1"/>
    <col min="8268" max="8268" width="52.7109375" style="32" customWidth="1"/>
    <col min="8269" max="8272" width="0" style="32" hidden="1" customWidth="1"/>
    <col min="8273" max="8273" width="12.28515625" style="32" customWidth="1"/>
    <col min="8274" max="8274" width="6.42578125" style="32" customWidth="1"/>
    <col min="8275" max="8275" width="12.28515625" style="32" customWidth="1"/>
    <col min="8276" max="8276" width="0" style="32" hidden="1" customWidth="1"/>
    <col min="8277" max="8277" width="3.7109375" style="32" customWidth="1"/>
    <col min="8278" max="8278" width="11.140625" style="32" bestFit="1" customWidth="1"/>
    <col min="8279" max="8280" width="10.5703125" style="32"/>
    <col min="8281" max="8281" width="11.140625" style="32" customWidth="1"/>
    <col min="8282" max="8511" width="10.5703125" style="32"/>
    <col min="8512" max="8519" width="0" style="32" hidden="1" customWidth="1"/>
    <col min="8520" max="8520" width="3.7109375" style="32" customWidth="1"/>
    <col min="8521" max="8521" width="3.85546875" style="32" customWidth="1"/>
    <col min="8522" max="8522" width="3.7109375" style="32" customWidth="1"/>
    <col min="8523" max="8523" width="12.7109375" style="32" customWidth="1"/>
    <col min="8524" max="8524" width="52.7109375" style="32" customWidth="1"/>
    <col min="8525" max="8528" width="0" style="32" hidden="1" customWidth="1"/>
    <col min="8529" max="8529" width="12.28515625" style="32" customWidth="1"/>
    <col min="8530" max="8530" width="6.42578125" style="32" customWidth="1"/>
    <col min="8531" max="8531" width="12.28515625" style="32" customWidth="1"/>
    <col min="8532" max="8532" width="0" style="32" hidden="1" customWidth="1"/>
    <col min="8533" max="8533" width="3.7109375" style="32" customWidth="1"/>
    <col min="8534" max="8534" width="11.140625" style="32" bestFit="1" customWidth="1"/>
    <col min="8535" max="8536" width="10.5703125" style="32"/>
    <col min="8537" max="8537" width="11.140625" style="32" customWidth="1"/>
    <col min="8538" max="8767" width="10.5703125" style="32"/>
    <col min="8768" max="8775" width="0" style="32" hidden="1" customWidth="1"/>
    <col min="8776" max="8776" width="3.7109375" style="32" customWidth="1"/>
    <col min="8777" max="8777" width="3.85546875" style="32" customWidth="1"/>
    <col min="8778" max="8778" width="3.7109375" style="32" customWidth="1"/>
    <col min="8779" max="8779" width="12.7109375" style="32" customWidth="1"/>
    <col min="8780" max="8780" width="52.7109375" style="32" customWidth="1"/>
    <col min="8781" max="8784" width="0" style="32" hidden="1" customWidth="1"/>
    <col min="8785" max="8785" width="12.28515625" style="32" customWidth="1"/>
    <col min="8786" max="8786" width="6.42578125" style="32" customWidth="1"/>
    <col min="8787" max="8787" width="12.28515625" style="32" customWidth="1"/>
    <col min="8788" max="8788" width="0" style="32" hidden="1" customWidth="1"/>
    <col min="8789" max="8789" width="3.7109375" style="32" customWidth="1"/>
    <col min="8790" max="8790" width="11.140625" style="32" bestFit="1" customWidth="1"/>
    <col min="8791" max="8792" width="10.5703125" style="32"/>
    <col min="8793" max="8793" width="11.140625" style="32" customWidth="1"/>
    <col min="8794" max="9023" width="10.5703125" style="32"/>
    <col min="9024" max="9031" width="0" style="32" hidden="1" customWidth="1"/>
    <col min="9032" max="9032" width="3.7109375" style="32" customWidth="1"/>
    <col min="9033" max="9033" width="3.85546875" style="32" customWidth="1"/>
    <col min="9034" max="9034" width="3.7109375" style="32" customWidth="1"/>
    <col min="9035" max="9035" width="12.7109375" style="32" customWidth="1"/>
    <col min="9036" max="9036" width="52.7109375" style="32" customWidth="1"/>
    <col min="9037" max="9040" width="0" style="32" hidden="1" customWidth="1"/>
    <col min="9041" max="9041" width="12.28515625" style="32" customWidth="1"/>
    <col min="9042" max="9042" width="6.42578125" style="32" customWidth="1"/>
    <col min="9043" max="9043" width="12.28515625" style="32" customWidth="1"/>
    <col min="9044" max="9044" width="0" style="32" hidden="1" customWidth="1"/>
    <col min="9045" max="9045" width="3.7109375" style="32" customWidth="1"/>
    <col min="9046" max="9046" width="11.140625" style="32" bestFit="1" customWidth="1"/>
    <col min="9047" max="9048" width="10.5703125" style="32"/>
    <col min="9049" max="9049" width="11.140625" style="32" customWidth="1"/>
    <col min="9050" max="9279" width="10.5703125" style="32"/>
    <col min="9280" max="9287" width="0" style="32" hidden="1" customWidth="1"/>
    <col min="9288" max="9288" width="3.7109375" style="32" customWidth="1"/>
    <col min="9289" max="9289" width="3.85546875" style="32" customWidth="1"/>
    <col min="9290" max="9290" width="3.7109375" style="32" customWidth="1"/>
    <col min="9291" max="9291" width="12.7109375" style="32" customWidth="1"/>
    <col min="9292" max="9292" width="52.7109375" style="32" customWidth="1"/>
    <col min="9293" max="9296" width="0" style="32" hidden="1" customWidth="1"/>
    <col min="9297" max="9297" width="12.28515625" style="32" customWidth="1"/>
    <col min="9298" max="9298" width="6.42578125" style="32" customWidth="1"/>
    <col min="9299" max="9299" width="12.28515625" style="32" customWidth="1"/>
    <col min="9300" max="9300" width="0" style="32" hidden="1" customWidth="1"/>
    <col min="9301" max="9301" width="3.7109375" style="32" customWidth="1"/>
    <col min="9302" max="9302" width="11.140625" style="32" bestFit="1" customWidth="1"/>
    <col min="9303" max="9304" width="10.5703125" style="32"/>
    <col min="9305" max="9305" width="11.140625" style="32" customWidth="1"/>
    <col min="9306" max="9535" width="10.5703125" style="32"/>
    <col min="9536" max="9543" width="0" style="32" hidden="1" customWidth="1"/>
    <col min="9544" max="9544" width="3.7109375" style="32" customWidth="1"/>
    <col min="9545" max="9545" width="3.85546875" style="32" customWidth="1"/>
    <col min="9546" max="9546" width="3.7109375" style="32" customWidth="1"/>
    <col min="9547" max="9547" width="12.7109375" style="32" customWidth="1"/>
    <col min="9548" max="9548" width="52.7109375" style="32" customWidth="1"/>
    <col min="9549" max="9552" width="0" style="32" hidden="1" customWidth="1"/>
    <col min="9553" max="9553" width="12.28515625" style="32" customWidth="1"/>
    <col min="9554" max="9554" width="6.42578125" style="32" customWidth="1"/>
    <col min="9555" max="9555" width="12.28515625" style="32" customWidth="1"/>
    <col min="9556" max="9556" width="0" style="32" hidden="1" customWidth="1"/>
    <col min="9557" max="9557" width="3.7109375" style="32" customWidth="1"/>
    <col min="9558" max="9558" width="11.140625" style="32" bestFit="1" customWidth="1"/>
    <col min="9559" max="9560" width="10.5703125" style="32"/>
    <col min="9561" max="9561" width="11.140625" style="32" customWidth="1"/>
    <col min="9562" max="9791" width="10.5703125" style="32"/>
    <col min="9792" max="9799" width="0" style="32" hidden="1" customWidth="1"/>
    <col min="9800" max="9800" width="3.7109375" style="32" customWidth="1"/>
    <col min="9801" max="9801" width="3.85546875" style="32" customWidth="1"/>
    <col min="9802" max="9802" width="3.7109375" style="32" customWidth="1"/>
    <col min="9803" max="9803" width="12.7109375" style="32" customWidth="1"/>
    <col min="9804" max="9804" width="52.7109375" style="32" customWidth="1"/>
    <col min="9805" max="9808" width="0" style="32" hidden="1" customWidth="1"/>
    <col min="9809" max="9809" width="12.28515625" style="32" customWidth="1"/>
    <col min="9810" max="9810" width="6.42578125" style="32" customWidth="1"/>
    <col min="9811" max="9811" width="12.28515625" style="32" customWidth="1"/>
    <col min="9812" max="9812" width="0" style="32" hidden="1" customWidth="1"/>
    <col min="9813" max="9813" width="3.7109375" style="32" customWidth="1"/>
    <col min="9814" max="9814" width="11.140625" style="32" bestFit="1" customWidth="1"/>
    <col min="9815" max="9816" width="10.5703125" style="32"/>
    <col min="9817" max="9817" width="11.140625" style="32" customWidth="1"/>
    <col min="9818" max="10047" width="10.5703125" style="32"/>
    <col min="10048" max="10055" width="0" style="32" hidden="1" customWidth="1"/>
    <col min="10056" max="10056" width="3.7109375" style="32" customWidth="1"/>
    <col min="10057" max="10057" width="3.85546875" style="32" customWidth="1"/>
    <col min="10058" max="10058" width="3.7109375" style="32" customWidth="1"/>
    <col min="10059" max="10059" width="12.7109375" style="32" customWidth="1"/>
    <col min="10060" max="10060" width="52.7109375" style="32" customWidth="1"/>
    <col min="10061" max="10064" width="0" style="32" hidden="1" customWidth="1"/>
    <col min="10065" max="10065" width="12.28515625" style="32" customWidth="1"/>
    <col min="10066" max="10066" width="6.42578125" style="32" customWidth="1"/>
    <col min="10067" max="10067" width="12.28515625" style="32" customWidth="1"/>
    <col min="10068" max="10068" width="0" style="32" hidden="1" customWidth="1"/>
    <col min="10069" max="10069" width="3.7109375" style="32" customWidth="1"/>
    <col min="10070" max="10070" width="11.140625" style="32" bestFit="1" customWidth="1"/>
    <col min="10071" max="10072" width="10.5703125" style="32"/>
    <col min="10073" max="10073" width="11.140625" style="32" customWidth="1"/>
    <col min="10074" max="10303" width="10.5703125" style="32"/>
    <col min="10304" max="10311" width="0" style="32" hidden="1" customWidth="1"/>
    <col min="10312" max="10312" width="3.7109375" style="32" customWidth="1"/>
    <col min="10313" max="10313" width="3.85546875" style="32" customWidth="1"/>
    <col min="10314" max="10314" width="3.7109375" style="32" customWidth="1"/>
    <col min="10315" max="10315" width="12.7109375" style="32" customWidth="1"/>
    <col min="10316" max="10316" width="52.7109375" style="32" customWidth="1"/>
    <col min="10317" max="10320" width="0" style="32" hidden="1" customWidth="1"/>
    <col min="10321" max="10321" width="12.28515625" style="32" customWidth="1"/>
    <col min="10322" max="10322" width="6.42578125" style="32" customWidth="1"/>
    <col min="10323" max="10323" width="12.28515625" style="32" customWidth="1"/>
    <col min="10324" max="10324" width="0" style="32" hidden="1" customWidth="1"/>
    <col min="10325" max="10325" width="3.7109375" style="32" customWidth="1"/>
    <col min="10326" max="10326" width="11.140625" style="32" bestFit="1" customWidth="1"/>
    <col min="10327" max="10328" width="10.5703125" style="32"/>
    <col min="10329" max="10329" width="11.140625" style="32" customWidth="1"/>
    <col min="10330" max="10559" width="10.5703125" style="32"/>
    <col min="10560" max="10567" width="0" style="32" hidden="1" customWidth="1"/>
    <col min="10568" max="10568" width="3.7109375" style="32" customWidth="1"/>
    <col min="10569" max="10569" width="3.85546875" style="32" customWidth="1"/>
    <col min="10570" max="10570" width="3.7109375" style="32" customWidth="1"/>
    <col min="10571" max="10571" width="12.7109375" style="32" customWidth="1"/>
    <col min="10572" max="10572" width="52.7109375" style="32" customWidth="1"/>
    <col min="10573" max="10576" width="0" style="32" hidden="1" customWidth="1"/>
    <col min="10577" max="10577" width="12.28515625" style="32" customWidth="1"/>
    <col min="10578" max="10578" width="6.42578125" style="32" customWidth="1"/>
    <col min="10579" max="10579" width="12.28515625" style="32" customWidth="1"/>
    <col min="10580" max="10580" width="0" style="32" hidden="1" customWidth="1"/>
    <col min="10581" max="10581" width="3.7109375" style="32" customWidth="1"/>
    <col min="10582" max="10582" width="11.140625" style="32" bestFit="1" customWidth="1"/>
    <col min="10583" max="10584" width="10.5703125" style="32"/>
    <col min="10585" max="10585" width="11.140625" style="32" customWidth="1"/>
    <col min="10586" max="10815" width="10.5703125" style="32"/>
    <col min="10816" max="10823" width="0" style="32" hidden="1" customWidth="1"/>
    <col min="10824" max="10824" width="3.7109375" style="32" customWidth="1"/>
    <col min="10825" max="10825" width="3.85546875" style="32" customWidth="1"/>
    <col min="10826" max="10826" width="3.7109375" style="32" customWidth="1"/>
    <col min="10827" max="10827" width="12.7109375" style="32" customWidth="1"/>
    <col min="10828" max="10828" width="52.7109375" style="32" customWidth="1"/>
    <col min="10829" max="10832" width="0" style="32" hidden="1" customWidth="1"/>
    <col min="10833" max="10833" width="12.28515625" style="32" customWidth="1"/>
    <col min="10834" max="10834" width="6.42578125" style="32" customWidth="1"/>
    <col min="10835" max="10835" width="12.28515625" style="32" customWidth="1"/>
    <col min="10836" max="10836" width="0" style="32" hidden="1" customWidth="1"/>
    <col min="10837" max="10837" width="3.7109375" style="32" customWidth="1"/>
    <col min="10838" max="10838" width="11.140625" style="32" bestFit="1" customWidth="1"/>
    <col min="10839" max="10840" width="10.5703125" style="32"/>
    <col min="10841" max="10841" width="11.140625" style="32" customWidth="1"/>
    <col min="10842" max="11071" width="10.5703125" style="32"/>
    <col min="11072" max="11079" width="0" style="32" hidden="1" customWidth="1"/>
    <col min="11080" max="11080" width="3.7109375" style="32" customWidth="1"/>
    <col min="11081" max="11081" width="3.85546875" style="32" customWidth="1"/>
    <col min="11082" max="11082" width="3.7109375" style="32" customWidth="1"/>
    <col min="11083" max="11083" width="12.7109375" style="32" customWidth="1"/>
    <col min="11084" max="11084" width="52.7109375" style="32" customWidth="1"/>
    <col min="11085" max="11088" width="0" style="32" hidden="1" customWidth="1"/>
    <col min="11089" max="11089" width="12.28515625" style="32" customWidth="1"/>
    <col min="11090" max="11090" width="6.42578125" style="32" customWidth="1"/>
    <col min="11091" max="11091" width="12.28515625" style="32" customWidth="1"/>
    <col min="11092" max="11092" width="0" style="32" hidden="1" customWidth="1"/>
    <col min="11093" max="11093" width="3.7109375" style="32" customWidth="1"/>
    <col min="11094" max="11094" width="11.140625" style="32" bestFit="1" customWidth="1"/>
    <col min="11095" max="11096" width="10.5703125" style="32"/>
    <col min="11097" max="11097" width="11.140625" style="32" customWidth="1"/>
    <col min="11098" max="11327" width="10.5703125" style="32"/>
    <col min="11328" max="11335" width="0" style="32" hidden="1" customWidth="1"/>
    <col min="11336" max="11336" width="3.7109375" style="32" customWidth="1"/>
    <col min="11337" max="11337" width="3.85546875" style="32" customWidth="1"/>
    <col min="11338" max="11338" width="3.7109375" style="32" customWidth="1"/>
    <col min="11339" max="11339" width="12.7109375" style="32" customWidth="1"/>
    <col min="11340" max="11340" width="52.7109375" style="32" customWidth="1"/>
    <col min="11341" max="11344" width="0" style="32" hidden="1" customWidth="1"/>
    <col min="11345" max="11345" width="12.28515625" style="32" customWidth="1"/>
    <col min="11346" max="11346" width="6.42578125" style="32" customWidth="1"/>
    <col min="11347" max="11347" width="12.28515625" style="32" customWidth="1"/>
    <col min="11348" max="11348" width="0" style="32" hidden="1" customWidth="1"/>
    <col min="11349" max="11349" width="3.7109375" style="32" customWidth="1"/>
    <col min="11350" max="11350" width="11.140625" style="32" bestFit="1" customWidth="1"/>
    <col min="11351" max="11352" width="10.5703125" style="32"/>
    <col min="11353" max="11353" width="11.140625" style="32" customWidth="1"/>
    <col min="11354" max="11583" width="10.5703125" style="32"/>
    <col min="11584" max="11591" width="0" style="32" hidden="1" customWidth="1"/>
    <col min="11592" max="11592" width="3.7109375" style="32" customWidth="1"/>
    <col min="11593" max="11593" width="3.85546875" style="32" customWidth="1"/>
    <col min="11594" max="11594" width="3.7109375" style="32" customWidth="1"/>
    <col min="11595" max="11595" width="12.7109375" style="32" customWidth="1"/>
    <col min="11596" max="11596" width="52.7109375" style="32" customWidth="1"/>
    <col min="11597" max="11600" width="0" style="32" hidden="1" customWidth="1"/>
    <col min="11601" max="11601" width="12.28515625" style="32" customWidth="1"/>
    <col min="11602" max="11602" width="6.42578125" style="32" customWidth="1"/>
    <col min="11603" max="11603" width="12.28515625" style="32" customWidth="1"/>
    <col min="11604" max="11604" width="0" style="32" hidden="1" customWidth="1"/>
    <col min="11605" max="11605" width="3.7109375" style="32" customWidth="1"/>
    <col min="11606" max="11606" width="11.140625" style="32" bestFit="1" customWidth="1"/>
    <col min="11607" max="11608" width="10.5703125" style="32"/>
    <col min="11609" max="11609" width="11.140625" style="32" customWidth="1"/>
    <col min="11610" max="11839" width="10.5703125" style="32"/>
    <col min="11840" max="11847" width="0" style="32" hidden="1" customWidth="1"/>
    <col min="11848" max="11848" width="3.7109375" style="32" customWidth="1"/>
    <col min="11849" max="11849" width="3.85546875" style="32" customWidth="1"/>
    <col min="11850" max="11850" width="3.7109375" style="32" customWidth="1"/>
    <col min="11851" max="11851" width="12.7109375" style="32" customWidth="1"/>
    <col min="11852" max="11852" width="52.7109375" style="32" customWidth="1"/>
    <col min="11853" max="11856" width="0" style="32" hidden="1" customWidth="1"/>
    <col min="11857" max="11857" width="12.28515625" style="32" customWidth="1"/>
    <col min="11858" max="11858" width="6.42578125" style="32" customWidth="1"/>
    <col min="11859" max="11859" width="12.28515625" style="32" customWidth="1"/>
    <col min="11860" max="11860" width="0" style="32" hidden="1" customWidth="1"/>
    <col min="11861" max="11861" width="3.7109375" style="32" customWidth="1"/>
    <col min="11862" max="11862" width="11.140625" style="32" bestFit="1" customWidth="1"/>
    <col min="11863" max="11864" width="10.5703125" style="32"/>
    <col min="11865" max="11865" width="11.140625" style="32" customWidth="1"/>
    <col min="11866" max="12095" width="10.5703125" style="32"/>
    <col min="12096" max="12103" width="0" style="32" hidden="1" customWidth="1"/>
    <col min="12104" max="12104" width="3.7109375" style="32" customWidth="1"/>
    <col min="12105" max="12105" width="3.85546875" style="32" customWidth="1"/>
    <col min="12106" max="12106" width="3.7109375" style="32" customWidth="1"/>
    <col min="12107" max="12107" width="12.7109375" style="32" customWidth="1"/>
    <col min="12108" max="12108" width="52.7109375" style="32" customWidth="1"/>
    <col min="12109" max="12112" width="0" style="32" hidden="1" customWidth="1"/>
    <col min="12113" max="12113" width="12.28515625" style="32" customWidth="1"/>
    <col min="12114" max="12114" width="6.42578125" style="32" customWidth="1"/>
    <col min="12115" max="12115" width="12.28515625" style="32" customWidth="1"/>
    <col min="12116" max="12116" width="0" style="32" hidden="1" customWidth="1"/>
    <col min="12117" max="12117" width="3.7109375" style="32" customWidth="1"/>
    <col min="12118" max="12118" width="11.140625" style="32" bestFit="1" customWidth="1"/>
    <col min="12119" max="12120" width="10.5703125" style="32"/>
    <col min="12121" max="12121" width="11.140625" style="32" customWidth="1"/>
    <col min="12122" max="12351" width="10.5703125" style="32"/>
    <col min="12352" max="12359" width="0" style="32" hidden="1" customWidth="1"/>
    <col min="12360" max="12360" width="3.7109375" style="32" customWidth="1"/>
    <col min="12361" max="12361" width="3.85546875" style="32" customWidth="1"/>
    <col min="12362" max="12362" width="3.7109375" style="32" customWidth="1"/>
    <col min="12363" max="12363" width="12.7109375" style="32" customWidth="1"/>
    <col min="12364" max="12364" width="52.7109375" style="32" customWidth="1"/>
    <col min="12365" max="12368" width="0" style="32" hidden="1" customWidth="1"/>
    <col min="12369" max="12369" width="12.28515625" style="32" customWidth="1"/>
    <col min="12370" max="12370" width="6.42578125" style="32" customWidth="1"/>
    <col min="12371" max="12371" width="12.28515625" style="32" customWidth="1"/>
    <col min="12372" max="12372" width="0" style="32" hidden="1" customWidth="1"/>
    <col min="12373" max="12373" width="3.7109375" style="32" customWidth="1"/>
    <col min="12374" max="12374" width="11.140625" style="32" bestFit="1" customWidth="1"/>
    <col min="12375" max="12376" width="10.5703125" style="32"/>
    <col min="12377" max="12377" width="11.140625" style="32" customWidth="1"/>
    <col min="12378" max="12607" width="10.5703125" style="32"/>
    <col min="12608" max="12615" width="0" style="32" hidden="1" customWidth="1"/>
    <col min="12616" max="12616" width="3.7109375" style="32" customWidth="1"/>
    <col min="12617" max="12617" width="3.85546875" style="32" customWidth="1"/>
    <col min="12618" max="12618" width="3.7109375" style="32" customWidth="1"/>
    <col min="12619" max="12619" width="12.7109375" style="32" customWidth="1"/>
    <col min="12620" max="12620" width="52.7109375" style="32" customWidth="1"/>
    <col min="12621" max="12624" width="0" style="32" hidden="1" customWidth="1"/>
    <col min="12625" max="12625" width="12.28515625" style="32" customWidth="1"/>
    <col min="12626" max="12626" width="6.42578125" style="32" customWidth="1"/>
    <col min="12627" max="12627" width="12.28515625" style="32" customWidth="1"/>
    <col min="12628" max="12628" width="0" style="32" hidden="1" customWidth="1"/>
    <col min="12629" max="12629" width="3.7109375" style="32" customWidth="1"/>
    <col min="12630" max="12630" width="11.140625" style="32" bestFit="1" customWidth="1"/>
    <col min="12631" max="12632" width="10.5703125" style="32"/>
    <col min="12633" max="12633" width="11.140625" style="32" customWidth="1"/>
    <col min="12634" max="12863" width="10.5703125" style="32"/>
    <col min="12864" max="12871" width="0" style="32" hidden="1" customWidth="1"/>
    <col min="12872" max="12872" width="3.7109375" style="32" customWidth="1"/>
    <col min="12873" max="12873" width="3.85546875" style="32" customWidth="1"/>
    <col min="12874" max="12874" width="3.7109375" style="32" customWidth="1"/>
    <col min="12875" max="12875" width="12.7109375" style="32" customWidth="1"/>
    <col min="12876" max="12876" width="52.7109375" style="32" customWidth="1"/>
    <col min="12877" max="12880" width="0" style="32" hidden="1" customWidth="1"/>
    <col min="12881" max="12881" width="12.28515625" style="32" customWidth="1"/>
    <col min="12882" max="12882" width="6.42578125" style="32" customWidth="1"/>
    <col min="12883" max="12883" width="12.28515625" style="32" customWidth="1"/>
    <col min="12884" max="12884" width="0" style="32" hidden="1" customWidth="1"/>
    <col min="12885" max="12885" width="3.7109375" style="32" customWidth="1"/>
    <col min="12886" max="12886" width="11.140625" style="32" bestFit="1" customWidth="1"/>
    <col min="12887" max="12888" width="10.5703125" style="32"/>
    <col min="12889" max="12889" width="11.140625" style="32" customWidth="1"/>
    <col min="12890" max="13119" width="10.5703125" style="32"/>
    <col min="13120" max="13127" width="0" style="32" hidden="1" customWidth="1"/>
    <col min="13128" max="13128" width="3.7109375" style="32" customWidth="1"/>
    <col min="13129" max="13129" width="3.85546875" style="32" customWidth="1"/>
    <col min="13130" max="13130" width="3.7109375" style="32" customWidth="1"/>
    <col min="13131" max="13131" width="12.7109375" style="32" customWidth="1"/>
    <col min="13132" max="13132" width="52.7109375" style="32" customWidth="1"/>
    <col min="13133" max="13136" width="0" style="32" hidden="1" customWidth="1"/>
    <col min="13137" max="13137" width="12.28515625" style="32" customWidth="1"/>
    <col min="13138" max="13138" width="6.42578125" style="32" customWidth="1"/>
    <col min="13139" max="13139" width="12.28515625" style="32" customWidth="1"/>
    <col min="13140" max="13140" width="0" style="32" hidden="1" customWidth="1"/>
    <col min="13141" max="13141" width="3.7109375" style="32" customWidth="1"/>
    <col min="13142" max="13142" width="11.140625" style="32" bestFit="1" customWidth="1"/>
    <col min="13143" max="13144" width="10.5703125" style="32"/>
    <col min="13145" max="13145" width="11.140625" style="32" customWidth="1"/>
    <col min="13146" max="13375" width="10.5703125" style="32"/>
    <col min="13376" max="13383" width="0" style="32" hidden="1" customWidth="1"/>
    <col min="13384" max="13384" width="3.7109375" style="32" customWidth="1"/>
    <col min="13385" max="13385" width="3.85546875" style="32" customWidth="1"/>
    <col min="13386" max="13386" width="3.7109375" style="32" customWidth="1"/>
    <col min="13387" max="13387" width="12.7109375" style="32" customWidth="1"/>
    <col min="13388" max="13388" width="52.7109375" style="32" customWidth="1"/>
    <col min="13389" max="13392" width="0" style="32" hidden="1" customWidth="1"/>
    <col min="13393" max="13393" width="12.28515625" style="32" customWidth="1"/>
    <col min="13394" max="13394" width="6.42578125" style="32" customWidth="1"/>
    <col min="13395" max="13395" width="12.28515625" style="32" customWidth="1"/>
    <col min="13396" max="13396" width="0" style="32" hidden="1" customWidth="1"/>
    <col min="13397" max="13397" width="3.7109375" style="32" customWidth="1"/>
    <col min="13398" max="13398" width="11.140625" style="32" bestFit="1" customWidth="1"/>
    <col min="13399" max="13400" width="10.5703125" style="32"/>
    <col min="13401" max="13401" width="11.140625" style="32" customWidth="1"/>
    <col min="13402" max="13631" width="10.5703125" style="32"/>
    <col min="13632" max="13639" width="0" style="32" hidden="1" customWidth="1"/>
    <col min="13640" max="13640" width="3.7109375" style="32" customWidth="1"/>
    <col min="13641" max="13641" width="3.85546875" style="32" customWidth="1"/>
    <col min="13642" max="13642" width="3.7109375" style="32" customWidth="1"/>
    <col min="13643" max="13643" width="12.7109375" style="32" customWidth="1"/>
    <col min="13644" max="13644" width="52.7109375" style="32" customWidth="1"/>
    <col min="13645" max="13648" width="0" style="32" hidden="1" customWidth="1"/>
    <col min="13649" max="13649" width="12.28515625" style="32" customWidth="1"/>
    <col min="13650" max="13650" width="6.42578125" style="32" customWidth="1"/>
    <col min="13651" max="13651" width="12.28515625" style="32" customWidth="1"/>
    <col min="13652" max="13652" width="0" style="32" hidden="1" customWidth="1"/>
    <col min="13653" max="13653" width="3.7109375" style="32" customWidth="1"/>
    <col min="13654" max="13654" width="11.140625" style="32" bestFit="1" customWidth="1"/>
    <col min="13655" max="13656" width="10.5703125" style="32"/>
    <col min="13657" max="13657" width="11.140625" style="32" customWidth="1"/>
    <col min="13658" max="13887" width="10.5703125" style="32"/>
    <col min="13888" max="13895" width="0" style="32" hidden="1" customWidth="1"/>
    <col min="13896" max="13896" width="3.7109375" style="32" customWidth="1"/>
    <col min="13897" max="13897" width="3.85546875" style="32" customWidth="1"/>
    <col min="13898" max="13898" width="3.7109375" style="32" customWidth="1"/>
    <col min="13899" max="13899" width="12.7109375" style="32" customWidth="1"/>
    <col min="13900" max="13900" width="52.7109375" style="32" customWidth="1"/>
    <col min="13901" max="13904" width="0" style="32" hidden="1" customWidth="1"/>
    <col min="13905" max="13905" width="12.28515625" style="32" customWidth="1"/>
    <col min="13906" max="13906" width="6.42578125" style="32" customWidth="1"/>
    <col min="13907" max="13907" width="12.28515625" style="32" customWidth="1"/>
    <col min="13908" max="13908" width="0" style="32" hidden="1" customWidth="1"/>
    <col min="13909" max="13909" width="3.7109375" style="32" customWidth="1"/>
    <col min="13910" max="13910" width="11.140625" style="32" bestFit="1" customWidth="1"/>
    <col min="13911" max="13912" width="10.5703125" style="32"/>
    <col min="13913" max="13913" width="11.140625" style="32" customWidth="1"/>
    <col min="13914" max="14143" width="10.5703125" style="32"/>
    <col min="14144" max="14151" width="0" style="32" hidden="1" customWidth="1"/>
    <col min="14152" max="14152" width="3.7109375" style="32" customWidth="1"/>
    <col min="14153" max="14153" width="3.85546875" style="32" customWidth="1"/>
    <col min="14154" max="14154" width="3.7109375" style="32" customWidth="1"/>
    <col min="14155" max="14155" width="12.7109375" style="32" customWidth="1"/>
    <col min="14156" max="14156" width="52.7109375" style="32" customWidth="1"/>
    <col min="14157" max="14160" width="0" style="32" hidden="1" customWidth="1"/>
    <col min="14161" max="14161" width="12.28515625" style="32" customWidth="1"/>
    <col min="14162" max="14162" width="6.42578125" style="32" customWidth="1"/>
    <col min="14163" max="14163" width="12.28515625" style="32" customWidth="1"/>
    <col min="14164" max="14164" width="0" style="32" hidden="1" customWidth="1"/>
    <col min="14165" max="14165" width="3.7109375" style="32" customWidth="1"/>
    <col min="14166" max="14166" width="11.140625" style="32" bestFit="1" customWidth="1"/>
    <col min="14167" max="14168" width="10.5703125" style="32"/>
    <col min="14169" max="14169" width="11.140625" style="32" customWidth="1"/>
    <col min="14170" max="14399" width="10.5703125" style="32"/>
    <col min="14400" max="14407" width="0" style="32" hidden="1" customWidth="1"/>
    <col min="14408" max="14408" width="3.7109375" style="32" customWidth="1"/>
    <col min="14409" max="14409" width="3.85546875" style="32" customWidth="1"/>
    <col min="14410" max="14410" width="3.7109375" style="32" customWidth="1"/>
    <col min="14411" max="14411" width="12.7109375" style="32" customWidth="1"/>
    <col min="14412" max="14412" width="52.7109375" style="32" customWidth="1"/>
    <col min="14413" max="14416" width="0" style="32" hidden="1" customWidth="1"/>
    <col min="14417" max="14417" width="12.28515625" style="32" customWidth="1"/>
    <col min="14418" max="14418" width="6.42578125" style="32" customWidth="1"/>
    <col min="14419" max="14419" width="12.28515625" style="32" customWidth="1"/>
    <col min="14420" max="14420" width="0" style="32" hidden="1" customWidth="1"/>
    <col min="14421" max="14421" width="3.7109375" style="32" customWidth="1"/>
    <col min="14422" max="14422" width="11.140625" style="32" bestFit="1" customWidth="1"/>
    <col min="14423" max="14424" width="10.5703125" style="32"/>
    <col min="14425" max="14425" width="11.140625" style="32" customWidth="1"/>
    <col min="14426" max="14655" width="10.5703125" style="32"/>
    <col min="14656" max="14663" width="0" style="32" hidden="1" customWidth="1"/>
    <col min="14664" max="14664" width="3.7109375" style="32" customWidth="1"/>
    <col min="14665" max="14665" width="3.85546875" style="32" customWidth="1"/>
    <col min="14666" max="14666" width="3.7109375" style="32" customWidth="1"/>
    <col min="14667" max="14667" width="12.7109375" style="32" customWidth="1"/>
    <col min="14668" max="14668" width="52.7109375" style="32" customWidth="1"/>
    <col min="14669" max="14672" width="0" style="32" hidden="1" customWidth="1"/>
    <col min="14673" max="14673" width="12.28515625" style="32" customWidth="1"/>
    <col min="14674" max="14674" width="6.42578125" style="32" customWidth="1"/>
    <col min="14675" max="14675" width="12.28515625" style="32" customWidth="1"/>
    <col min="14676" max="14676" width="0" style="32" hidden="1" customWidth="1"/>
    <col min="14677" max="14677" width="3.7109375" style="32" customWidth="1"/>
    <col min="14678" max="14678" width="11.140625" style="32" bestFit="1" customWidth="1"/>
    <col min="14679" max="14680" width="10.5703125" style="32"/>
    <col min="14681" max="14681" width="11.140625" style="32" customWidth="1"/>
    <col min="14682" max="14911" width="10.5703125" style="32"/>
    <col min="14912" max="14919" width="0" style="32" hidden="1" customWidth="1"/>
    <col min="14920" max="14920" width="3.7109375" style="32" customWidth="1"/>
    <col min="14921" max="14921" width="3.85546875" style="32" customWidth="1"/>
    <col min="14922" max="14922" width="3.7109375" style="32" customWidth="1"/>
    <col min="14923" max="14923" width="12.7109375" style="32" customWidth="1"/>
    <col min="14924" max="14924" width="52.7109375" style="32" customWidth="1"/>
    <col min="14925" max="14928" width="0" style="32" hidden="1" customWidth="1"/>
    <col min="14929" max="14929" width="12.28515625" style="32" customWidth="1"/>
    <col min="14930" max="14930" width="6.42578125" style="32" customWidth="1"/>
    <col min="14931" max="14931" width="12.28515625" style="32" customWidth="1"/>
    <col min="14932" max="14932" width="0" style="32" hidden="1" customWidth="1"/>
    <col min="14933" max="14933" width="3.7109375" style="32" customWidth="1"/>
    <col min="14934" max="14934" width="11.140625" style="32" bestFit="1" customWidth="1"/>
    <col min="14935" max="14936" width="10.5703125" style="32"/>
    <col min="14937" max="14937" width="11.140625" style="32" customWidth="1"/>
    <col min="14938" max="15167" width="10.5703125" style="32"/>
    <col min="15168" max="15175" width="0" style="32" hidden="1" customWidth="1"/>
    <col min="15176" max="15176" width="3.7109375" style="32" customWidth="1"/>
    <col min="15177" max="15177" width="3.85546875" style="32" customWidth="1"/>
    <col min="15178" max="15178" width="3.7109375" style="32" customWidth="1"/>
    <col min="15179" max="15179" width="12.7109375" style="32" customWidth="1"/>
    <col min="15180" max="15180" width="52.7109375" style="32" customWidth="1"/>
    <col min="15181" max="15184" width="0" style="32" hidden="1" customWidth="1"/>
    <col min="15185" max="15185" width="12.28515625" style="32" customWidth="1"/>
    <col min="15186" max="15186" width="6.42578125" style="32" customWidth="1"/>
    <col min="15187" max="15187" width="12.28515625" style="32" customWidth="1"/>
    <col min="15188" max="15188" width="0" style="32" hidden="1" customWidth="1"/>
    <col min="15189" max="15189" width="3.7109375" style="32" customWidth="1"/>
    <col min="15190" max="15190" width="11.140625" style="32" bestFit="1" customWidth="1"/>
    <col min="15191" max="15192" width="10.5703125" style="32"/>
    <col min="15193" max="15193" width="11.140625" style="32" customWidth="1"/>
    <col min="15194" max="15423" width="10.5703125" style="32"/>
    <col min="15424" max="15431" width="0" style="32" hidden="1" customWidth="1"/>
    <col min="15432" max="15432" width="3.7109375" style="32" customWidth="1"/>
    <col min="15433" max="15433" width="3.85546875" style="32" customWidth="1"/>
    <col min="15434" max="15434" width="3.7109375" style="32" customWidth="1"/>
    <col min="15435" max="15435" width="12.7109375" style="32" customWidth="1"/>
    <col min="15436" max="15436" width="52.7109375" style="32" customWidth="1"/>
    <col min="15437" max="15440" width="0" style="32" hidden="1" customWidth="1"/>
    <col min="15441" max="15441" width="12.28515625" style="32" customWidth="1"/>
    <col min="15442" max="15442" width="6.42578125" style="32" customWidth="1"/>
    <col min="15443" max="15443" width="12.28515625" style="32" customWidth="1"/>
    <col min="15444" max="15444" width="0" style="32" hidden="1" customWidth="1"/>
    <col min="15445" max="15445" width="3.7109375" style="32" customWidth="1"/>
    <col min="15446" max="15446" width="11.140625" style="32" bestFit="1" customWidth="1"/>
    <col min="15447" max="15448" width="10.5703125" style="32"/>
    <col min="15449" max="15449" width="11.140625" style="32" customWidth="1"/>
    <col min="15450" max="15679" width="10.5703125" style="32"/>
    <col min="15680" max="15687" width="0" style="32" hidden="1" customWidth="1"/>
    <col min="15688" max="15688" width="3.7109375" style="32" customWidth="1"/>
    <col min="15689" max="15689" width="3.85546875" style="32" customWidth="1"/>
    <col min="15690" max="15690" width="3.7109375" style="32" customWidth="1"/>
    <col min="15691" max="15691" width="12.7109375" style="32" customWidth="1"/>
    <col min="15692" max="15692" width="52.7109375" style="32" customWidth="1"/>
    <col min="15693" max="15696" width="0" style="32" hidden="1" customWidth="1"/>
    <col min="15697" max="15697" width="12.28515625" style="32" customWidth="1"/>
    <col min="15698" max="15698" width="6.42578125" style="32" customWidth="1"/>
    <col min="15699" max="15699" width="12.28515625" style="32" customWidth="1"/>
    <col min="15700" max="15700" width="0" style="32" hidden="1" customWidth="1"/>
    <col min="15701" max="15701" width="3.7109375" style="32" customWidth="1"/>
    <col min="15702" max="15702" width="11.140625" style="32" bestFit="1" customWidth="1"/>
    <col min="15703" max="15704" width="10.5703125" style="32"/>
    <col min="15705" max="15705" width="11.140625" style="32" customWidth="1"/>
    <col min="15706" max="15935" width="10.5703125" style="32"/>
    <col min="15936" max="15943" width="0" style="32" hidden="1" customWidth="1"/>
    <col min="15944" max="15944" width="3.7109375" style="32" customWidth="1"/>
    <col min="15945" max="15945" width="3.85546875" style="32" customWidth="1"/>
    <col min="15946" max="15946" width="3.7109375" style="32" customWidth="1"/>
    <col min="15947" max="15947" width="12.7109375" style="32" customWidth="1"/>
    <col min="15948" max="15948" width="52.7109375" style="32" customWidth="1"/>
    <col min="15949" max="15952" width="0" style="32" hidden="1" customWidth="1"/>
    <col min="15953" max="15953" width="12.28515625" style="32" customWidth="1"/>
    <col min="15954" max="15954" width="6.42578125" style="32" customWidth="1"/>
    <col min="15955" max="15955" width="12.28515625" style="32" customWidth="1"/>
    <col min="15956" max="15956" width="0" style="32" hidden="1" customWidth="1"/>
    <col min="15957" max="15957" width="3.7109375" style="32" customWidth="1"/>
    <col min="15958" max="15958" width="11.140625" style="32" bestFit="1" customWidth="1"/>
    <col min="15959" max="15960" width="10.5703125" style="32"/>
    <col min="15961" max="15961" width="11.140625" style="32" customWidth="1"/>
    <col min="15962" max="16191" width="10.5703125" style="32"/>
    <col min="16192" max="16199" width="0" style="32" hidden="1" customWidth="1"/>
    <col min="16200" max="16200" width="3.7109375" style="32" customWidth="1"/>
    <col min="16201" max="16201" width="3.85546875" style="32" customWidth="1"/>
    <col min="16202" max="16202" width="3.7109375" style="32" customWidth="1"/>
    <col min="16203" max="16203" width="12.7109375" style="32" customWidth="1"/>
    <col min="16204" max="16204" width="52.7109375" style="32" customWidth="1"/>
    <col min="16205" max="16208" width="0" style="32" hidden="1" customWidth="1"/>
    <col min="16209" max="16209" width="12.28515625" style="32" customWidth="1"/>
    <col min="16210" max="16210" width="6.42578125" style="32" customWidth="1"/>
    <col min="16211" max="16211" width="12.28515625" style="32" customWidth="1"/>
    <col min="16212" max="16212" width="0" style="32" hidden="1" customWidth="1"/>
    <col min="16213" max="16213" width="3.7109375" style="32" customWidth="1"/>
    <col min="16214" max="16214" width="11.140625" style="32" bestFit="1" customWidth="1"/>
    <col min="16215" max="16216" width="10.5703125" style="32"/>
    <col min="16217" max="16217" width="11.140625" style="32" customWidth="1"/>
    <col min="16218" max="16384" width="10.5703125" style="32"/>
  </cols>
  <sheetData>
    <row r="1" spans="1:97" hidden="1"/>
    <row r="2" spans="1:97" hidden="1"/>
    <row r="3" spans="1:97" hidden="1"/>
    <row r="4" spans="1:97" ht="3" customHeight="1">
      <c r="J4" s="79"/>
      <c r="K4" s="79"/>
      <c r="L4" s="33"/>
      <c r="M4" s="33"/>
      <c r="N4" s="33"/>
    </row>
    <row r="5" spans="1:97" ht="22.5" customHeight="1">
      <c r="J5" s="79"/>
      <c r="K5" s="79"/>
      <c r="L5" s="681" t="s">
        <v>630</v>
      </c>
      <c r="M5" s="681"/>
      <c r="N5" s="681"/>
      <c r="O5" s="681"/>
      <c r="P5" s="681"/>
      <c r="Q5" s="681"/>
      <c r="R5" s="681"/>
      <c r="S5" s="681"/>
      <c r="T5" s="681"/>
      <c r="U5" s="291"/>
      <c r="V5" s="291"/>
      <c r="W5" s="291"/>
      <c r="X5" s="291"/>
      <c r="Y5" s="291"/>
      <c r="Z5" s="291"/>
      <c r="AA5" s="291"/>
      <c r="AB5" s="291"/>
      <c r="AC5" s="291"/>
      <c r="AD5" s="291"/>
      <c r="AE5" s="291"/>
      <c r="AF5" s="291"/>
      <c r="AG5" s="291"/>
      <c r="AH5" s="291"/>
      <c r="AI5" s="291"/>
      <c r="AJ5" s="291"/>
      <c r="AK5" s="291"/>
      <c r="AL5" s="291"/>
      <c r="AM5" s="291"/>
      <c r="AN5" s="291"/>
      <c r="AO5" s="291"/>
      <c r="AP5" s="291"/>
      <c r="AQ5" s="291"/>
      <c r="AR5" s="291"/>
      <c r="AS5" s="291"/>
      <c r="AT5" s="291"/>
      <c r="AU5" s="291"/>
      <c r="AV5" s="291"/>
      <c r="AW5" s="291"/>
      <c r="AX5" s="291"/>
      <c r="AY5" s="291"/>
      <c r="AZ5" s="291"/>
      <c r="BA5" s="291"/>
      <c r="BB5" s="291"/>
      <c r="BC5" s="291"/>
      <c r="BD5" s="291"/>
      <c r="BE5" s="291"/>
      <c r="BF5" s="291"/>
      <c r="BG5" s="291"/>
      <c r="BH5" s="291"/>
      <c r="BI5" s="291"/>
      <c r="BJ5" s="291"/>
      <c r="BK5" s="291"/>
      <c r="BL5" s="291"/>
      <c r="BM5" s="291"/>
      <c r="BN5" s="291"/>
      <c r="BO5" s="291"/>
      <c r="BP5" s="291"/>
      <c r="BQ5" s="291"/>
      <c r="BR5" s="291"/>
      <c r="BS5" s="291"/>
      <c r="BT5" s="291"/>
      <c r="BU5" s="291"/>
      <c r="BV5" s="291"/>
      <c r="BW5" s="291"/>
      <c r="BX5" s="291"/>
      <c r="BY5" s="291"/>
      <c r="BZ5" s="291"/>
      <c r="CA5" s="291"/>
      <c r="CB5" s="291"/>
      <c r="CC5" s="291"/>
      <c r="CD5" s="291"/>
      <c r="CE5" s="291"/>
      <c r="CF5" s="291"/>
    </row>
    <row r="6" spans="1:97" ht="3" customHeight="1">
      <c r="J6" s="79"/>
      <c r="K6" s="79"/>
      <c r="L6" s="33"/>
      <c r="M6" s="33"/>
      <c r="N6" s="33"/>
      <c r="O6" s="76"/>
      <c r="P6" s="76"/>
      <c r="Q6" s="76"/>
      <c r="R6" s="76"/>
      <c r="S6" s="76"/>
      <c r="T6" s="76"/>
      <c r="U6" s="76"/>
      <c r="V6" s="76"/>
      <c r="W6" s="76"/>
      <c r="X6" s="76"/>
      <c r="Y6" s="76"/>
      <c r="Z6" s="76"/>
      <c r="AA6" s="76"/>
      <c r="AB6" s="76"/>
      <c r="AC6" s="76"/>
      <c r="AD6" s="76"/>
      <c r="AE6" s="76"/>
      <c r="AF6" s="76"/>
      <c r="AG6" s="76"/>
      <c r="AH6" s="76"/>
      <c r="AI6" s="76"/>
      <c r="AJ6" s="76"/>
      <c r="AK6" s="76"/>
      <c r="AL6" s="76"/>
      <c r="AM6" s="76"/>
      <c r="AN6" s="76"/>
      <c r="AO6" s="76"/>
      <c r="AP6" s="76"/>
      <c r="AQ6" s="76"/>
      <c r="AR6" s="76"/>
      <c r="AS6" s="76"/>
      <c r="AT6" s="76"/>
      <c r="AU6" s="76"/>
      <c r="AV6" s="76"/>
      <c r="AW6" s="76"/>
      <c r="AX6" s="76"/>
      <c r="AY6" s="76"/>
      <c r="AZ6" s="76"/>
      <c r="BA6" s="76"/>
      <c r="BB6" s="76"/>
      <c r="BC6" s="76"/>
      <c r="BD6" s="76"/>
      <c r="BE6" s="76"/>
      <c r="BF6" s="76"/>
      <c r="BG6" s="76"/>
      <c r="BH6" s="76"/>
      <c r="BI6" s="76"/>
      <c r="BJ6" s="76"/>
      <c r="BK6" s="76"/>
      <c r="BL6" s="76"/>
      <c r="BM6" s="76"/>
      <c r="BN6" s="76"/>
      <c r="BO6" s="76"/>
      <c r="BP6" s="76"/>
      <c r="BQ6" s="76"/>
      <c r="BR6" s="76"/>
      <c r="BS6" s="76"/>
      <c r="BT6" s="76"/>
      <c r="BU6" s="76"/>
      <c r="BV6" s="76"/>
      <c r="BW6" s="76"/>
      <c r="BX6" s="76"/>
      <c r="BY6" s="76"/>
      <c r="BZ6" s="76"/>
      <c r="CA6" s="76"/>
      <c r="CB6" s="76"/>
      <c r="CC6" s="76"/>
      <c r="CD6" s="76"/>
      <c r="CE6" s="76"/>
      <c r="CF6" s="76"/>
    </row>
    <row r="7" spans="1:97" s="145" customFormat="1" ht="22.5">
      <c r="A7" s="190"/>
      <c r="B7" s="190"/>
      <c r="C7" s="190"/>
      <c r="D7" s="190"/>
      <c r="E7" s="190"/>
      <c r="F7" s="190"/>
      <c r="G7" s="190"/>
      <c r="H7" s="190"/>
      <c r="L7" s="422"/>
      <c r="M7" s="468" t="s">
        <v>502</v>
      </c>
      <c r="N7" s="490"/>
      <c r="O7" s="687" t="str">
        <f>IF(NameOrPr_ch="",IF(NameOrPr="","",NameOrPr),NameOrPr_ch)</f>
        <v>Комитет по тарифам и ценам Курской области</v>
      </c>
      <c r="P7" s="687"/>
      <c r="Q7" s="687"/>
      <c r="R7" s="687"/>
      <c r="S7" s="687"/>
      <c r="T7" s="687"/>
      <c r="U7" s="421"/>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s="421"/>
      <c r="CH7" s="436"/>
      <c r="CI7" s="190"/>
      <c r="CJ7" s="190"/>
      <c r="CK7" s="190"/>
      <c r="CL7" s="190"/>
      <c r="CM7" s="190"/>
      <c r="CN7" s="190"/>
      <c r="CO7" s="190"/>
      <c r="CP7" s="190"/>
      <c r="CQ7" s="190"/>
      <c r="CR7" s="190"/>
      <c r="CS7" s="190"/>
    </row>
    <row r="8" spans="1:97" s="145" customFormat="1" ht="18.75">
      <c r="A8" s="190"/>
      <c r="B8" s="190"/>
      <c r="C8" s="190"/>
      <c r="D8" s="190"/>
      <c r="E8" s="190"/>
      <c r="F8" s="190"/>
      <c r="G8" s="190"/>
      <c r="H8" s="190"/>
      <c r="L8" s="422"/>
      <c r="M8" s="468" t="s">
        <v>595</v>
      </c>
      <c r="N8" s="490"/>
      <c r="O8" s="687" t="str">
        <f>IF(datePr_ch="",IF(datePr="","",datePr),datePr_ch)</f>
        <v>23.11.2022</v>
      </c>
      <c r="P8" s="687"/>
      <c r="Q8" s="687"/>
      <c r="R8" s="687"/>
      <c r="S8" s="687"/>
      <c r="T8" s="687"/>
      <c r="U8" s="421"/>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s="421"/>
      <c r="CH8" s="436"/>
      <c r="CI8" s="190"/>
      <c r="CJ8" s="190"/>
      <c r="CK8" s="190"/>
      <c r="CL8" s="190"/>
      <c r="CM8" s="190"/>
      <c r="CN8" s="190"/>
      <c r="CO8" s="190"/>
      <c r="CP8" s="190"/>
      <c r="CQ8" s="190"/>
      <c r="CR8" s="190"/>
      <c r="CS8" s="190"/>
    </row>
    <row r="9" spans="1:97" s="145" customFormat="1" ht="18.75">
      <c r="A9" s="190"/>
      <c r="B9" s="190"/>
      <c r="C9" s="190"/>
      <c r="D9" s="190"/>
      <c r="E9" s="190"/>
      <c r="F9" s="190"/>
      <c r="G9" s="190"/>
      <c r="H9" s="190"/>
      <c r="L9" s="139"/>
      <c r="M9" s="468" t="s">
        <v>594</v>
      </c>
      <c r="N9" s="490"/>
      <c r="O9" s="687" t="str">
        <f>IF(numberPr_ch="",IF(numberPr="","",numberPr),numberPr_ch)</f>
        <v>№73</v>
      </c>
      <c r="P9" s="687"/>
      <c r="Q9" s="687"/>
      <c r="R9" s="687"/>
      <c r="S9" s="687"/>
      <c r="T9" s="687"/>
      <c r="U9" s="421"/>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s="421"/>
      <c r="CH9" s="436"/>
      <c r="CI9" s="190"/>
      <c r="CJ9" s="190"/>
      <c r="CK9" s="190"/>
      <c r="CL9" s="190"/>
      <c r="CM9" s="190"/>
      <c r="CN9" s="190"/>
      <c r="CO9" s="190"/>
      <c r="CP9" s="190"/>
      <c r="CQ9" s="190"/>
      <c r="CR9" s="190"/>
      <c r="CS9" s="190"/>
    </row>
    <row r="10" spans="1:97" s="145" customFormat="1" ht="18.75">
      <c r="A10" s="190"/>
      <c r="B10" s="190"/>
      <c r="C10" s="190"/>
      <c r="D10" s="190"/>
      <c r="E10" s="190"/>
      <c r="F10" s="190"/>
      <c r="G10" s="190"/>
      <c r="H10" s="190"/>
      <c r="L10" s="139"/>
      <c r="M10" s="468" t="s">
        <v>501</v>
      </c>
      <c r="N10" s="490"/>
      <c r="O10" s="687" t="str">
        <f>IF(IstPub_ch="",IF(IstPub="","",IstPub),IstPub_ch)</f>
        <v>Газета "Курская правда" № 142 от 29.11.2022 г.</v>
      </c>
      <c r="P10" s="687"/>
      <c r="Q10" s="687"/>
      <c r="R10" s="687"/>
      <c r="S10" s="687"/>
      <c r="T10" s="687"/>
      <c r="U10" s="421"/>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s="421"/>
      <c r="CH10" s="436"/>
      <c r="CI10" s="190"/>
      <c r="CJ10" s="190"/>
      <c r="CK10" s="190"/>
      <c r="CL10" s="190"/>
      <c r="CM10" s="190"/>
      <c r="CN10" s="190"/>
      <c r="CO10" s="190"/>
      <c r="CP10" s="190"/>
      <c r="CQ10" s="190"/>
      <c r="CR10" s="190"/>
      <c r="CS10" s="190"/>
    </row>
    <row r="11" spans="1:97" s="145" customFormat="1" ht="11.25" hidden="1">
      <c r="A11" s="190"/>
      <c r="B11" s="190"/>
      <c r="C11" s="190"/>
      <c r="D11" s="190"/>
      <c r="E11" s="190"/>
      <c r="F11" s="190"/>
      <c r="G11" s="190"/>
      <c r="H11" s="190"/>
      <c r="L11" s="682"/>
      <c r="M11" s="682"/>
      <c r="N11" s="412"/>
      <c r="O11" s="421"/>
      <c r="P11" s="421"/>
      <c r="Q11" s="421"/>
      <c r="R11" s="421"/>
      <c r="S11" s="421"/>
      <c r="T11" s="421"/>
      <c r="U11" s="424" t="s">
        <v>373</v>
      </c>
      <c r="V11" s="421"/>
      <c r="W11" s="421"/>
      <c r="X11" s="421"/>
      <c r="Y11" s="421"/>
      <c r="Z11" s="421"/>
      <c r="AA11" s="421"/>
      <c r="AB11" s="424" t="s">
        <v>373</v>
      </c>
      <c r="AC11" s="421"/>
      <c r="AD11" s="421"/>
      <c r="AE11" s="421"/>
      <c r="AF11" s="421"/>
      <c r="AG11" s="421"/>
      <c r="AH11" s="421"/>
      <c r="AI11" s="424" t="s">
        <v>373</v>
      </c>
      <c r="AJ11" s="421"/>
      <c r="AK11" s="421"/>
      <c r="AL11" s="421"/>
      <c r="AM11" s="421"/>
      <c r="AN11" s="421"/>
      <c r="AO11" s="421"/>
      <c r="AP11" s="424" t="s">
        <v>373</v>
      </c>
      <c r="AQ11" s="421"/>
      <c r="AR11" s="421"/>
      <c r="AS11" s="421"/>
      <c r="AT11" s="421"/>
      <c r="AU11" s="421"/>
      <c r="AV11" s="421"/>
      <c r="AW11" s="424" t="s">
        <v>373</v>
      </c>
      <c r="AX11" s="421"/>
      <c r="AY11" s="421"/>
      <c r="AZ11" s="421"/>
      <c r="BA11" s="421"/>
      <c r="BB11" s="421"/>
      <c r="BC11" s="421"/>
      <c r="BD11" s="424" t="s">
        <v>373</v>
      </c>
      <c r="BE11" s="421"/>
      <c r="BF11" s="421"/>
      <c r="BG11" s="421"/>
      <c r="BH11" s="421"/>
      <c r="BI11" s="421"/>
      <c r="BJ11" s="421"/>
      <c r="BK11" s="424" t="s">
        <v>373</v>
      </c>
      <c r="BL11" s="421"/>
      <c r="BM11" s="421"/>
      <c r="BN11" s="421"/>
      <c r="BO11" s="421"/>
      <c r="BP11" s="421"/>
      <c r="BQ11" s="421"/>
      <c r="BR11" s="424" t="s">
        <v>373</v>
      </c>
      <c r="BS11" s="421"/>
      <c r="BT11" s="421"/>
      <c r="BU11" s="421"/>
      <c r="BV11" s="421"/>
      <c r="BW11" s="421"/>
      <c r="BX11" s="421"/>
      <c r="BY11" s="424" t="s">
        <v>373</v>
      </c>
      <c r="BZ11" s="421"/>
      <c r="CA11" s="421"/>
      <c r="CB11" s="421"/>
      <c r="CC11" s="421"/>
      <c r="CD11" s="421"/>
      <c r="CE11" s="421"/>
      <c r="CF11" s="424" t="s">
        <v>373</v>
      </c>
      <c r="CI11" s="190"/>
      <c r="CJ11" s="190"/>
      <c r="CK11" s="190"/>
      <c r="CL11" s="190"/>
      <c r="CM11" s="190"/>
      <c r="CN11" s="190"/>
      <c r="CO11" s="190"/>
      <c r="CP11" s="190"/>
      <c r="CQ11" s="190"/>
      <c r="CR11" s="190"/>
      <c r="CS11" s="190"/>
    </row>
    <row r="12" spans="1:97">
      <c r="J12" s="79"/>
      <c r="K12" s="79"/>
      <c r="L12" s="33"/>
      <c r="M12" s="33"/>
      <c r="N12" s="423"/>
      <c r="O12" s="688"/>
      <c r="P12" s="688"/>
      <c r="Q12" s="688"/>
      <c r="R12" s="688"/>
      <c r="S12" s="688"/>
      <c r="T12" s="688"/>
      <c r="U12" s="688"/>
      <c r="V12" s="688" t="s">
        <v>1853</v>
      </c>
      <c r="W12" s="688"/>
      <c r="X12" s="688"/>
      <c r="Y12" s="688"/>
      <c r="Z12" s="688"/>
      <c r="AA12" s="688"/>
      <c r="AB12" s="688"/>
      <c r="AC12" s="688" t="s">
        <v>1853</v>
      </c>
      <c r="AD12" s="688"/>
      <c r="AE12" s="688"/>
      <c r="AF12" s="688"/>
      <c r="AG12" s="688"/>
      <c r="AH12" s="688"/>
      <c r="AI12" s="688"/>
      <c r="AJ12" s="688" t="s">
        <v>1853</v>
      </c>
      <c r="AK12" s="688"/>
      <c r="AL12" s="688"/>
      <c r="AM12" s="688"/>
      <c r="AN12" s="688"/>
      <c r="AO12" s="688"/>
      <c r="AP12" s="688"/>
      <c r="AQ12" s="688" t="s">
        <v>1853</v>
      </c>
      <c r="AR12" s="688"/>
      <c r="AS12" s="688"/>
      <c r="AT12" s="688"/>
      <c r="AU12" s="688"/>
      <c r="AV12" s="688"/>
      <c r="AW12" s="688"/>
      <c r="AX12" s="688" t="s">
        <v>1853</v>
      </c>
      <c r="AY12" s="688"/>
      <c r="AZ12" s="688"/>
      <c r="BA12" s="688"/>
      <c r="BB12" s="688"/>
      <c r="BC12" s="688"/>
      <c r="BD12" s="688"/>
      <c r="BE12" s="688" t="s">
        <v>1853</v>
      </c>
      <c r="BF12" s="688"/>
      <c r="BG12" s="688"/>
      <c r="BH12" s="688"/>
      <c r="BI12" s="688"/>
      <c r="BJ12" s="688"/>
      <c r="BK12" s="688"/>
      <c r="BL12" s="688" t="s">
        <v>1853</v>
      </c>
      <c r="BM12" s="688"/>
      <c r="BN12" s="688"/>
      <c r="BO12" s="688"/>
      <c r="BP12" s="688"/>
      <c r="BQ12" s="688"/>
      <c r="BR12" s="688"/>
      <c r="BS12" s="688" t="s">
        <v>1853</v>
      </c>
      <c r="BT12" s="688"/>
      <c r="BU12" s="688"/>
      <c r="BV12" s="688"/>
      <c r="BW12" s="688"/>
      <c r="BX12" s="688"/>
      <c r="BY12" s="688"/>
      <c r="BZ12" s="688" t="s">
        <v>1853</v>
      </c>
      <c r="CA12" s="688"/>
      <c r="CB12" s="688"/>
      <c r="CC12" s="688"/>
      <c r="CD12" s="688"/>
      <c r="CE12" s="688"/>
      <c r="CF12" s="688"/>
    </row>
    <row r="13" spans="1:97">
      <c r="J13" s="79"/>
      <c r="K13" s="79"/>
      <c r="L13" s="613" t="s">
        <v>454</v>
      </c>
      <c r="M13" s="613"/>
      <c r="N13" s="613"/>
      <c r="O13" s="613"/>
      <c r="P13" s="613"/>
      <c r="Q13" s="613"/>
      <c r="R13" s="613"/>
      <c r="S13" s="613"/>
      <c r="T13" s="613"/>
      <c r="U13" s="613"/>
      <c r="V13" s="613"/>
      <c r="W13" s="613"/>
      <c r="X13" s="613"/>
      <c r="Y13" s="613"/>
      <c r="Z13" s="613"/>
      <c r="AA13" s="613"/>
      <c r="AB13" s="613"/>
      <c r="AC13" s="613"/>
      <c r="AD13" s="613"/>
      <c r="AE13" s="613"/>
      <c r="AF13" s="613"/>
      <c r="AG13" s="613"/>
      <c r="AH13" s="613"/>
      <c r="AI13" s="613"/>
      <c r="AJ13" s="613"/>
      <c r="AK13" s="613"/>
      <c r="AL13" s="613"/>
      <c r="AM13" s="613"/>
      <c r="AN13" s="613"/>
      <c r="AO13" s="613"/>
      <c r="AP13" s="613"/>
      <c r="AQ13" s="613"/>
      <c r="AR13" s="613"/>
      <c r="AS13" s="613"/>
      <c r="AT13" s="613"/>
      <c r="AU13" s="613"/>
      <c r="AV13" s="613"/>
      <c r="AW13" s="613"/>
      <c r="AX13" s="613"/>
      <c r="AY13" s="613"/>
      <c r="AZ13" s="613"/>
      <c r="BA13" s="613"/>
      <c r="BB13" s="613"/>
      <c r="BC13" s="613"/>
      <c r="BD13" s="613"/>
      <c r="BE13" s="613"/>
      <c r="BF13" s="613"/>
      <c r="BG13" s="613"/>
      <c r="BH13" s="613"/>
      <c r="BI13" s="613"/>
      <c r="BJ13" s="613"/>
      <c r="BK13" s="613"/>
      <c r="BL13" s="613"/>
      <c r="BM13" s="613"/>
      <c r="BN13" s="613"/>
      <c r="BO13" s="613"/>
      <c r="BP13" s="613"/>
      <c r="BQ13" s="613"/>
      <c r="BR13" s="613"/>
      <c r="BS13" s="613"/>
      <c r="BT13" s="613"/>
      <c r="BU13" s="613"/>
      <c r="BV13" s="613"/>
      <c r="BW13" s="613"/>
      <c r="BX13" s="613"/>
      <c r="BY13" s="613"/>
      <c r="BZ13" s="613"/>
      <c r="CA13" s="613"/>
      <c r="CB13" s="613"/>
      <c r="CC13" s="613"/>
      <c r="CD13" s="613"/>
      <c r="CE13" s="613"/>
      <c r="CF13" s="613"/>
      <c r="CG13" s="613"/>
      <c r="CH13" s="613" t="s">
        <v>455</v>
      </c>
    </row>
    <row r="14" spans="1:97" ht="14.25" customHeight="1">
      <c r="J14" s="79"/>
      <c r="K14" s="79"/>
      <c r="L14" s="694" t="s">
        <v>92</v>
      </c>
      <c r="M14" s="694" t="s">
        <v>638</v>
      </c>
      <c r="N14" s="486"/>
      <c r="O14" s="695" t="s">
        <v>640</v>
      </c>
      <c r="P14" s="696"/>
      <c r="Q14" s="696"/>
      <c r="R14" s="696"/>
      <c r="S14" s="696"/>
      <c r="T14" s="697"/>
      <c r="U14" s="678" t="s">
        <v>341</v>
      </c>
      <c r="V14" s="695" t="s">
        <v>640</v>
      </c>
      <c r="W14" s="696"/>
      <c r="X14" s="696"/>
      <c r="Y14" s="696"/>
      <c r="Z14" s="696"/>
      <c r="AA14" s="697"/>
      <c r="AB14" s="678" t="s">
        <v>341</v>
      </c>
      <c r="AC14" s="695" t="s">
        <v>640</v>
      </c>
      <c r="AD14" s="696"/>
      <c r="AE14" s="696"/>
      <c r="AF14" s="696"/>
      <c r="AG14" s="696"/>
      <c r="AH14" s="697"/>
      <c r="AI14" s="678" t="s">
        <v>341</v>
      </c>
      <c r="AJ14" s="695" t="s">
        <v>640</v>
      </c>
      <c r="AK14" s="696"/>
      <c r="AL14" s="696"/>
      <c r="AM14" s="696"/>
      <c r="AN14" s="696"/>
      <c r="AO14" s="697"/>
      <c r="AP14" s="678" t="s">
        <v>341</v>
      </c>
      <c r="AQ14" s="695" t="s">
        <v>640</v>
      </c>
      <c r="AR14" s="696"/>
      <c r="AS14" s="696"/>
      <c r="AT14" s="696"/>
      <c r="AU14" s="696"/>
      <c r="AV14" s="697"/>
      <c r="AW14" s="678" t="s">
        <v>341</v>
      </c>
      <c r="AX14" s="695" t="s">
        <v>640</v>
      </c>
      <c r="AY14" s="696"/>
      <c r="AZ14" s="696"/>
      <c r="BA14" s="696"/>
      <c r="BB14" s="696"/>
      <c r="BC14" s="697"/>
      <c r="BD14" s="678" t="s">
        <v>341</v>
      </c>
      <c r="BE14" s="695" t="s">
        <v>640</v>
      </c>
      <c r="BF14" s="696"/>
      <c r="BG14" s="696"/>
      <c r="BH14" s="696"/>
      <c r="BI14" s="696"/>
      <c r="BJ14" s="697"/>
      <c r="BK14" s="678" t="s">
        <v>341</v>
      </c>
      <c r="BL14" s="695" t="s">
        <v>640</v>
      </c>
      <c r="BM14" s="696"/>
      <c r="BN14" s="696"/>
      <c r="BO14" s="696"/>
      <c r="BP14" s="696"/>
      <c r="BQ14" s="697"/>
      <c r="BR14" s="678" t="s">
        <v>341</v>
      </c>
      <c r="BS14" s="695" t="s">
        <v>640</v>
      </c>
      <c r="BT14" s="696"/>
      <c r="BU14" s="696"/>
      <c r="BV14" s="696"/>
      <c r="BW14" s="696"/>
      <c r="BX14" s="697"/>
      <c r="BY14" s="678" t="s">
        <v>341</v>
      </c>
      <c r="BZ14" s="695" t="s">
        <v>640</v>
      </c>
      <c r="CA14" s="696"/>
      <c r="CB14" s="696"/>
      <c r="CC14" s="696"/>
      <c r="CD14" s="696"/>
      <c r="CE14" s="697"/>
      <c r="CF14" s="678" t="s">
        <v>341</v>
      </c>
      <c r="CG14" s="691" t="s">
        <v>275</v>
      </c>
      <c r="CH14" s="613"/>
    </row>
    <row r="15" spans="1:97" ht="14.25" customHeight="1">
      <c r="J15" s="79"/>
      <c r="K15" s="79"/>
      <c r="L15" s="694"/>
      <c r="M15" s="694"/>
      <c r="N15" s="487"/>
      <c r="O15" s="700" t="s">
        <v>604</v>
      </c>
      <c r="P15" s="698" t="s">
        <v>271</v>
      </c>
      <c r="Q15" s="699"/>
      <c r="R15" s="675" t="s">
        <v>653</v>
      </c>
      <c r="S15" s="676"/>
      <c r="T15" s="677"/>
      <c r="U15" s="679"/>
      <c r="V15" s="700" t="s">
        <v>604</v>
      </c>
      <c r="W15" s="698" t="s">
        <v>271</v>
      </c>
      <c r="X15" s="699"/>
      <c r="Y15" s="675" t="s">
        <v>653</v>
      </c>
      <c r="Z15" s="676"/>
      <c r="AA15" s="677"/>
      <c r="AB15" s="679"/>
      <c r="AC15" s="700" t="s">
        <v>604</v>
      </c>
      <c r="AD15" s="698" t="s">
        <v>271</v>
      </c>
      <c r="AE15" s="699"/>
      <c r="AF15" s="675" t="s">
        <v>653</v>
      </c>
      <c r="AG15" s="676"/>
      <c r="AH15" s="677"/>
      <c r="AI15" s="679"/>
      <c r="AJ15" s="700" t="s">
        <v>604</v>
      </c>
      <c r="AK15" s="698" t="s">
        <v>271</v>
      </c>
      <c r="AL15" s="699"/>
      <c r="AM15" s="675" t="s">
        <v>653</v>
      </c>
      <c r="AN15" s="676"/>
      <c r="AO15" s="677"/>
      <c r="AP15" s="679"/>
      <c r="AQ15" s="700" t="s">
        <v>604</v>
      </c>
      <c r="AR15" s="698" t="s">
        <v>271</v>
      </c>
      <c r="AS15" s="699"/>
      <c r="AT15" s="675" t="s">
        <v>653</v>
      </c>
      <c r="AU15" s="676"/>
      <c r="AV15" s="677"/>
      <c r="AW15" s="679"/>
      <c r="AX15" s="700" t="s">
        <v>604</v>
      </c>
      <c r="AY15" s="698" t="s">
        <v>271</v>
      </c>
      <c r="AZ15" s="699"/>
      <c r="BA15" s="675" t="s">
        <v>653</v>
      </c>
      <c r="BB15" s="676"/>
      <c r="BC15" s="677"/>
      <c r="BD15" s="679"/>
      <c r="BE15" s="700" t="s">
        <v>604</v>
      </c>
      <c r="BF15" s="698" t="s">
        <v>271</v>
      </c>
      <c r="BG15" s="699"/>
      <c r="BH15" s="675" t="s">
        <v>653</v>
      </c>
      <c r="BI15" s="676"/>
      <c r="BJ15" s="677"/>
      <c r="BK15" s="679"/>
      <c r="BL15" s="700" t="s">
        <v>604</v>
      </c>
      <c r="BM15" s="698" t="s">
        <v>271</v>
      </c>
      <c r="BN15" s="699"/>
      <c r="BO15" s="675" t="s">
        <v>653</v>
      </c>
      <c r="BP15" s="676"/>
      <c r="BQ15" s="677"/>
      <c r="BR15" s="679"/>
      <c r="BS15" s="700" t="s">
        <v>604</v>
      </c>
      <c r="BT15" s="698" t="s">
        <v>271</v>
      </c>
      <c r="BU15" s="699"/>
      <c r="BV15" s="675" t="s">
        <v>653</v>
      </c>
      <c r="BW15" s="676"/>
      <c r="BX15" s="677"/>
      <c r="BY15" s="679"/>
      <c r="BZ15" s="700" t="s">
        <v>604</v>
      </c>
      <c r="CA15" s="698" t="s">
        <v>271</v>
      </c>
      <c r="CB15" s="699"/>
      <c r="CC15" s="675" t="s">
        <v>653</v>
      </c>
      <c r="CD15" s="676"/>
      <c r="CE15" s="677"/>
      <c r="CF15" s="679"/>
      <c r="CG15" s="692"/>
      <c r="CH15" s="613"/>
    </row>
    <row r="16" spans="1:97" ht="33.75" customHeight="1">
      <c r="J16" s="79"/>
      <c r="K16" s="79"/>
      <c r="L16" s="694"/>
      <c r="M16" s="694"/>
      <c r="N16" s="488"/>
      <c r="O16" s="701"/>
      <c r="P16" s="94" t="s">
        <v>605</v>
      </c>
      <c r="Q16" s="94" t="s">
        <v>6</v>
      </c>
      <c r="R16" s="95" t="s">
        <v>274</v>
      </c>
      <c r="S16" s="689" t="s">
        <v>273</v>
      </c>
      <c r="T16" s="690"/>
      <c r="U16" s="680"/>
      <c r="V16" s="701"/>
      <c r="W16" s="94" t="s">
        <v>605</v>
      </c>
      <c r="X16" s="94" t="s">
        <v>6</v>
      </c>
      <c r="Y16" s="95" t="s">
        <v>274</v>
      </c>
      <c r="Z16" s="689" t="s">
        <v>273</v>
      </c>
      <c r="AA16" s="690"/>
      <c r="AB16" s="680"/>
      <c r="AC16" s="701"/>
      <c r="AD16" s="94" t="s">
        <v>605</v>
      </c>
      <c r="AE16" s="94" t="s">
        <v>6</v>
      </c>
      <c r="AF16" s="95" t="s">
        <v>274</v>
      </c>
      <c r="AG16" s="689" t="s">
        <v>273</v>
      </c>
      <c r="AH16" s="690"/>
      <c r="AI16" s="680"/>
      <c r="AJ16" s="701"/>
      <c r="AK16" s="94" t="s">
        <v>605</v>
      </c>
      <c r="AL16" s="94" t="s">
        <v>6</v>
      </c>
      <c r="AM16" s="95" t="s">
        <v>274</v>
      </c>
      <c r="AN16" s="689" t="s">
        <v>273</v>
      </c>
      <c r="AO16" s="690"/>
      <c r="AP16" s="680"/>
      <c r="AQ16" s="701"/>
      <c r="AR16" s="94" t="s">
        <v>605</v>
      </c>
      <c r="AS16" s="94" t="s">
        <v>6</v>
      </c>
      <c r="AT16" s="95" t="s">
        <v>274</v>
      </c>
      <c r="AU16" s="689" t="s">
        <v>273</v>
      </c>
      <c r="AV16" s="690"/>
      <c r="AW16" s="680"/>
      <c r="AX16" s="701"/>
      <c r="AY16" s="94" t="s">
        <v>605</v>
      </c>
      <c r="AZ16" s="94" t="s">
        <v>6</v>
      </c>
      <c r="BA16" s="95" t="s">
        <v>274</v>
      </c>
      <c r="BB16" s="689" t="s">
        <v>273</v>
      </c>
      <c r="BC16" s="690"/>
      <c r="BD16" s="680"/>
      <c r="BE16" s="701"/>
      <c r="BF16" s="94" t="s">
        <v>605</v>
      </c>
      <c r="BG16" s="94" t="s">
        <v>6</v>
      </c>
      <c r="BH16" s="95" t="s">
        <v>274</v>
      </c>
      <c r="BI16" s="689" t="s">
        <v>273</v>
      </c>
      <c r="BJ16" s="690"/>
      <c r="BK16" s="680"/>
      <c r="BL16" s="701"/>
      <c r="BM16" s="94" t="s">
        <v>605</v>
      </c>
      <c r="BN16" s="94" t="s">
        <v>6</v>
      </c>
      <c r="BO16" s="95" t="s">
        <v>274</v>
      </c>
      <c r="BP16" s="689" t="s">
        <v>273</v>
      </c>
      <c r="BQ16" s="690"/>
      <c r="BR16" s="680"/>
      <c r="BS16" s="701"/>
      <c r="BT16" s="94" t="s">
        <v>605</v>
      </c>
      <c r="BU16" s="94" t="s">
        <v>6</v>
      </c>
      <c r="BV16" s="95" t="s">
        <v>274</v>
      </c>
      <c r="BW16" s="689" t="s">
        <v>273</v>
      </c>
      <c r="BX16" s="690"/>
      <c r="BY16" s="680"/>
      <c r="BZ16" s="701"/>
      <c r="CA16" s="94" t="s">
        <v>605</v>
      </c>
      <c r="CB16" s="94" t="s">
        <v>6</v>
      </c>
      <c r="CC16" s="95" t="s">
        <v>274</v>
      </c>
      <c r="CD16" s="689" t="s">
        <v>273</v>
      </c>
      <c r="CE16" s="690"/>
      <c r="CF16" s="680"/>
      <c r="CG16" s="693"/>
      <c r="CH16" s="613"/>
    </row>
    <row r="17" spans="1:99">
      <c r="J17" s="79"/>
      <c r="K17" s="413">
        <v>1</v>
      </c>
      <c r="L17" s="474" t="s">
        <v>93</v>
      </c>
      <c r="M17" s="474" t="s">
        <v>49</v>
      </c>
      <c r="N17" s="476" t="str">
        <f ca="1">OFFSET(N17,0,-1)</f>
        <v>2</v>
      </c>
      <c r="O17" s="475">
        <f ca="1">OFFSET(O17,0,-1)+1</f>
        <v>3</v>
      </c>
      <c r="P17" s="475">
        <f ca="1">OFFSET(P17,0,-1)+1</f>
        <v>4</v>
      </c>
      <c r="Q17" s="475">
        <f ca="1">OFFSET(Q17,0,-1)+1</f>
        <v>5</v>
      </c>
      <c r="R17" s="475">
        <f ca="1">OFFSET(R17,0,-1)+1</f>
        <v>6</v>
      </c>
      <c r="S17" s="683">
        <f ca="1">OFFSET(S17,0,-1)+1</f>
        <v>7</v>
      </c>
      <c r="T17" s="683"/>
      <c r="U17" s="475">
        <f ca="1">OFFSET(U17,0,-2)+1</f>
        <v>8</v>
      </c>
      <c r="V17" s="475">
        <f ca="1">OFFSET(V17,0,-1)+1</f>
        <v>9</v>
      </c>
      <c r="W17" s="475">
        <f ca="1">OFFSET(W17,0,-1)+1</f>
        <v>10</v>
      </c>
      <c r="X17" s="475">
        <f ca="1">OFFSET(X17,0,-1)+1</f>
        <v>11</v>
      </c>
      <c r="Y17" s="475">
        <f ca="1">OFFSET(Y17,0,-1)+1</f>
        <v>12</v>
      </c>
      <c r="Z17" s="683">
        <f ca="1">OFFSET(Z17,0,-1)+1</f>
        <v>13</v>
      </c>
      <c r="AA17" s="683"/>
      <c r="AB17" s="475">
        <f ca="1">OFFSET(AB17,0,-2)+1</f>
        <v>14</v>
      </c>
      <c r="AC17" s="475">
        <f ca="1">OFFSET(AC17,0,-1)+1</f>
        <v>15</v>
      </c>
      <c r="AD17" s="475">
        <f ca="1">OFFSET(AD17,0,-1)+1</f>
        <v>16</v>
      </c>
      <c r="AE17" s="475">
        <f ca="1">OFFSET(AE17,0,-1)+1</f>
        <v>17</v>
      </c>
      <c r="AF17" s="475">
        <f ca="1">OFFSET(AF17,0,-1)+1</f>
        <v>18</v>
      </c>
      <c r="AG17" s="683">
        <f ca="1">OFFSET(AG17,0,-1)+1</f>
        <v>19</v>
      </c>
      <c r="AH17" s="683"/>
      <c r="AI17" s="475">
        <f ca="1">OFFSET(AI17,0,-2)+1</f>
        <v>20</v>
      </c>
      <c r="AJ17" s="475">
        <f ca="1">OFFSET(AJ17,0,-1)+1</f>
        <v>21</v>
      </c>
      <c r="AK17" s="475">
        <f ca="1">OFFSET(AK17,0,-1)+1</f>
        <v>22</v>
      </c>
      <c r="AL17" s="475">
        <f ca="1">OFFSET(AL17,0,-1)+1</f>
        <v>23</v>
      </c>
      <c r="AM17" s="475">
        <f ca="1">OFFSET(AM17,0,-1)+1</f>
        <v>24</v>
      </c>
      <c r="AN17" s="683">
        <f ca="1">OFFSET(AN17,0,-1)+1</f>
        <v>25</v>
      </c>
      <c r="AO17" s="683"/>
      <c r="AP17" s="475">
        <f ca="1">OFFSET(AP17,0,-2)+1</f>
        <v>26</v>
      </c>
      <c r="AQ17" s="475">
        <f ca="1">OFFSET(AQ17,0,-1)+1</f>
        <v>27</v>
      </c>
      <c r="AR17" s="475">
        <f ca="1">OFFSET(AR17,0,-1)+1</f>
        <v>28</v>
      </c>
      <c r="AS17" s="475">
        <f ca="1">OFFSET(AS17,0,-1)+1</f>
        <v>29</v>
      </c>
      <c r="AT17" s="475">
        <f ca="1">OFFSET(AT17,0,-1)+1</f>
        <v>30</v>
      </c>
      <c r="AU17" s="683">
        <f ca="1">OFFSET(AU17,0,-1)+1</f>
        <v>31</v>
      </c>
      <c r="AV17" s="683"/>
      <c r="AW17" s="475">
        <f ca="1">OFFSET(AW17,0,-2)+1</f>
        <v>32</v>
      </c>
      <c r="AX17" s="475">
        <f ca="1">OFFSET(AX17,0,-1)+1</f>
        <v>33</v>
      </c>
      <c r="AY17" s="475">
        <f ca="1">OFFSET(AY17,0,-1)+1</f>
        <v>34</v>
      </c>
      <c r="AZ17" s="475">
        <f ca="1">OFFSET(AZ17,0,-1)+1</f>
        <v>35</v>
      </c>
      <c r="BA17" s="475">
        <f ca="1">OFFSET(BA17,0,-1)+1</f>
        <v>36</v>
      </c>
      <c r="BB17" s="683">
        <f ca="1">OFFSET(BB17,0,-1)+1</f>
        <v>37</v>
      </c>
      <c r="BC17" s="683"/>
      <c r="BD17" s="475">
        <f ca="1">OFFSET(BD17,0,-2)+1</f>
        <v>38</v>
      </c>
      <c r="BE17" s="475">
        <f ca="1">OFFSET(BE17,0,-1)+1</f>
        <v>39</v>
      </c>
      <c r="BF17" s="475">
        <f ca="1">OFFSET(BF17,0,-1)+1</f>
        <v>40</v>
      </c>
      <c r="BG17" s="475">
        <f ca="1">OFFSET(BG17,0,-1)+1</f>
        <v>41</v>
      </c>
      <c r="BH17" s="475">
        <f ca="1">OFFSET(BH17,0,-1)+1</f>
        <v>42</v>
      </c>
      <c r="BI17" s="683">
        <f ca="1">OFFSET(BI17,0,-1)+1</f>
        <v>43</v>
      </c>
      <c r="BJ17" s="683"/>
      <c r="BK17" s="475">
        <f ca="1">OFFSET(BK17,0,-2)+1</f>
        <v>44</v>
      </c>
      <c r="BL17" s="475">
        <f ca="1">OFFSET(BL17,0,-1)+1</f>
        <v>45</v>
      </c>
      <c r="BM17" s="475">
        <f ca="1">OFFSET(BM17,0,-1)+1</f>
        <v>46</v>
      </c>
      <c r="BN17" s="475">
        <f ca="1">OFFSET(BN17,0,-1)+1</f>
        <v>47</v>
      </c>
      <c r="BO17" s="475">
        <f ca="1">OFFSET(BO17,0,-1)+1</f>
        <v>48</v>
      </c>
      <c r="BP17" s="683">
        <f ca="1">OFFSET(BP17,0,-1)+1</f>
        <v>49</v>
      </c>
      <c r="BQ17" s="683"/>
      <c r="BR17" s="475">
        <f ca="1">OFFSET(BR17,0,-2)+1</f>
        <v>50</v>
      </c>
      <c r="BS17" s="475">
        <f ca="1">OFFSET(BS17,0,-1)+1</f>
        <v>51</v>
      </c>
      <c r="BT17" s="475">
        <f ca="1">OFFSET(BT17,0,-1)+1</f>
        <v>52</v>
      </c>
      <c r="BU17" s="475">
        <f ca="1">OFFSET(BU17,0,-1)+1</f>
        <v>53</v>
      </c>
      <c r="BV17" s="475">
        <f ca="1">OFFSET(BV17,0,-1)+1</f>
        <v>54</v>
      </c>
      <c r="BW17" s="683">
        <f ca="1">OFFSET(BW17,0,-1)+1</f>
        <v>55</v>
      </c>
      <c r="BX17" s="683"/>
      <c r="BY17" s="475">
        <f ca="1">OFFSET(BY17,0,-2)+1</f>
        <v>56</v>
      </c>
      <c r="BZ17" s="475">
        <f ca="1">OFFSET(BZ17,0,-1)+1</f>
        <v>57</v>
      </c>
      <c r="CA17" s="475">
        <f ca="1">OFFSET(CA17,0,-1)+1</f>
        <v>58</v>
      </c>
      <c r="CB17" s="475">
        <f ca="1">OFFSET(CB17,0,-1)+1</f>
        <v>59</v>
      </c>
      <c r="CC17" s="475">
        <f ca="1">OFFSET(CC17,0,-1)+1</f>
        <v>60</v>
      </c>
      <c r="CD17" s="683">
        <f ca="1">OFFSET(CD17,0,-1)+1</f>
        <v>61</v>
      </c>
      <c r="CE17" s="683"/>
      <c r="CF17" s="475">
        <f ca="1">OFFSET(CF17,0,-2)+1</f>
        <v>62</v>
      </c>
      <c r="CG17" s="476">
        <f ca="1">OFFSET(CG17,0,-1)</f>
        <v>62</v>
      </c>
      <c r="CH17" s="475">
        <f ca="1">OFFSET(CH17,0,-1)+1</f>
        <v>63</v>
      </c>
    </row>
    <row r="18" spans="1:99" ht="22.5">
      <c r="A18" s="667">
        <v>1</v>
      </c>
      <c r="E18" s="191"/>
      <c r="F18" s="303"/>
      <c r="G18" s="303"/>
      <c r="H18" s="303"/>
      <c r="J18" s="541"/>
      <c r="K18" s="544"/>
      <c r="L18" s="425">
        <f>mergeValue(A18)</f>
        <v>1</v>
      </c>
      <c r="M18" s="472" t="s">
        <v>20</v>
      </c>
      <c r="N18" s="473"/>
      <c r="O18" s="668" t="str">
        <f>IF('Перечень тарифов'!J21="","","" &amp; 'Перечень тарифов'!J21 &amp; "")</f>
        <v>Тариф на тепловую энергию</v>
      </c>
      <c r="P18" s="668"/>
      <c r="Q18" s="668"/>
      <c r="R18" s="668"/>
      <c r="S18" s="668"/>
      <c r="T18" s="668"/>
      <c r="U18" s="668"/>
      <c r="V18" s="668"/>
      <c r="W18" s="668"/>
      <c r="X18" s="668"/>
      <c r="Y18" s="668"/>
      <c r="Z18" s="668"/>
      <c r="AA18" s="668"/>
      <c r="AB18" s="668"/>
      <c r="AC18" s="668"/>
      <c r="AD18" s="668"/>
      <c r="AE18" s="668"/>
      <c r="AF18" s="668"/>
      <c r="AG18" s="668"/>
      <c r="AH18" s="668"/>
      <c r="AI18" s="668"/>
      <c r="AJ18" s="668"/>
      <c r="AK18" s="668"/>
      <c r="AL18" s="668"/>
      <c r="AM18" s="668"/>
      <c r="AN18" s="668"/>
      <c r="AO18" s="668"/>
      <c r="AP18" s="668"/>
      <c r="AQ18" s="668"/>
      <c r="AR18" s="668"/>
      <c r="AS18" s="668"/>
      <c r="AT18" s="668"/>
      <c r="AU18" s="668"/>
      <c r="AV18" s="668"/>
      <c r="AW18" s="668"/>
      <c r="AX18" s="668"/>
      <c r="AY18" s="668"/>
      <c r="AZ18" s="668"/>
      <c r="BA18" s="668"/>
      <c r="BB18" s="668"/>
      <c r="BC18" s="668"/>
      <c r="BD18" s="668"/>
      <c r="BE18" s="668"/>
      <c r="BF18" s="668"/>
      <c r="BG18" s="668"/>
      <c r="BH18" s="668"/>
      <c r="BI18" s="668"/>
      <c r="BJ18" s="668"/>
      <c r="BK18" s="668"/>
      <c r="BL18" s="668"/>
      <c r="BM18" s="668"/>
      <c r="BN18" s="668"/>
      <c r="BO18" s="668"/>
      <c r="BP18" s="668"/>
      <c r="BQ18" s="668"/>
      <c r="BR18" s="668"/>
      <c r="BS18" s="668"/>
      <c r="BT18" s="668"/>
      <c r="BU18" s="668"/>
      <c r="BV18" s="668"/>
      <c r="BW18" s="668"/>
      <c r="BX18" s="668"/>
      <c r="BY18" s="668"/>
      <c r="BZ18" s="668"/>
      <c r="CA18" s="668"/>
      <c r="CB18" s="668"/>
      <c r="CC18" s="668"/>
      <c r="CD18" s="668"/>
      <c r="CE18" s="668"/>
      <c r="CF18" s="668"/>
      <c r="CG18" s="668"/>
      <c r="CH18" s="267" t="s">
        <v>476</v>
      </c>
      <c r="CJ18" s="189"/>
      <c r="CK18" s="189" t="str">
        <f t="shared" ref="CK18:CK60" si="0">IF(M18="","",M18 )</f>
        <v>Наименование тарифа</v>
      </c>
      <c r="CL18" s="189"/>
      <c r="CM18" s="189"/>
      <c r="CN18" s="189"/>
      <c r="CT18" s="180"/>
      <c r="CU18" s="180"/>
    </row>
    <row r="19" spans="1:99" ht="22.5">
      <c r="A19" s="667"/>
      <c r="B19" s="667">
        <v>1</v>
      </c>
      <c r="E19" s="303"/>
      <c r="F19" s="303"/>
      <c r="G19" s="303"/>
      <c r="H19" s="303"/>
      <c r="I19" s="157"/>
      <c r="J19" s="540"/>
      <c r="K19" s="542"/>
      <c r="L19" s="425" t="str">
        <f>mergeValue(A19) &amp;"."&amp; mergeValue(B19)</f>
        <v>1.1</v>
      </c>
      <c r="M19" s="441" t="s">
        <v>16</v>
      </c>
      <c r="N19" s="473"/>
      <c r="O19" s="668" t="str">
        <f>IF('Перечень тарифов'!N21="","","" &amp; 'Перечень тарифов'!N21 &amp; "")</f>
        <v>Курский муниципальный район, Щетинский сельсовет (38620492);</v>
      </c>
      <c r="P19" s="668"/>
      <c r="Q19" s="668"/>
      <c r="R19" s="668"/>
      <c r="S19" s="668"/>
      <c r="T19" s="668"/>
      <c r="U19" s="668"/>
      <c r="V19" s="668"/>
      <c r="W19" s="668"/>
      <c r="X19" s="668"/>
      <c r="Y19" s="668"/>
      <c r="Z19" s="668"/>
      <c r="AA19" s="668"/>
      <c r="AB19" s="668"/>
      <c r="AC19" s="668"/>
      <c r="AD19" s="668"/>
      <c r="AE19" s="668"/>
      <c r="AF19" s="668"/>
      <c r="AG19" s="668"/>
      <c r="AH19" s="668"/>
      <c r="AI19" s="668"/>
      <c r="AJ19" s="668"/>
      <c r="AK19" s="668"/>
      <c r="AL19" s="668"/>
      <c r="AM19" s="668"/>
      <c r="AN19" s="668"/>
      <c r="AO19" s="668"/>
      <c r="AP19" s="668"/>
      <c r="AQ19" s="668"/>
      <c r="AR19" s="668"/>
      <c r="AS19" s="668"/>
      <c r="AT19" s="668"/>
      <c r="AU19" s="668"/>
      <c r="AV19" s="668"/>
      <c r="AW19" s="668"/>
      <c r="AX19" s="668"/>
      <c r="AY19" s="668"/>
      <c r="AZ19" s="668"/>
      <c r="BA19" s="668"/>
      <c r="BB19" s="668"/>
      <c r="BC19" s="668"/>
      <c r="BD19" s="668"/>
      <c r="BE19" s="668"/>
      <c r="BF19" s="668"/>
      <c r="BG19" s="668"/>
      <c r="BH19" s="668"/>
      <c r="BI19" s="668"/>
      <c r="BJ19" s="668"/>
      <c r="BK19" s="668"/>
      <c r="BL19" s="668"/>
      <c r="BM19" s="668"/>
      <c r="BN19" s="668"/>
      <c r="BO19" s="668"/>
      <c r="BP19" s="668"/>
      <c r="BQ19" s="668"/>
      <c r="BR19" s="668"/>
      <c r="BS19" s="668"/>
      <c r="BT19" s="668"/>
      <c r="BU19" s="668"/>
      <c r="BV19" s="668"/>
      <c r="BW19" s="668"/>
      <c r="BX19" s="668"/>
      <c r="BY19" s="668"/>
      <c r="BZ19" s="668"/>
      <c r="CA19" s="668"/>
      <c r="CB19" s="668"/>
      <c r="CC19" s="668"/>
      <c r="CD19" s="668"/>
      <c r="CE19" s="668"/>
      <c r="CF19" s="668"/>
      <c r="CG19" s="668"/>
      <c r="CH19" s="267" t="s">
        <v>477</v>
      </c>
      <c r="CJ19" s="189"/>
      <c r="CK19" s="189" t="str">
        <f t="shared" si="0"/>
        <v>Территория действия тарифа</v>
      </c>
      <c r="CL19" s="189"/>
      <c r="CM19" s="189"/>
      <c r="CN19" s="189"/>
      <c r="CT19" s="180"/>
      <c r="CU19" s="180"/>
    </row>
    <row r="20" spans="1:99" hidden="1">
      <c r="A20" s="667"/>
      <c r="B20" s="667"/>
      <c r="C20" s="667">
        <v>1</v>
      </c>
      <c r="E20" s="303"/>
      <c r="F20" s="303"/>
      <c r="G20" s="303"/>
      <c r="H20" s="303"/>
      <c r="I20" s="543"/>
      <c r="J20" s="540"/>
      <c r="K20" s="542"/>
      <c r="L20" s="425" t="str">
        <f>mergeValue(A20) &amp;"."&amp; mergeValue(B20)&amp;"."&amp; mergeValue(C20)</f>
        <v>1.1.1</v>
      </c>
      <c r="M20" s="442"/>
      <c r="N20" s="473"/>
      <c r="O20" s="668"/>
      <c r="P20" s="668"/>
      <c r="Q20" s="668"/>
      <c r="R20" s="668"/>
      <c r="S20" s="668"/>
      <c r="T20" s="668"/>
      <c r="U20" s="668"/>
      <c r="V20" s="668"/>
      <c r="W20" s="668"/>
      <c r="X20" s="668"/>
      <c r="Y20" s="668"/>
      <c r="Z20" s="668"/>
      <c r="AA20" s="668"/>
      <c r="AB20" s="668"/>
      <c r="AC20" s="668"/>
      <c r="AD20" s="668"/>
      <c r="AE20" s="668"/>
      <c r="AF20" s="668"/>
      <c r="AG20" s="668"/>
      <c r="AH20" s="668"/>
      <c r="AI20" s="668"/>
      <c r="AJ20" s="668"/>
      <c r="AK20" s="668"/>
      <c r="AL20" s="668"/>
      <c r="AM20" s="668"/>
      <c r="AN20" s="668"/>
      <c r="AO20" s="668"/>
      <c r="AP20" s="668"/>
      <c r="AQ20" s="668"/>
      <c r="AR20" s="668"/>
      <c r="AS20" s="668"/>
      <c r="AT20" s="668"/>
      <c r="AU20" s="668"/>
      <c r="AV20" s="668"/>
      <c r="AW20" s="668"/>
      <c r="AX20" s="668"/>
      <c r="AY20" s="668"/>
      <c r="AZ20" s="668"/>
      <c r="BA20" s="668"/>
      <c r="BB20" s="668"/>
      <c r="BC20" s="668"/>
      <c r="BD20" s="668"/>
      <c r="BE20" s="668"/>
      <c r="BF20" s="668"/>
      <c r="BG20" s="668"/>
      <c r="BH20" s="668"/>
      <c r="BI20" s="668"/>
      <c r="BJ20" s="668"/>
      <c r="BK20" s="668"/>
      <c r="BL20" s="668"/>
      <c r="BM20" s="668"/>
      <c r="BN20" s="668"/>
      <c r="BO20" s="668"/>
      <c r="BP20" s="668"/>
      <c r="BQ20" s="668"/>
      <c r="BR20" s="668"/>
      <c r="BS20" s="668"/>
      <c r="BT20" s="668"/>
      <c r="BU20" s="668"/>
      <c r="BV20" s="668"/>
      <c r="BW20" s="668"/>
      <c r="BX20" s="668"/>
      <c r="BY20" s="668"/>
      <c r="BZ20" s="668"/>
      <c r="CA20" s="668"/>
      <c r="CB20" s="668"/>
      <c r="CC20" s="668"/>
      <c r="CD20" s="668"/>
      <c r="CE20" s="668"/>
      <c r="CF20" s="668"/>
      <c r="CG20" s="668"/>
      <c r="CH20" s="267"/>
      <c r="CJ20" s="189"/>
      <c r="CK20" s="189" t="str">
        <f t="shared" si="0"/>
        <v/>
      </c>
      <c r="CL20" s="189"/>
      <c r="CM20" s="189"/>
      <c r="CN20" s="189"/>
      <c r="CT20" s="180"/>
      <c r="CU20" s="180"/>
    </row>
    <row r="21" spans="1:99" hidden="1">
      <c r="A21" s="667"/>
      <c r="B21" s="667"/>
      <c r="C21" s="667"/>
      <c r="D21" s="667">
        <v>1</v>
      </c>
      <c r="E21" s="303"/>
      <c r="F21" s="303"/>
      <c r="G21" s="303"/>
      <c r="H21" s="303"/>
      <c r="I21" s="543"/>
      <c r="J21" s="540"/>
      <c r="K21" s="542"/>
      <c r="L21" s="425" t="str">
        <f>mergeValue(A21) &amp;"."&amp; mergeValue(B21)&amp;"."&amp; mergeValue(C21)&amp;"."&amp; mergeValue(D21)</f>
        <v>1.1.1.1</v>
      </c>
      <c r="M21" s="443"/>
      <c r="N21" s="473"/>
      <c r="O21" s="668"/>
      <c r="P21" s="668"/>
      <c r="Q21" s="668"/>
      <c r="R21" s="668"/>
      <c r="S21" s="668"/>
      <c r="T21" s="668"/>
      <c r="U21" s="668"/>
      <c r="V21" s="668"/>
      <c r="W21" s="668"/>
      <c r="X21" s="668"/>
      <c r="Y21" s="668"/>
      <c r="Z21" s="668"/>
      <c r="AA21" s="668"/>
      <c r="AB21" s="668"/>
      <c r="AC21" s="668"/>
      <c r="AD21" s="668"/>
      <c r="AE21" s="668"/>
      <c r="AF21" s="668"/>
      <c r="AG21" s="668"/>
      <c r="AH21" s="668"/>
      <c r="AI21" s="668"/>
      <c r="AJ21" s="668"/>
      <c r="AK21" s="668"/>
      <c r="AL21" s="668"/>
      <c r="AM21" s="668"/>
      <c r="AN21" s="668"/>
      <c r="AO21" s="668"/>
      <c r="AP21" s="668"/>
      <c r="AQ21" s="668"/>
      <c r="AR21" s="668"/>
      <c r="AS21" s="668"/>
      <c r="AT21" s="668"/>
      <c r="AU21" s="668"/>
      <c r="AV21" s="668"/>
      <c r="AW21" s="668"/>
      <c r="AX21" s="668"/>
      <c r="AY21" s="668"/>
      <c r="AZ21" s="668"/>
      <c r="BA21" s="668"/>
      <c r="BB21" s="668"/>
      <c r="BC21" s="668"/>
      <c r="BD21" s="668"/>
      <c r="BE21" s="668"/>
      <c r="BF21" s="668"/>
      <c r="BG21" s="668"/>
      <c r="BH21" s="668"/>
      <c r="BI21" s="668"/>
      <c r="BJ21" s="668"/>
      <c r="BK21" s="668"/>
      <c r="BL21" s="668"/>
      <c r="BM21" s="668"/>
      <c r="BN21" s="668"/>
      <c r="BO21" s="668"/>
      <c r="BP21" s="668"/>
      <c r="BQ21" s="668"/>
      <c r="BR21" s="668"/>
      <c r="BS21" s="668"/>
      <c r="BT21" s="668"/>
      <c r="BU21" s="668"/>
      <c r="BV21" s="668"/>
      <c r="BW21" s="668"/>
      <c r="BX21" s="668"/>
      <c r="BY21" s="668"/>
      <c r="BZ21" s="668"/>
      <c r="CA21" s="668"/>
      <c r="CB21" s="668"/>
      <c r="CC21" s="668"/>
      <c r="CD21" s="668"/>
      <c r="CE21" s="668"/>
      <c r="CF21" s="668"/>
      <c r="CG21" s="668"/>
      <c r="CH21" s="267"/>
      <c r="CJ21" s="189"/>
      <c r="CK21" s="189" t="str">
        <f t="shared" si="0"/>
        <v/>
      </c>
      <c r="CL21" s="189"/>
      <c r="CM21" s="189"/>
      <c r="CN21" s="189"/>
      <c r="CT21" s="180"/>
      <c r="CU21" s="180"/>
    </row>
    <row r="22" spans="1:99" ht="101.25">
      <c r="A22" s="667"/>
      <c r="B22" s="667"/>
      <c r="C22" s="667"/>
      <c r="D22" s="667"/>
      <c r="E22" s="667">
        <v>1</v>
      </c>
      <c r="F22" s="303"/>
      <c r="G22" s="303"/>
      <c r="H22" s="180">
        <v>1</v>
      </c>
      <c r="I22" s="667">
        <v>1</v>
      </c>
      <c r="J22" s="303"/>
      <c r="K22" s="546"/>
      <c r="L22" s="425" t="str">
        <f>mergeValue(A22) &amp;"."&amp; mergeValue(B22)&amp;"."&amp; mergeValue(C22)&amp;"."&amp; mergeValue(D22)&amp;"."&amp; mergeValue(E22)</f>
        <v>1.1.1.1.1</v>
      </c>
      <c r="M22" s="445" t="s">
        <v>9</v>
      </c>
      <c r="N22" s="473"/>
      <c r="O22" s="670" t="s">
        <v>3</v>
      </c>
      <c r="P22" s="671"/>
      <c r="Q22" s="671"/>
      <c r="R22" s="671"/>
      <c r="S22" s="671"/>
      <c r="T22" s="671"/>
      <c r="U22" s="671"/>
      <c r="V22" s="671"/>
      <c r="W22" s="671"/>
      <c r="X22" s="671"/>
      <c r="Y22" s="671"/>
      <c r="Z22" s="671"/>
      <c r="AA22" s="671"/>
      <c r="AB22" s="671"/>
      <c r="AC22" s="671"/>
      <c r="AD22" s="671"/>
      <c r="AE22" s="671"/>
      <c r="AF22" s="671"/>
      <c r="AG22" s="671"/>
      <c r="AH22" s="671"/>
      <c r="AI22" s="671"/>
      <c r="AJ22" s="671"/>
      <c r="AK22" s="671"/>
      <c r="AL22" s="671"/>
      <c r="AM22" s="671"/>
      <c r="AN22" s="671"/>
      <c r="AO22" s="671"/>
      <c r="AP22" s="671"/>
      <c r="AQ22" s="671"/>
      <c r="AR22" s="671"/>
      <c r="AS22" s="671"/>
      <c r="AT22" s="671"/>
      <c r="AU22" s="671"/>
      <c r="AV22" s="671"/>
      <c r="AW22" s="671"/>
      <c r="AX22" s="671"/>
      <c r="AY22" s="671"/>
      <c r="AZ22" s="671"/>
      <c r="BA22" s="671"/>
      <c r="BB22" s="671"/>
      <c r="BC22" s="671"/>
      <c r="BD22" s="671"/>
      <c r="BE22" s="671"/>
      <c r="BF22" s="671"/>
      <c r="BG22" s="671"/>
      <c r="BH22" s="671"/>
      <c r="BI22" s="671"/>
      <c r="BJ22" s="671"/>
      <c r="BK22" s="671"/>
      <c r="BL22" s="671"/>
      <c r="BM22" s="671"/>
      <c r="BN22" s="671"/>
      <c r="BO22" s="671"/>
      <c r="BP22" s="671"/>
      <c r="BQ22" s="671"/>
      <c r="BR22" s="671"/>
      <c r="BS22" s="671"/>
      <c r="BT22" s="671"/>
      <c r="BU22" s="671"/>
      <c r="BV22" s="671"/>
      <c r="BW22" s="671"/>
      <c r="BX22" s="671"/>
      <c r="BY22" s="671"/>
      <c r="BZ22" s="671"/>
      <c r="CA22" s="671"/>
      <c r="CB22" s="671"/>
      <c r="CC22" s="671"/>
      <c r="CD22" s="671"/>
      <c r="CE22" s="671"/>
      <c r="CF22" s="671"/>
      <c r="CG22" s="672"/>
      <c r="CH22" s="267" t="s">
        <v>637</v>
      </c>
      <c r="CJ22" s="189"/>
      <c r="CK22" s="189" t="str">
        <f t="shared" si="0"/>
        <v>Схема подключения теплопотребляющей установки к коллектору источника тепловой энергии</v>
      </c>
      <c r="CL22" s="189"/>
      <c r="CM22" s="189"/>
      <c r="CN22" s="189"/>
      <c r="CT22" s="180"/>
      <c r="CU22" s="180"/>
    </row>
    <row r="23" spans="1:99" ht="90">
      <c r="A23" s="667"/>
      <c r="B23" s="667"/>
      <c r="C23" s="667"/>
      <c r="D23" s="667"/>
      <c r="E23" s="667"/>
      <c r="F23" s="667">
        <v>1</v>
      </c>
      <c r="G23" s="180"/>
      <c r="H23" s="180"/>
      <c r="I23" s="667"/>
      <c r="J23" s="667">
        <v>1</v>
      </c>
      <c r="K23" s="547"/>
      <c r="L23" s="425" t="str">
        <f>mergeValue(A23) &amp;"."&amp; mergeValue(B23)&amp;"."&amp; mergeValue(C23)&amp;"."&amp; mergeValue(D23)&amp;"."&amp; mergeValue(E23)&amp;"."&amp; mergeValue(F23)</f>
        <v>1.1.1.1.1.1</v>
      </c>
      <c r="M23" s="446" t="s">
        <v>10</v>
      </c>
      <c r="N23" s="473"/>
      <c r="O23" s="670" t="s">
        <v>772</v>
      </c>
      <c r="P23" s="671"/>
      <c r="Q23" s="671"/>
      <c r="R23" s="671"/>
      <c r="S23" s="671"/>
      <c r="T23" s="671"/>
      <c r="U23" s="671"/>
      <c r="V23" s="671"/>
      <c r="W23" s="671"/>
      <c r="X23" s="671"/>
      <c r="Y23" s="671"/>
      <c r="Z23" s="671"/>
      <c r="AA23" s="671"/>
      <c r="AB23" s="671"/>
      <c r="AC23" s="671"/>
      <c r="AD23" s="671"/>
      <c r="AE23" s="671"/>
      <c r="AF23" s="671"/>
      <c r="AG23" s="671"/>
      <c r="AH23" s="671"/>
      <c r="AI23" s="671"/>
      <c r="AJ23" s="671"/>
      <c r="AK23" s="671"/>
      <c r="AL23" s="671"/>
      <c r="AM23" s="671"/>
      <c r="AN23" s="671"/>
      <c r="AO23" s="671"/>
      <c r="AP23" s="671"/>
      <c r="AQ23" s="671"/>
      <c r="AR23" s="671"/>
      <c r="AS23" s="671"/>
      <c r="AT23" s="671"/>
      <c r="AU23" s="671"/>
      <c r="AV23" s="671"/>
      <c r="AW23" s="671"/>
      <c r="AX23" s="671"/>
      <c r="AY23" s="671"/>
      <c r="AZ23" s="671"/>
      <c r="BA23" s="671"/>
      <c r="BB23" s="671"/>
      <c r="BC23" s="671"/>
      <c r="BD23" s="671"/>
      <c r="BE23" s="671"/>
      <c r="BF23" s="671"/>
      <c r="BG23" s="671"/>
      <c r="BH23" s="671"/>
      <c r="BI23" s="671"/>
      <c r="BJ23" s="671"/>
      <c r="BK23" s="671"/>
      <c r="BL23" s="671"/>
      <c r="BM23" s="671"/>
      <c r="BN23" s="671"/>
      <c r="BO23" s="671"/>
      <c r="BP23" s="671"/>
      <c r="BQ23" s="671"/>
      <c r="BR23" s="671"/>
      <c r="BS23" s="671"/>
      <c r="BT23" s="671"/>
      <c r="BU23" s="671"/>
      <c r="BV23" s="671"/>
      <c r="BW23" s="671"/>
      <c r="BX23" s="671"/>
      <c r="BY23" s="671"/>
      <c r="BZ23" s="671"/>
      <c r="CA23" s="671"/>
      <c r="CB23" s="671"/>
      <c r="CC23" s="671"/>
      <c r="CD23" s="671"/>
      <c r="CE23" s="671"/>
      <c r="CF23" s="671"/>
      <c r="CG23" s="672"/>
      <c r="CH23" s="267" t="s">
        <v>635</v>
      </c>
      <c r="CJ23" s="189"/>
      <c r="CK23" s="189" t="str">
        <f t="shared" si="0"/>
        <v>Группа потребителей</v>
      </c>
      <c r="CL23" s="189"/>
      <c r="CM23" s="189"/>
      <c r="CN23" s="189"/>
      <c r="CT23" s="180"/>
      <c r="CU23" s="180"/>
    </row>
    <row r="24" spans="1:99" ht="33.75">
      <c r="A24" s="667"/>
      <c r="B24" s="667"/>
      <c r="C24" s="667"/>
      <c r="D24" s="667"/>
      <c r="E24" s="667"/>
      <c r="F24" s="667"/>
      <c r="G24" s="180">
        <v>1</v>
      </c>
      <c r="H24" s="180"/>
      <c r="I24" s="667"/>
      <c r="J24" s="667"/>
      <c r="K24" s="547">
        <v>1</v>
      </c>
      <c r="L24" s="425" t="str">
        <f>mergeValue(A24) &amp;"."&amp; mergeValue(B24)&amp;"."&amp; mergeValue(C24)&amp;"."&amp; mergeValue(D24)&amp;"."&amp; mergeValue(E24)&amp;"."&amp; mergeValue(F24)&amp;"."&amp; mergeValue(G24)</f>
        <v>1.1.1.1.1.1.1</v>
      </c>
      <c r="M24" s="563" t="s">
        <v>648</v>
      </c>
      <c r="N24" s="473"/>
      <c r="O24" s="506">
        <v>2446.1</v>
      </c>
      <c r="P24" s="451"/>
      <c r="Q24" s="574"/>
      <c r="R24" s="673" t="s">
        <v>1466</v>
      </c>
      <c r="S24" s="674" t="s">
        <v>84</v>
      </c>
      <c r="T24" s="673" t="s">
        <v>1875</v>
      </c>
      <c r="U24" s="674" t="s">
        <v>84</v>
      </c>
      <c r="V24" s="506">
        <v>2542.12</v>
      </c>
      <c r="W24" s="451"/>
      <c r="X24" s="574"/>
      <c r="Y24" s="673" t="s">
        <v>1859</v>
      </c>
      <c r="Z24" s="674" t="s">
        <v>84</v>
      </c>
      <c r="AA24" s="673" t="s">
        <v>1860</v>
      </c>
      <c r="AB24" s="674" t="s">
        <v>84</v>
      </c>
      <c r="AC24" s="506">
        <v>2542.12</v>
      </c>
      <c r="AD24" s="451"/>
      <c r="AE24" s="574"/>
      <c r="AF24" s="673" t="s">
        <v>1861</v>
      </c>
      <c r="AG24" s="674" t="s">
        <v>84</v>
      </c>
      <c r="AH24" s="673" t="s">
        <v>1862</v>
      </c>
      <c r="AI24" s="674" t="s">
        <v>84</v>
      </c>
      <c r="AJ24" s="506">
        <v>2618.38</v>
      </c>
      <c r="AK24" s="451"/>
      <c r="AL24" s="574"/>
      <c r="AM24" s="673" t="s">
        <v>1863</v>
      </c>
      <c r="AN24" s="674" t="s">
        <v>84</v>
      </c>
      <c r="AO24" s="673" t="s">
        <v>1864</v>
      </c>
      <c r="AP24" s="674" t="s">
        <v>84</v>
      </c>
      <c r="AQ24" s="506">
        <v>2618.38</v>
      </c>
      <c r="AR24" s="451"/>
      <c r="AS24" s="574"/>
      <c r="AT24" s="673" t="s">
        <v>1865</v>
      </c>
      <c r="AU24" s="674" t="s">
        <v>84</v>
      </c>
      <c r="AV24" s="673" t="s">
        <v>1866</v>
      </c>
      <c r="AW24" s="674" t="s">
        <v>84</v>
      </c>
      <c r="AX24" s="506">
        <v>2772.86</v>
      </c>
      <c r="AY24" s="451"/>
      <c r="AZ24" s="574"/>
      <c r="BA24" s="673" t="s">
        <v>1867</v>
      </c>
      <c r="BB24" s="674" t="s">
        <v>84</v>
      </c>
      <c r="BC24" s="673" t="s">
        <v>1868</v>
      </c>
      <c r="BD24" s="674" t="s">
        <v>84</v>
      </c>
      <c r="BE24" s="506">
        <v>2772.86</v>
      </c>
      <c r="BF24" s="451"/>
      <c r="BG24" s="574"/>
      <c r="BH24" s="673" t="s">
        <v>1869</v>
      </c>
      <c r="BI24" s="674" t="s">
        <v>84</v>
      </c>
      <c r="BJ24" s="673" t="s">
        <v>1870</v>
      </c>
      <c r="BK24" s="674" t="s">
        <v>84</v>
      </c>
      <c r="BL24" s="506">
        <v>2953.1</v>
      </c>
      <c r="BM24" s="451"/>
      <c r="BN24" s="574"/>
      <c r="BO24" s="673" t="s">
        <v>1871</v>
      </c>
      <c r="BP24" s="674" t="s">
        <v>84</v>
      </c>
      <c r="BQ24" s="673" t="s">
        <v>1872</v>
      </c>
      <c r="BR24" s="674" t="s">
        <v>84</v>
      </c>
      <c r="BS24" s="506">
        <v>3218.88</v>
      </c>
      <c r="BT24" s="451"/>
      <c r="BU24" s="574"/>
      <c r="BV24" s="673" t="s">
        <v>1839</v>
      </c>
      <c r="BW24" s="674" t="s">
        <v>84</v>
      </c>
      <c r="BX24" s="673" t="s">
        <v>1873</v>
      </c>
      <c r="BY24" s="674" t="s">
        <v>84</v>
      </c>
      <c r="BZ24" s="506">
        <v>3218.88</v>
      </c>
      <c r="CA24" s="451"/>
      <c r="CB24" s="574"/>
      <c r="CC24" s="673" t="s">
        <v>1874</v>
      </c>
      <c r="CD24" s="674" t="s">
        <v>84</v>
      </c>
      <c r="CE24" s="673" t="s">
        <v>1467</v>
      </c>
      <c r="CF24" s="674" t="s">
        <v>85</v>
      </c>
      <c r="CG24" s="451"/>
      <c r="CH24" s="684" t="s">
        <v>654</v>
      </c>
      <c r="CI24" s="180" t="str">
        <f>strCheckDate(O25:CG25)</f>
        <v/>
      </c>
      <c r="CJ24" s="189"/>
      <c r="CK24" s="189" t="str">
        <f t="shared" si="0"/>
        <v>горячая вода в системе централизованного теплоснабжения на отопление</v>
      </c>
      <c r="CL24" s="189"/>
      <c r="CM24" s="189"/>
      <c r="CN24" s="189"/>
      <c r="CT24" s="180"/>
      <c r="CU24" s="180"/>
    </row>
    <row r="25" spans="1:99" ht="11.25" hidden="1" customHeight="1">
      <c r="A25" s="667"/>
      <c r="B25" s="667"/>
      <c r="C25" s="667"/>
      <c r="D25" s="667"/>
      <c r="E25" s="667"/>
      <c r="F25" s="667"/>
      <c r="G25" s="180"/>
      <c r="H25" s="180"/>
      <c r="I25" s="667"/>
      <c r="J25" s="667"/>
      <c r="K25" s="547"/>
      <c r="L25" s="253"/>
      <c r="M25" s="473"/>
      <c r="N25" s="473"/>
      <c r="O25" s="451"/>
      <c r="P25" s="451"/>
      <c r="Q25" s="461" t="str">
        <f>R24 &amp; "-" &amp; T24</f>
        <v>01.01.2019-30.06.2019</v>
      </c>
      <c r="R25" s="673"/>
      <c r="S25" s="674"/>
      <c r="T25" s="673"/>
      <c r="U25" s="674"/>
      <c r="V25" s="451"/>
      <c r="W25" s="451"/>
      <c r="X25" s="461" t="str">
        <f>Y24 &amp; "-" &amp; AA24</f>
        <v>01.07.2019-31.12.2019</v>
      </c>
      <c r="Y25" s="673"/>
      <c r="Z25" s="674"/>
      <c r="AA25" s="673"/>
      <c r="AB25" s="674"/>
      <c r="AC25" s="451"/>
      <c r="AD25" s="451"/>
      <c r="AE25" s="461" t="str">
        <f>AF24 &amp; "-" &amp; AH24</f>
        <v>01.01.2020-30.06.2020</v>
      </c>
      <c r="AF25" s="673"/>
      <c r="AG25" s="674"/>
      <c r="AH25" s="673"/>
      <c r="AI25" s="674"/>
      <c r="AJ25" s="451"/>
      <c r="AK25" s="451"/>
      <c r="AL25" s="461" t="str">
        <f>AM24 &amp; "-" &amp; AO24</f>
        <v>01.07.2020-31.12.2020</v>
      </c>
      <c r="AM25" s="673"/>
      <c r="AN25" s="674"/>
      <c r="AO25" s="673"/>
      <c r="AP25" s="674"/>
      <c r="AQ25" s="451"/>
      <c r="AR25" s="451"/>
      <c r="AS25" s="461" t="str">
        <f>AT24 &amp; "-" &amp; AV24</f>
        <v>01.01.2021-30.06.2021</v>
      </c>
      <c r="AT25" s="673"/>
      <c r="AU25" s="674"/>
      <c r="AV25" s="673"/>
      <c r="AW25" s="674"/>
      <c r="AX25" s="451"/>
      <c r="AY25" s="451"/>
      <c r="AZ25" s="461" t="str">
        <f>BA24 &amp; "-" &amp; BC24</f>
        <v>01.07.2021-31.12.2021</v>
      </c>
      <c r="BA25" s="673"/>
      <c r="BB25" s="674"/>
      <c r="BC25" s="673"/>
      <c r="BD25" s="674"/>
      <c r="BE25" s="451"/>
      <c r="BF25" s="451"/>
      <c r="BG25" s="461" t="str">
        <f>BH24 &amp; "-" &amp; BJ24</f>
        <v>01.01.2022-30.06.2022</v>
      </c>
      <c r="BH25" s="673"/>
      <c r="BI25" s="674"/>
      <c r="BJ25" s="673"/>
      <c r="BK25" s="674"/>
      <c r="BL25" s="451"/>
      <c r="BM25" s="451"/>
      <c r="BN25" s="461" t="str">
        <f>BO24 &amp; "-" &amp; BQ24</f>
        <v>01.07.2022-30.11.2022</v>
      </c>
      <c r="BO25" s="673"/>
      <c r="BP25" s="674"/>
      <c r="BQ25" s="673"/>
      <c r="BR25" s="674"/>
      <c r="BS25" s="451"/>
      <c r="BT25" s="451"/>
      <c r="BU25" s="461" t="str">
        <f>BV24 &amp; "-" &amp; BX24</f>
        <v>01.12.2022-31.12.2022</v>
      </c>
      <c r="BV25" s="673"/>
      <c r="BW25" s="674"/>
      <c r="BX25" s="673"/>
      <c r="BY25" s="674"/>
      <c r="BZ25" s="451"/>
      <c r="CA25" s="451"/>
      <c r="CB25" s="461" t="str">
        <f>CC24 &amp; "-" &amp; CE24</f>
        <v>01.01.2023-31.12.2023</v>
      </c>
      <c r="CC25" s="673"/>
      <c r="CD25" s="674"/>
      <c r="CE25" s="673"/>
      <c r="CF25" s="674"/>
      <c r="CG25" s="451"/>
      <c r="CH25" s="685"/>
      <c r="CJ25" s="189"/>
      <c r="CK25" s="189" t="str">
        <f t="shared" si="0"/>
        <v/>
      </c>
      <c r="CL25" s="189"/>
      <c r="CM25" s="189"/>
      <c r="CN25" s="189"/>
      <c r="CT25" s="180"/>
      <c r="CU25" s="180"/>
    </row>
    <row r="26" spans="1:99" ht="15" customHeight="1">
      <c r="A26" s="667"/>
      <c r="B26" s="667"/>
      <c r="C26" s="667"/>
      <c r="D26" s="667"/>
      <c r="E26" s="667"/>
      <c r="F26" s="667"/>
      <c r="G26" s="303"/>
      <c r="H26" s="180"/>
      <c r="I26" s="667"/>
      <c r="J26" s="667"/>
      <c r="K26" s="546"/>
      <c r="L26" s="439"/>
      <c r="M26" s="448" t="s">
        <v>25</v>
      </c>
      <c r="N26" s="148"/>
      <c r="O26" s="148"/>
      <c r="P26" s="148"/>
      <c r="Q26" s="148"/>
      <c r="R26" s="148"/>
      <c r="S26" s="148"/>
      <c r="T26" s="148"/>
      <c r="U26" s="148"/>
      <c r="V26" s="148"/>
      <c r="W26" s="148"/>
      <c r="X26" s="148"/>
      <c r="Y26" s="148"/>
      <c r="Z26" s="148"/>
      <c r="AA26" s="148"/>
      <c r="AB26" s="148"/>
      <c r="AC26" s="148"/>
      <c r="AD26" s="148"/>
      <c r="AE26" s="148"/>
      <c r="AF26" s="148"/>
      <c r="AG26" s="148"/>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c r="BI26" s="148"/>
      <c r="BJ26" s="148"/>
      <c r="BK26" s="148"/>
      <c r="BL26" s="148"/>
      <c r="BM26" s="148"/>
      <c r="BN26" s="148"/>
      <c r="BO26" s="148"/>
      <c r="BP26" s="148"/>
      <c r="BQ26" s="148"/>
      <c r="BR26" s="148"/>
      <c r="BS26" s="148"/>
      <c r="BT26" s="148"/>
      <c r="BU26" s="148"/>
      <c r="BV26" s="148"/>
      <c r="BW26" s="148"/>
      <c r="BX26" s="148"/>
      <c r="BY26" s="148"/>
      <c r="BZ26" s="148"/>
      <c r="CA26" s="148"/>
      <c r="CB26" s="148"/>
      <c r="CC26" s="148"/>
      <c r="CD26" s="148"/>
      <c r="CE26" s="148"/>
      <c r="CF26" s="148"/>
      <c r="CG26" s="449"/>
      <c r="CH26" s="686"/>
      <c r="CJ26" s="189"/>
      <c r="CK26" s="189" t="str">
        <f t="shared" si="0"/>
        <v>Добавить вид теплоносителя (параметры теплоносителя)</v>
      </c>
      <c r="CL26" s="189"/>
      <c r="CM26" s="189"/>
      <c r="CN26" s="189"/>
      <c r="CT26" s="180"/>
      <c r="CU26" s="180"/>
    </row>
    <row r="27" spans="1:99" ht="90">
      <c r="A27" s="667"/>
      <c r="B27" s="667"/>
      <c r="C27" s="667"/>
      <c r="D27" s="667"/>
      <c r="E27" s="667"/>
      <c r="F27" s="667">
        <v>2</v>
      </c>
      <c r="G27" s="180"/>
      <c r="H27" s="180"/>
      <c r="I27" s="667"/>
      <c r="J27" s="702" t="s">
        <v>1853</v>
      </c>
      <c r="K27" s="547"/>
      <c r="L27" s="425" t="str">
        <f>mergeValue(A27) &amp;"."&amp; mergeValue(B27)&amp;"."&amp; mergeValue(C27)&amp;"."&amp; mergeValue(D27)&amp;"."&amp; mergeValue(E27)&amp;"."&amp; mergeValue(F27)</f>
        <v>1.1.1.1.1.2</v>
      </c>
      <c r="M27" s="446" t="s">
        <v>10</v>
      </c>
      <c r="N27" s="473"/>
      <c r="O27" s="670" t="s">
        <v>303</v>
      </c>
      <c r="P27" s="671"/>
      <c r="Q27" s="671"/>
      <c r="R27" s="671"/>
      <c r="S27" s="671"/>
      <c r="T27" s="671"/>
      <c r="U27" s="671"/>
      <c r="V27" s="671"/>
      <c r="W27" s="671"/>
      <c r="X27" s="671"/>
      <c r="Y27" s="671"/>
      <c r="Z27" s="671"/>
      <c r="AA27" s="671"/>
      <c r="AB27" s="671"/>
      <c r="AC27" s="671"/>
      <c r="AD27" s="671"/>
      <c r="AE27" s="671"/>
      <c r="AF27" s="671"/>
      <c r="AG27" s="671"/>
      <c r="AH27" s="671"/>
      <c r="AI27" s="671"/>
      <c r="AJ27" s="671"/>
      <c r="AK27" s="671"/>
      <c r="AL27" s="671"/>
      <c r="AM27" s="671"/>
      <c r="AN27" s="671"/>
      <c r="AO27" s="671"/>
      <c r="AP27" s="671"/>
      <c r="AQ27" s="671"/>
      <c r="AR27" s="671"/>
      <c r="AS27" s="671"/>
      <c r="AT27" s="671"/>
      <c r="AU27" s="671"/>
      <c r="AV27" s="671"/>
      <c r="AW27" s="671"/>
      <c r="AX27" s="671"/>
      <c r="AY27" s="671"/>
      <c r="AZ27" s="671"/>
      <c r="BA27" s="671"/>
      <c r="BB27" s="671"/>
      <c r="BC27" s="671"/>
      <c r="BD27" s="671"/>
      <c r="BE27" s="671"/>
      <c r="BF27" s="671"/>
      <c r="BG27" s="671"/>
      <c r="BH27" s="671"/>
      <c r="BI27" s="671"/>
      <c r="BJ27" s="671"/>
      <c r="BK27" s="671"/>
      <c r="BL27" s="671"/>
      <c r="BM27" s="671"/>
      <c r="BN27" s="671"/>
      <c r="BO27" s="671"/>
      <c r="BP27" s="671"/>
      <c r="BQ27" s="671"/>
      <c r="BR27" s="671"/>
      <c r="BS27" s="671"/>
      <c r="BT27" s="671"/>
      <c r="BU27" s="671"/>
      <c r="BV27" s="671"/>
      <c r="BW27" s="671"/>
      <c r="BX27" s="671"/>
      <c r="BY27" s="671"/>
      <c r="BZ27" s="671"/>
      <c r="CA27" s="671"/>
      <c r="CB27" s="671"/>
      <c r="CC27" s="671"/>
      <c r="CD27" s="671"/>
      <c r="CE27" s="671"/>
      <c r="CF27" s="671"/>
      <c r="CG27" s="672"/>
      <c r="CH27" s="267" t="s">
        <v>635</v>
      </c>
      <c r="CJ27" s="189"/>
      <c r="CK27" s="189" t="str">
        <f t="shared" si="0"/>
        <v>Группа потребителей</v>
      </c>
      <c r="CL27" s="189"/>
      <c r="CM27" s="189"/>
      <c r="CN27" s="189"/>
      <c r="CT27" s="180"/>
      <c r="CU27" s="180"/>
    </row>
    <row r="28" spans="1:99" ht="33.75">
      <c r="A28" s="667"/>
      <c r="B28" s="667"/>
      <c r="C28" s="667"/>
      <c r="D28" s="667"/>
      <c r="E28" s="667"/>
      <c r="F28" s="667"/>
      <c r="G28" s="180">
        <v>1</v>
      </c>
      <c r="H28" s="180"/>
      <c r="I28" s="667"/>
      <c r="J28" s="667"/>
      <c r="K28" s="547">
        <v>1</v>
      </c>
      <c r="L28" s="425" t="str">
        <f>mergeValue(A28) &amp;"."&amp; mergeValue(B28)&amp;"."&amp; mergeValue(C28)&amp;"."&amp; mergeValue(D28)&amp;"."&amp; mergeValue(E28)&amp;"."&amp; mergeValue(F28)&amp;"."&amp; mergeValue(G28)</f>
        <v>1.1.1.1.1.2.1</v>
      </c>
      <c r="M28" s="563" t="s">
        <v>648</v>
      </c>
      <c r="N28" s="473"/>
      <c r="O28" s="506">
        <v>2446.1</v>
      </c>
      <c r="P28" s="451"/>
      <c r="Q28" s="574"/>
      <c r="R28" s="673" t="s">
        <v>1466</v>
      </c>
      <c r="S28" s="674" t="s">
        <v>84</v>
      </c>
      <c r="T28" s="673" t="s">
        <v>1875</v>
      </c>
      <c r="U28" s="674" t="s">
        <v>84</v>
      </c>
      <c r="V28" s="506">
        <v>2542.12</v>
      </c>
      <c r="W28" s="451"/>
      <c r="X28" s="574"/>
      <c r="Y28" s="673" t="s">
        <v>1859</v>
      </c>
      <c r="Z28" s="674" t="s">
        <v>84</v>
      </c>
      <c r="AA28" s="673" t="s">
        <v>1860</v>
      </c>
      <c r="AB28" s="674" t="s">
        <v>84</v>
      </c>
      <c r="AC28" s="506">
        <v>3186.34</v>
      </c>
      <c r="AD28" s="451"/>
      <c r="AE28" s="574"/>
      <c r="AF28" s="673" t="s">
        <v>1861</v>
      </c>
      <c r="AG28" s="674" t="s">
        <v>84</v>
      </c>
      <c r="AH28" s="673" t="s">
        <v>1862</v>
      </c>
      <c r="AI28" s="674" t="s">
        <v>84</v>
      </c>
      <c r="AJ28" s="506">
        <v>3186.34</v>
      </c>
      <c r="AK28" s="451"/>
      <c r="AL28" s="574"/>
      <c r="AM28" s="673" t="s">
        <v>1863</v>
      </c>
      <c r="AN28" s="674" t="s">
        <v>84</v>
      </c>
      <c r="AO28" s="673" t="s">
        <v>1864</v>
      </c>
      <c r="AP28" s="674" t="s">
        <v>84</v>
      </c>
      <c r="AQ28" s="506">
        <v>3186.34</v>
      </c>
      <c r="AR28" s="451"/>
      <c r="AS28" s="574"/>
      <c r="AT28" s="673" t="s">
        <v>1865</v>
      </c>
      <c r="AU28" s="674" t="s">
        <v>84</v>
      </c>
      <c r="AV28" s="673" t="s">
        <v>1866</v>
      </c>
      <c r="AW28" s="674" t="s">
        <v>84</v>
      </c>
      <c r="AX28" s="506">
        <v>3836.71</v>
      </c>
      <c r="AY28" s="451"/>
      <c r="AZ28" s="574"/>
      <c r="BA28" s="673" t="s">
        <v>1867</v>
      </c>
      <c r="BB28" s="674" t="s">
        <v>84</v>
      </c>
      <c r="BC28" s="673" t="s">
        <v>1868</v>
      </c>
      <c r="BD28" s="674" t="s">
        <v>84</v>
      </c>
      <c r="BE28" s="506">
        <v>3836.71</v>
      </c>
      <c r="BF28" s="451"/>
      <c r="BG28" s="574"/>
      <c r="BH28" s="673" t="s">
        <v>1869</v>
      </c>
      <c r="BI28" s="674" t="s">
        <v>84</v>
      </c>
      <c r="BJ28" s="673" t="s">
        <v>1870</v>
      </c>
      <c r="BK28" s="674" t="s">
        <v>84</v>
      </c>
      <c r="BL28" s="506">
        <v>4041.47</v>
      </c>
      <c r="BM28" s="451"/>
      <c r="BN28" s="574"/>
      <c r="BO28" s="673" t="s">
        <v>1871</v>
      </c>
      <c r="BP28" s="674" t="s">
        <v>84</v>
      </c>
      <c r="BQ28" s="673" t="s">
        <v>1872</v>
      </c>
      <c r="BR28" s="674" t="s">
        <v>84</v>
      </c>
      <c r="BS28" s="506">
        <v>4183</v>
      </c>
      <c r="BT28" s="451"/>
      <c r="BU28" s="574"/>
      <c r="BV28" s="673" t="s">
        <v>1839</v>
      </c>
      <c r="BW28" s="674" t="s">
        <v>84</v>
      </c>
      <c r="BX28" s="673" t="s">
        <v>1873</v>
      </c>
      <c r="BY28" s="674" t="s">
        <v>84</v>
      </c>
      <c r="BZ28" s="506">
        <v>4183</v>
      </c>
      <c r="CA28" s="451"/>
      <c r="CB28" s="574"/>
      <c r="CC28" s="673" t="s">
        <v>1874</v>
      </c>
      <c r="CD28" s="674" t="s">
        <v>84</v>
      </c>
      <c r="CE28" s="673" t="s">
        <v>1467</v>
      </c>
      <c r="CF28" s="674" t="s">
        <v>85</v>
      </c>
      <c r="CG28" s="451"/>
      <c r="CH28" s="684" t="s">
        <v>654</v>
      </c>
      <c r="CI28" s="180" t="str">
        <f>strCheckDate(O29:CG29)</f>
        <v/>
      </c>
      <c r="CJ28" s="189"/>
      <c r="CK28" s="189" t="str">
        <f t="shared" si="0"/>
        <v>горячая вода в системе централизованного теплоснабжения на отопление</v>
      </c>
      <c r="CL28" s="189"/>
      <c r="CM28" s="189"/>
      <c r="CN28" s="189"/>
      <c r="CT28" s="180"/>
      <c r="CU28" s="180"/>
    </row>
    <row r="29" spans="1:99" ht="11.25" hidden="1" customHeight="1">
      <c r="A29" s="667"/>
      <c r="B29" s="667"/>
      <c r="C29" s="667"/>
      <c r="D29" s="667"/>
      <c r="E29" s="667"/>
      <c r="F29" s="667"/>
      <c r="G29" s="180"/>
      <c r="H29" s="180"/>
      <c r="I29" s="667"/>
      <c r="J29" s="667"/>
      <c r="K29" s="547"/>
      <c r="L29" s="253"/>
      <c r="M29" s="473"/>
      <c r="N29" s="473"/>
      <c r="O29" s="451"/>
      <c r="P29" s="451"/>
      <c r="Q29" s="461" t="str">
        <f>R28 &amp; "-" &amp; T28</f>
        <v>01.01.2019-30.06.2019</v>
      </c>
      <c r="R29" s="673"/>
      <c r="S29" s="674"/>
      <c r="T29" s="673"/>
      <c r="U29" s="674"/>
      <c r="V29" s="451"/>
      <c r="W29" s="451"/>
      <c r="X29" s="461" t="str">
        <f>Y28 &amp; "-" &amp; AA28</f>
        <v>01.07.2019-31.12.2019</v>
      </c>
      <c r="Y29" s="673"/>
      <c r="Z29" s="674"/>
      <c r="AA29" s="673"/>
      <c r="AB29" s="674"/>
      <c r="AC29" s="451"/>
      <c r="AD29" s="451"/>
      <c r="AE29" s="461" t="str">
        <f>AF28 &amp; "-" &amp; AH28</f>
        <v>01.01.2020-30.06.2020</v>
      </c>
      <c r="AF29" s="673"/>
      <c r="AG29" s="674"/>
      <c r="AH29" s="673"/>
      <c r="AI29" s="674"/>
      <c r="AJ29" s="451"/>
      <c r="AK29" s="451"/>
      <c r="AL29" s="461" t="str">
        <f>AM28 &amp; "-" &amp; AO28</f>
        <v>01.07.2020-31.12.2020</v>
      </c>
      <c r="AM29" s="673"/>
      <c r="AN29" s="674"/>
      <c r="AO29" s="673"/>
      <c r="AP29" s="674"/>
      <c r="AQ29" s="451"/>
      <c r="AR29" s="451"/>
      <c r="AS29" s="461" t="str">
        <f>AT28 &amp; "-" &amp; AV28</f>
        <v>01.01.2021-30.06.2021</v>
      </c>
      <c r="AT29" s="673"/>
      <c r="AU29" s="674"/>
      <c r="AV29" s="673"/>
      <c r="AW29" s="674"/>
      <c r="AX29" s="451"/>
      <c r="AY29" s="451"/>
      <c r="AZ29" s="461" t="str">
        <f>BA28 &amp; "-" &amp; BC28</f>
        <v>01.07.2021-31.12.2021</v>
      </c>
      <c r="BA29" s="673"/>
      <c r="BB29" s="674"/>
      <c r="BC29" s="673"/>
      <c r="BD29" s="674"/>
      <c r="BE29" s="451"/>
      <c r="BF29" s="451"/>
      <c r="BG29" s="461" t="str">
        <f>BH28 &amp; "-" &amp; BJ28</f>
        <v>01.01.2022-30.06.2022</v>
      </c>
      <c r="BH29" s="673"/>
      <c r="BI29" s="674"/>
      <c r="BJ29" s="673"/>
      <c r="BK29" s="674"/>
      <c r="BL29" s="451"/>
      <c r="BM29" s="451"/>
      <c r="BN29" s="461" t="str">
        <f>BO28 &amp; "-" &amp; BQ28</f>
        <v>01.07.2022-30.11.2022</v>
      </c>
      <c r="BO29" s="673"/>
      <c r="BP29" s="674"/>
      <c r="BQ29" s="673"/>
      <c r="BR29" s="674"/>
      <c r="BS29" s="451"/>
      <c r="BT29" s="451"/>
      <c r="BU29" s="461" t="str">
        <f>BV28 &amp; "-" &amp; BX28</f>
        <v>01.12.2022-31.12.2022</v>
      </c>
      <c r="BV29" s="673"/>
      <c r="BW29" s="674"/>
      <c r="BX29" s="673"/>
      <c r="BY29" s="674"/>
      <c r="BZ29" s="451"/>
      <c r="CA29" s="451"/>
      <c r="CB29" s="461" t="str">
        <f>CC28 &amp; "-" &amp; CE28</f>
        <v>01.01.2023-31.12.2023</v>
      </c>
      <c r="CC29" s="673"/>
      <c r="CD29" s="674"/>
      <c r="CE29" s="673"/>
      <c r="CF29" s="674"/>
      <c r="CG29" s="451"/>
      <c r="CH29" s="685"/>
      <c r="CJ29" s="189"/>
      <c r="CK29" s="189" t="str">
        <f t="shared" si="0"/>
        <v/>
      </c>
      <c r="CL29" s="189"/>
      <c r="CM29" s="189"/>
      <c r="CN29" s="189"/>
      <c r="CT29" s="180"/>
      <c r="CU29" s="180"/>
    </row>
    <row r="30" spans="1:99" ht="15" customHeight="1">
      <c r="A30" s="667"/>
      <c r="B30" s="667"/>
      <c r="C30" s="667"/>
      <c r="D30" s="667"/>
      <c r="E30" s="667"/>
      <c r="F30" s="667"/>
      <c r="G30" s="303"/>
      <c r="H30" s="180"/>
      <c r="I30" s="667"/>
      <c r="J30" s="667"/>
      <c r="K30" s="546"/>
      <c r="L30" s="439"/>
      <c r="M30" s="448" t="s">
        <v>25</v>
      </c>
      <c r="N30" s="148"/>
      <c r="O30" s="148"/>
      <c r="P30" s="148"/>
      <c r="Q30" s="148"/>
      <c r="R30" s="148"/>
      <c r="S30" s="148"/>
      <c r="T30" s="148"/>
      <c r="U30" s="148"/>
      <c r="V30" s="148"/>
      <c r="W30" s="148"/>
      <c r="X30" s="148"/>
      <c r="Y30" s="148"/>
      <c r="Z30" s="148"/>
      <c r="AA30" s="148"/>
      <c r="AB30" s="148"/>
      <c r="AC30" s="148"/>
      <c r="AD30" s="148"/>
      <c r="AE30" s="148"/>
      <c r="AF30" s="148"/>
      <c r="AG30" s="148"/>
      <c r="AH30" s="148"/>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c r="BI30" s="148"/>
      <c r="BJ30" s="148"/>
      <c r="BK30" s="148"/>
      <c r="BL30" s="148"/>
      <c r="BM30" s="148"/>
      <c r="BN30" s="148"/>
      <c r="BO30" s="148"/>
      <c r="BP30" s="148"/>
      <c r="BQ30" s="148"/>
      <c r="BR30" s="148"/>
      <c r="BS30" s="148"/>
      <c r="BT30" s="148"/>
      <c r="BU30" s="148"/>
      <c r="BV30" s="148"/>
      <c r="BW30" s="148"/>
      <c r="BX30" s="148"/>
      <c r="BY30" s="148"/>
      <c r="BZ30" s="148"/>
      <c r="CA30" s="148"/>
      <c r="CB30" s="148"/>
      <c r="CC30" s="148"/>
      <c r="CD30" s="148"/>
      <c r="CE30" s="148"/>
      <c r="CF30" s="148"/>
      <c r="CG30" s="449"/>
      <c r="CH30" s="686"/>
      <c r="CJ30" s="189"/>
      <c r="CK30" s="189" t="str">
        <f t="shared" si="0"/>
        <v>Добавить вид теплоносителя (параметры теплоносителя)</v>
      </c>
      <c r="CL30" s="189"/>
      <c r="CM30" s="189"/>
      <c r="CN30" s="189"/>
      <c r="CT30" s="180"/>
      <c r="CU30" s="180"/>
    </row>
    <row r="31" spans="1:99" ht="15" customHeight="1">
      <c r="A31" s="667"/>
      <c r="B31" s="667"/>
      <c r="C31" s="667"/>
      <c r="D31" s="667"/>
      <c r="E31" s="667"/>
      <c r="F31" s="303"/>
      <c r="G31" s="303"/>
      <c r="H31" s="180"/>
      <c r="I31" s="667"/>
      <c r="J31" s="303"/>
      <c r="K31" s="546"/>
      <c r="L31" s="439"/>
      <c r="M31" s="447" t="s">
        <v>11</v>
      </c>
      <c r="N31" s="148"/>
      <c r="O31" s="148"/>
      <c r="P31" s="148"/>
      <c r="Q31" s="148"/>
      <c r="R31" s="148"/>
      <c r="S31" s="148"/>
      <c r="T31" s="148"/>
      <c r="U31" s="452"/>
      <c r="V31" s="148"/>
      <c r="W31" s="148"/>
      <c r="X31" s="148"/>
      <c r="Y31" s="148"/>
      <c r="Z31" s="148"/>
      <c r="AA31" s="148"/>
      <c r="AB31" s="452"/>
      <c r="AC31" s="148"/>
      <c r="AD31" s="148"/>
      <c r="AE31" s="148"/>
      <c r="AF31" s="148"/>
      <c r="AG31" s="148"/>
      <c r="AH31" s="148"/>
      <c r="AI31" s="452"/>
      <c r="AJ31" s="148"/>
      <c r="AK31" s="148"/>
      <c r="AL31" s="148"/>
      <c r="AM31" s="148"/>
      <c r="AN31" s="148"/>
      <c r="AO31" s="148"/>
      <c r="AP31" s="452"/>
      <c r="AQ31" s="148"/>
      <c r="AR31" s="148"/>
      <c r="AS31" s="148"/>
      <c r="AT31" s="148"/>
      <c r="AU31" s="148"/>
      <c r="AV31" s="148"/>
      <c r="AW31" s="452"/>
      <c r="AX31" s="148"/>
      <c r="AY31" s="148"/>
      <c r="AZ31" s="148"/>
      <c r="BA31" s="148"/>
      <c r="BB31" s="148"/>
      <c r="BC31" s="148"/>
      <c r="BD31" s="452"/>
      <c r="BE31" s="148"/>
      <c r="BF31" s="148"/>
      <c r="BG31" s="148"/>
      <c r="BH31" s="148"/>
      <c r="BI31" s="148"/>
      <c r="BJ31" s="148"/>
      <c r="BK31" s="452"/>
      <c r="BL31" s="148"/>
      <c r="BM31" s="148"/>
      <c r="BN31" s="148"/>
      <c r="BO31" s="148"/>
      <c r="BP31" s="148"/>
      <c r="BQ31" s="148"/>
      <c r="BR31" s="452"/>
      <c r="BS31" s="148"/>
      <c r="BT31" s="148"/>
      <c r="BU31" s="148"/>
      <c r="BV31" s="148"/>
      <c r="BW31" s="148"/>
      <c r="BX31" s="148"/>
      <c r="BY31" s="452"/>
      <c r="BZ31" s="148"/>
      <c r="CA31" s="148"/>
      <c r="CB31" s="148"/>
      <c r="CC31" s="148"/>
      <c r="CD31" s="148"/>
      <c r="CE31" s="148"/>
      <c r="CF31" s="452"/>
      <c r="CG31" s="148"/>
      <c r="CH31" s="489"/>
      <c r="CJ31" s="189"/>
      <c r="CK31" s="189" t="str">
        <f t="shared" si="0"/>
        <v>Добавить группу потребителей</v>
      </c>
      <c r="CL31" s="189"/>
      <c r="CM31" s="189"/>
      <c r="CN31" s="189"/>
      <c r="CT31" s="180"/>
      <c r="CU31" s="180"/>
    </row>
    <row r="32" spans="1:99" ht="15" customHeight="1">
      <c r="A32" s="667"/>
      <c r="B32" s="667"/>
      <c r="C32" s="667"/>
      <c r="D32" s="667"/>
      <c r="E32" s="545"/>
      <c r="F32" s="303"/>
      <c r="G32" s="303"/>
      <c r="H32" s="303"/>
      <c r="I32" s="541"/>
      <c r="J32" s="78"/>
      <c r="K32" s="544"/>
      <c r="L32" s="439"/>
      <c r="M32" s="444" t="s">
        <v>12</v>
      </c>
      <c r="N32" s="148"/>
      <c r="O32" s="148"/>
      <c r="P32" s="148"/>
      <c r="Q32" s="148"/>
      <c r="R32" s="148"/>
      <c r="S32" s="148"/>
      <c r="T32" s="148"/>
      <c r="U32" s="452"/>
      <c r="V32" s="148"/>
      <c r="W32" s="148"/>
      <c r="X32" s="148"/>
      <c r="Y32" s="148"/>
      <c r="Z32" s="148"/>
      <c r="AA32" s="148"/>
      <c r="AB32" s="452"/>
      <c r="AC32" s="148"/>
      <c r="AD32" s="148"/>
      <c r="AE32" s="148"/>
      <c r="AF32" s="148"/>
      <c r="AG32" s="148"/>
      <c r="AH32" s="148"/>
      <c r="AI32" s="452"/>
      <c r="AJ32" s="148"/>
      <c r="AK32" s="148"/>
      <c r="AL32" s="148"/>
      <c r="AM32" s="148"/>
      <c r="AN32" s="148"/>
      <c r="AO32" s="148"/>
      <c r="AP32" s="452"/>
      <c r="AQ32" s="148"/>
      <c r="AR32" s="148"/>
      <c r="AS32" s="148"/>
      <c r="AT32" s="148"/>
      <c r="AU32" s="148"/>
      <c r="AV32" s="148"/>
      <c r="AW32" s="452"/>
      <c r="AX32" s="148"/>
      <c r="AY32" s="148"/>
      <c r="AZ32" s="148"/>
      <c r="BA32" s="148"/>
      <c r="BB32" s="148"/>
      <c r="BC32" s="148"/>
      <c r="BD32" s="452"/>
      <c r="BE32" s="148"/>
      <c r="BF32" s="148"/>
      <c r="BG32" s="148"/>
      <c r="BH32" s="148"/>
      <c r="BI32" s="148"/>
      <c r="BJ32" s="148"/>
      <c r="BK32" s="452"/>
      <c r="BL32" s="148"/>
      <c r="BM32" s="148"/>
      <c r="BN32" s="148"/>
      <c r="BO32" s="148"/>
      <c r="BP32" s="148"/>
      <c r="BQ32" s="148"/>
      <c r="BR32" s="452"/>
      <c r="BS32" s="148"/>
      <c r="BT32" s="148"/>
      <c r="BU32" s="148"/>
      <c r="BV32" s="148"/>
      <c r="BW32" s="148"/>
      <c r="BX32" s="148"/>
      <c r="BY32" s="452"/>
      <c r="BZ32" s="148"/>
      <c r="CA32" s="148"/>
      <c r="CB32" s="148"/>
      <c r="CC32" s="148"/>
      <c r="CD32" s="148"/>
      <c r="CE32" s="148"/>
      <c r="CF32" s="452"/>
      <c r="CG32" s="148"/>
      <c r="CH32" s="489"/>
      <c r="CJ32" s="189"/>
      <c r="CK32" s="189" t="str">
        <f t="shared" si="0"/>
        <v>Добавить схему подключения</v>
      </c>
      <c r="CL32" s="189"/>
      <c r="CM32" s="189"/>
      <c r="CN32" s="189"/>
      <c r="CT32" s="180"/>
      <c r="CU32" s="180"/>
    </row>
    <row r="33" spans="1:99" ht="22.5">
      <c r="A33" s="667"/>
      <c r="B33" s="667">
        <v>2</v>
      </c>
      <c r="E33" s="303"/>
      <c r="F33" s="303"/>
      <c r="G33" s="303"/>
      <c r="H33" s="303"/>
      <c r="I33" s="157"/>
      <c r="J33" s="540"/>
      <c r="K33" s="542"/>
      <c r="L33" s="425" t="str">
        <f>mergeValue(A33) &amp;"."&amp; mergeValue(B33)</f>
        <v>1.2</v>
      </c>
      <c r="M33" s="441" t="s">
        <v>16</v>
      </c>
      <c r="N33" s="473"/>
      <c r="O33" s="703" t="str">
        <f>IF('Перечень тарифов'!N24="","","" &amp; 'Перечень тарифов'!N24 &amp; "")</f>
        <v>Курский муниципальный район, Ворошневский сельсовет (38620424);</v>
      </c>
      <c r="P33" s="704"/>
      <c r="Q33" s="704"/>
      <c r="R33" s="704"/>
      <c r="S33" s="704"/>
      <c r="T33" s="704"/>
      <c r="U33" s="704"/>
      <c r="V33" s="704"/>
      <c r="W33" s="704"/>
      <c r="X33" s="704"/>
      <c r="Y33" s="704"/>
      <c r="Z33" s="704"/>
      <c r="AA33" s="704"/>
      <c r="AB33" s="704"/>
      <c r="AC33" s="704"/>
      <c r="AD33" s="704"/>
      <c r="AE33" s="704"/>
      <c r="AF33" s="704"/>
      <c r="AG33" s="704"/>
      <c r="AH33" s="704"/>
      <c r="AI33" s="704"/>
      <c r="AJ33" s="704"/>
      <c r="AK33" s="704"/>
      <c r="AL33" s="704"/>
      <c r="AM33" s="704"/>
      <c r="AN33" s="704"/>
      <c r="AO33" s="704"/>
      <c r="AP33" s="704"/>
      <c r="AQ33" s="704"/>
      <c r="AR33" s="704"/>
      <c r="AS33" s="704"/>
      <c r="AT33" s="704"/>
      <c r="AU33" s="704"/>
      <c r="AV33" s="704"/>
      <c r="AW33" s="704"/>
      <c r="AX33" s="704"/>
      <c r="AY33" s="704"/>
      <c r="AZ33" s="704"/>
      <c r="BA33" s="704"/>
      <c r="BB33" s="704"/>
      <c r="BC33" s="704"/>
      <c r="BD33" s="704"/>
      <c r="BE33" s="704"/>
      <c r="BF33" s="704"/>
      <c r="BG33" s="704"/>
      <c r="BH33" s="704"/>
      <c r="BI33" s="704"/>
      <c r="BJ33" s="704"/>
      <c r="BK33" s="704"/>
      <c r="BL33" s="704"/>
      <c r="BM33" s="704"/>
      <c r="BN33" s="704"/>
      <c r="BO33" s="704"/>
      <c r="BP33" s="704"/>
      <c r="BQ33" s="704"/>
      <c r="BR33" s="704"/>
      <c r="BS33" s="704"/>
      <c r="BT33" s="704"/>
      <c r="BU33" s="704"/>
      <c r="BV33" s="704"/>
      <c r="BW33" s="704"/>
      <c r="BX33" s="704"/>
      <c r="BY33" s="704"/>
      <c r="BZ33" s="704"/>
      <c r="CA33" s="704"/>
      <c r="CB33" s="704"/>
      <c r="CC33" s="704"/>
      <c r="CD33" s="704"/>
      <c r="CE33" s="704"/>
      <c r="CF33" s="704"/>
      <c r="CG33" s="705"/>
      <c r="CH33" s="267" t="s">
        <v>477</v>
      </c>
      <c r="CJ33" s="189"/>
      <c r="CK33" s="189" t="str">
        <f t="shared" si="0"/>
        <v>Территория действия тарифа</v>
      </c>
      <c r="CL33" s="189"/>
      <c r="CM33" s="189"/>
      <c r="CN33" s="189"/>
      <c r="CT33" s="180"/>
      <c r="CU33" s="180"/>
    </row>
    <row r="34" spans="1:99" hidden="1">
      <c r="A34" s="667"/>
      <c r="B34" s="667"/>
      <c r="C34" s="667">
        <v>1</v>
      </c>
      <c r="E34" s="303"/>
      <c r="F34" s="303"/>
      <c r="G34" s="303"/>
      <c r="H34" s="303"/>
      <c r="I34" s="543"/>
      <c r="J34" s="540"/>
      <c r="K34" s="542"/>
      <c r="L34" s="425" t="str">
        <f>mergeValue(A34) &amp;"."&amp; mergeValue(B34)&amp;"."&amp; mergeValue(C34)</f>
        <v>1.2.1</v>
      </c>
      <c r="M34" s="442"/>
      <c r="N34" s="473"/>
      <c r="O34" s="703"/>
      <c r="P34" s="704"/>
      <c r="Q34" s="704"/>
      <c r="R34" s="704"/>
      <c r="S34" s="704"/>
      <c r="T34" s="704"/>
      <c r="U34" s="704"/>
      <c r="V34" s="704"/>
      <c r="W34" s="704"/>
      <c r="X34" s="704"/>
      <c r="Y34" s="704"/>
      <c r="Z34" s="704"/>
      <c r="AA34" s="704"/>
      <c r="AB34" s="704"/>
      <c r="AC34" s="704"/>
      <c r="AD34" s="704"/>
      <c r="AE34" s="704"/>
      <c r="AF34" s="704"/>
      <c r="AG34" s="704"/>
      <c r="AH34" s="704"/>
      <c r="AI34" s="704"/>
      <c r="AJ34" s="704"/>
      <c r="AK34" s="704"/>
      <c r="AL34" s="704"/>
      <c r="AM34" s="704"/>
      <c r="AN34" s="704"/>
      <c r="AO34" s="704"/>
      <c r="AP34" s="704"/>
      <c r="AQ34" s="704"/>
      <c r="AR34" s="704"/>
      <c r="AS34" s="704"/>
      <c r="AT34" s="704"/>
      <c r="AU34" s="704"/>
      <c r="AV34" s="704"/>
      <c r="AW34" s="704"/>
      <c r="AX34" s="704"/>
      <c r="AY34" s="704"/>
      <c r="AZ34" s="704"/>
      <c r="BA34" s="704"/>
      <c r="BB34" s="704"/>
      <c r="BC34" s="704"/>
      <c r="BD34" s="704"/>
      <c r="BE34" s="704"/>
      <c r="BF34" s="704"/>
      <c r="BG34" s="704"/>
      <c r="BH34" s="704"/>
      <c r="BI34" s="704"/>
      <c r="BJ34" s="704"/>
      <c r="BK34" s="704"/>
      <c r="BL34" s="704"/>
      <c r="BM34" s="704"/>
      <c r="BN34" s="704"/>
      <c r="BO34" s="704"/>
      <c r="BP34" s="704"/>
      <c r="BQ34" s="704"/>
      <c r="BR34" s="704"/>
      <c r="BS34" s="704"/>
      <c r="BT34" s="704"/>
      <c r="BU34" s="704"/>
      <c r="BV34" s="704"/>
      <c r="BW34" s="704"/>
      <c r="BX34" s="704"/>
      <c r="BY34" s="704"/>
      <c r="BZ34" s="704"/>
      <c r="CA34" s="704"/>
      <c r="CB34" s="704"/>
      <c r="CC34" s="704"/>
      <c r="CD34" s="704"/>
      <c r="CE34" s="704"/>
      <c r="CF34" s="704"/>
      <c r="CG34" s="705"/>
      <c r="CH34" s="267"/>
      <c r="CJ34" s="189"/>
      <c r="CK34" s="189" t="str">
        <f t="shared" si="0"/>
        <v/>
      </c>
      <c r="CL34" s="189"/>
      <c r="CM34" s="189"/>
      <c r="CN34" s="189"/>
      <c r="CT34" s="180"/>
      <c r="CU34" s="180"/>
    </row>
    <row r="35" spans="1:99" hidden="1">
      <c r="A35" s="667"/>
      <c r="B35" s="667"/>
      <c r="C35" s="667"/>
      <c r="D35" s="667">
        <v>1</v>
      </c>
      <c r="E35" s="303"/>
      <c r="F35" s="303"/>
      <c r="G35" s="303"/>
      <c r="H35" s="303"/>
      <c r="I35" s="543"/>
      <c r="J35" s="540"/>
      <c r="K35" s="542"/>
      <c r="L35" s="425" t="str">
        <f>mergeValue(A35) &amp;"."&amp; mergeValue(B35)&amp;"."&amp; mergeValue(C35)&amp;"."&amp; mergeValue(D35)</f>
        <v>1.2.1.1</v>
      </c>
      <c r="M35" s="443"/>
      <c r="N35" s="473"/>
      <c r="O35" s="703"/>
      <c r="P35" s="704"/>
      <c r="Q35" s="704"/>
      <c r="R35" s="704"/>
      <c r="S35" s="704"/>
      <c r="T35" s="704"/>
      <c r="U35" s="704"/>
      <c r="V35" s="704"/>
      <c r="W35" s="704"/>
      <c r="X35" s="704"/>
      <c r="Y35" s="704"/>
      <c r="Z35" s="704"/>
      <c r="AA35" s="704"/>
      <c r="AB35" s="704"/>
      <c r="AC35" s="704"/>
      <c r="AD35" s="704"/>
      <c r="AE35" s="704"/>
      <c r="AF35" s="704"/>
      <c r="AG35" s="704"/>
      <c r="AH35" s="704"/>
      <c r="AI35" s="704"/>
      <c r="AJ35" s="704"/>
      <c r="AK35" s="704"/>
      <c r="AL35" s="704"/>
      <c r="AM35" s="704"/>
      <c r="AN35" s="704"/>
      <c r="AO35" s="704"/>
      <c r="AP35" s="704"/>
      <c r="AQ35" s="704"/>
      <c r="AR35" s="704"/>
      <c r="AS35" s="704"/>
      <c r="AT35" s="704"/>
      <c r="AU35" s="704"/>
      <c r="AV35" s="704"/>
      <c r="AW35" s="704"/>
      <c r="AX35" s="704"/>
      <c r="AY35" s="704"/>
      <c r="AZ35" s="704"/>
      <c r="BA35" s="704"/>
      <c r="BB35" s="704"/>
      <c r="BC35" s="704"/>
      <c r="BD35" s="704"/>
      <c r="BE35" s="704"/>
      <c r="BF35" s="704"/>
      <c r="BG35" s="704"/>
      <c r="BH35" s="704"/>
      <c r="BI35" s="704"/>
      <c r="BJ35" s="704"/>
      <c r="BK35" s="704"/>
      <c r="BL35" s="704"/>
      <c r="BM35" s="704"/>
      <c r="BN35" s="704"/>
      <c r="BO35" s="704"/>
      <c r="BP35" s="704"/>
      <c r="BQ35" s="704"/>
      <c r="BR35" s="704"/>
      <c r="BS35" s="704"/>
      <c r="BT35" s="704"/>
      <c r="BU35" s="704"/>
      <c r="BV35" s="704"/>
      <c r="BW35" s="704"/>
      <c r="BX35" s="704"/>
      <c r="BY35" s="704"/>
      <c r="BZ35" s="704"/>
      <c r="CA35" s="704"/>
      <c r="CB35" s="704"/>
      <c r="CC35" s="704"/>
      <c r="CD35" s="704"/>
      <c r="CE35" s="704"/>
      <c r="CF35" s="704"/>
      <c r="CG35" s="705"/>
      <c r="CH35" s="267"/>
      <c r="CJ35" s="189"/>
      <c r="CK35" s="189" t="str">
        <f t="shared" si="0"/>
        <v/>
      </c>
      <c r="CL35" s="189"/>
      <c r="CM35" s="189"/>
      <c r="CN35" s="189"/>
      <c r="CT35" s="180"/>
      <c r="CU35" s="180"/>
    </row>
    <row r="36" spans="1:99" ht="101.25">
      <c r="A36" s="667"/>
      <c r="B36" s="667"/>
      <c r="C36" s="667"/>
      <c r="D36" s="667"/>
      <c r="E36" s="667">
        <v>1</v>
      </c>
      <c r="F36" s="303"/>
      <c r="G36" s="303"/>
      <c r="H36" s="180">
        <v>1</v>
      </c>
      <c r="I36" s="667">
        <v>1</v>
      </c>
      <c r="J36" s="303"/>
      <c r="K36" s="546"/>
      <c r="L36" s="425" t="str">
        <f>mergeValue(A36) &amp;"."&amp; mergeValue(B36)&amp;"."&amp; mergeValue(C36)&amp;"."&amp; mergeValue(D36)&amp;"."&amp; mergeValue(E36)</f>
        <v>1.2.1.1.1</v>
      </c>
      <c r="M36" s="445" t="s">
        <v>9</v>
      </c>
      <c r="N36" s="473"/>
      <c r="O36" s="670" t="s">
        <v>3</v>
      </c>
      <c r="P36" s="671"/>
      <c r="Q36" s="671"/>
      <c r="R36" s="671"/>
      <c r="S36" s="671"/>
      <c r="T36" s="671"/>
      <c r="U36" s="671"/>
      <c r="V36" s="671"/>
      <c r="W36" s="671"/>
      <c r="X36" s="671"/>
      <c r="Y36" s="671"/>
      <c r="Z36" s="671"/>
      <c r="AA36" s="671"/>
      <c r="AB36" s="671"/>
      <c r="AC36" s="671"/>
      <c r="AD36" s="671"/>
      <c r="AE36" s="671"/>
      <c r="AF36" s="671"/>
      <c r="AG36" s="671"/>
      <c r="AH36" s="671"/>
      <c r="AI36" s="671"/>
      <c r="AJ36" s="671"/>
      <c r="AK36" s="671"/>
      <c r="AL36" s="671"/>
      <c r="AM36" s="671"/>
      <c r="AN36" s="671"/>
      <c r="AO36" s="671"/>
      <c r="AP36" s="671"/>
      <c r="AQ36" s="671"/>
      <c r="AR36" s="671"/>
      <c r="AS36" s="671"/>
      <c r="AT36" s="671"/>
      <c r="AU36" s="671"/>
      <c r="AV36" s="671"/>
      <c r="AW36" s="671"/>
      <c r="AX36" s="671"/>
      <c r="AY36" s="671"/>
      <c r="AZ36" s="671"/>
      <c r="BA36" s="671"/>
      <c r="BB36" s="671"/>
      <c r="BC36" s="671"/>
      <c r="BD36" s="671"/>
      <c r="BE36" s="671"/>
      <c r="BF36" s="671"/>
      <c r="BG36" s="671"/>
      <c r="BH36" s="671"/>
      <c r="BI36" s="671"/>
      <c r="BJ36" s="671"/>
      <c r="BK36" s="671"/>
      <c r="BL36" s="671"/>
      <c r="BM36" s="671"/>
      <c r="BN36" s="671"/>
      <c r="BO36" s="671"/>
      <c r="BP36" s="671"/>
      <c r="BQ36" s="671"/>
      <c r="BR36" s="671"/>
      <c r="BS36" s="671"/>
      <c r="BT36" s="671"/>
      <c r="BU36" s="671"/>
      <c r="BV36" s="671"/>
      <c r="BW36" s="671"/>
      <c r="BX36" s="671"/>
      <c r="BY36" s="671"/>
      <c r="BZ36" s="671"/>
      <c r="CA36" s="671"/>
      <c r="CB36" s="671"/>
      <c r="CC36" s="671"/>
      <c r="CD36" s="671"/>
      <c r="CE36" s="671"/>
      <c r="CF36" s="671"/>
      <c r="CG36" s="672"/>
      <c r="CH36" s="267" t="s">
        <v>637</v>
      </c>
      <c r="CJ36" s="189"/>
      <c r="CK36" s="189" t="str">
        <f t="shared" si="0"/>
        <v>Схема подключения теплопотребляющей установки к коллектору источника тепловой энергии</v>
      </c>
      <c r="CL36" s="189"/>
      <c r="CM36" s="189"/>
      <c r="CN36" s="189"/>
      <c r="CT36" s="180"/>
      <c r="CU36" s="180"/>
    </row>
    <row r="37" spans="1:99" ht="90">
      <c r="A37" s="667"/>
      <c r="B37" s="667"/>
      <c r="C37" s="667"/>
      <c r="D37" s="667"/>
      <c r="E37" s="667"/>
      <c r="F37" s="667">
        <v>1</v>
      </c>
      <c r="G37" s="180"/>
      <c r="H37" s="180"/>
      <c r="I37" s="667"/>
      <c r="J37" s="667">
        <v>1</v>
      </c>
      <c r="K37" s="547"/>
      <c r="L37" s="425" t="str">
        <f>mergeValue(A37) &amp;"."&amp; mergeValue(B37)&amp;"."&amp; mergeValue(C37)&amp;"."&amp; mergeValue(D37)&amp;"."&amp; mergeValue(E37)&amp;"."&amp; mergeValue(F37)</f>
        <v>1.2.1.1.1.1</v>
      </c>
      <c r="M37" s="446" t="s">
        <v>10</v>
      </c>
      <c r="N37" s="473"/>
      <c r="O37" s="670" t="s">
        <v>772</v>
      </c>
      <c r="P37" s="671"/>
      <c r="Q37" s="671"/>
      <c r="R37" s="671"/>
      <c r="S37" s="671"/>
      <c r="T37" s="671"/>
      <c r="U37" s="671"/>
      <c r="V37" s="671"/>
      <c r="W37" s="671"/>
      <c r="X37" s="671"/>
      <c r="Y37" s="671"/>
      <c r="Z37" s="671"/>
      <c r="AA37" s="671"/>
      <c r="AB37" s="671"/>
      <c r="AC37" s="671"/>
      <c r="AD37" s="671"/>
      <c r="AE37" s="671"/>
      <c r="AF37" s="671"/>
      <c r="AG37" s="671"/>
      <c r="AH37" s="671"/>
      <c r="AI37" s="671"/>
      <c r="AJ37" s="671"/>
      <c r="AK37" s="671"/>
      <c r="AL37" s="671"/>
      <c r="AM37" s="671"/>
      <c r="AN37" s="671"/>
      <c r="AO37" s="671"/>
      <c r="AP37" s="671"/>
      <c r="AQ37" s="671"/>
      <c r="AR37" s="671"/>
      <c r="AS37" s="671"/>
      <c r="AT37" s="671"/>
      <c r="AU37" s="671"/>
      <c r="AV37" s="671"/>
      <c r="AW37" s="671"/>
      <c r="AX37" s="671"/>
      <c r="AY37" s="671"/>
      <c r="AZ37" s="671"/>
      <c r="BA37" s="671"/>
      <c r="BB37" s="671"/>
      <c r="BC37" s="671"/>
      <c r="BD37" s="671"/>
      <c r="BE37" s="671"/>
      <c r="BF37" s="671"/>
      <c r="BG37" s="671"/>
      <c r="BH37" s="671"/>
      <c r="BI37" s="671"/>
      <c r="BJ37" s="671"/>
      <c r="BK37" s="671"/>
      <c r="BL37" s="671"/>
      <c r="BM37" s="671"/>
      <c r="BN37" s="671"/>
      <c r="BO37" s="671"/>
      <c r="BP37" s="671"/>
      <c r="BQ37" s="671"/>
      <c r="BR37" s="671"/>
      <c r="BS37" s="671"/>
      <c r="BT37" s="671"/>
      <c r="BU37" s="671"/>
      <c r="BV37" s="671"/>
      <c r="BW37" s="671"/>
      <c r="BX37" s="671"/>
      <c r="BY37" s="671"/>
      <c r="BZ37" s="671"/>
      <c r="CA37" s="671"/>
      <c r="CB37" s="671"/>
      <c r="CC37" s="671"/>
      <c r="CD37" s="671"/>
      <c r="CE37" s="671"/>
      <c r="CF37" s="671"/>
      <c r="CG37" s="672"/>
      <c r="CH37" s="267" t="s">
        <v>635</v>
      </c>
      <c r="CJ37" s="189"/>
      <c r="CK37" s="189" t="str">
        <f t="shared" si="0"/>
        <v>Группа потребителей</v>
      </c>
      <c r="CL37" s="189"/>
      <c r="CM37" s="189"/>
      <c r="CN37" s="189"/>
      <c r="CT37" s="180"/>
      <c r="CU37" s="180"/>
    </row>
    <row r="38" spans="1:99" ht="33.75">
      <c r="A38" s="667"/>
      <c r="B38" s="667"/>
      <c r="C38" s="667"/>
      <c r="D38" s="667"/>
      <c r="E38" s="667"/>
      <c r="F38" s="667"/>
      <c r="G38" s="180">
        <v>1</v>
      </c>
      <c r="H38" s="180"/>
      <c r="I38" s="667"/>
      <c r="J38" s="667"/>
      <c r="K38" s="547">
        <v>1</v>
      </c>
      <c r="L38" s="425" t="str">
        <f>mergeValue(A38) &amp;"."&amp; mergeValue(B38)&amp;"."&amp; mergeValue(C38)&amp;"."&amp; mergeValue(D38)&amp;"."&amp; mergeValue(E38)&amp;"."&amp; mergeValue(F38)&amp;"."&amp; mergeValue(G38)</f>
        <v>1.2.1.1.1.1.1</v>
      </c>
      <c r="M38" s="563" t="s">
        <v>648</v>
      </c>
      <c r="N38" s="473"/>
      <c r="O38" s="506">
        <v>1949.52</v>
      </c>
      <c r="P38" s="451"/>
      <c r="Q38" s="574"/>
      <c r="R38" s="673" t="s">
        <v>1466</v>
      </c>
      <c r="S38" s="674" t="s">
        <v>84</v>
      </c>
      <c r="T38" s="673" t="s">
        <v>1875</v>
      </c>
      <c r="U38" s="674" t="s">
        <v>84</v>
      </c>
      <c r="V38" s="506">
        <v>2027.5</v>
      </c>
      <c r="W38" s="451"/>
      <c r="X38" s="574"/>
      <c r="Y38" s="673" t="s">
        <v>1859</v>
      </c>
      <c r="Z38" s="674" t="s">
        <v>84</v>
      </c>
      <c r="AA38" s="673" t="s">
        <v>1860</v>
      </c>
      <c r="AB38" s="674" t="s">
        <v>84</v>
      </c>
      <c r="AC38" s="506">
        <v>2027.5</v>
      </c>
      <c r="AD38" s="451"/>
      <c r="AE38" s="574"/>
      <c r="AF38" s="673" t="s">
        <v>1861</v>
      </c>
      <c r="AG38" s="674" t="s">
        <v>84</v>
      </c>
      <c r="AH38" s="673" t="s">
        <v>1862</v>
      </c>
      <c r="AI38" s="674" t="s">
        <v>84</v>
      </c>
      <c r="AJ38" s="506">
        <v>2139.0100000000002</v>
      </c>
      <c r="AK38" s="451"/>
      <c r="AL38" s="574"/>
      <c r="AM38" s="673" t="s">
        <v>1863</v>
      </c>
      <c r="AN38" s="674" t="s">
        <v>84</v>
      </c>
      <c r="AO38" s="673" t="s">
        <v>1864</v>
      </c>
      <c r="AP38" s="674" t="s">
        <v>84</v>
      </c>
      <c r="AQ38" s="506">
        <v>2139.0100000000002</v>
      </c>
      <c r="AR38" s="451"/>
      <c r="AS38" s="574"/>
      <c r="AT38" s="673" t="s">
        <v>1865</v>
      </c>
      <c r="AU38" s="674" t="s">
        <v>84</v>
      </c>
      <c r="AV38" s="673" t="s">
        <v>1866</v>
      </c>
      <c r="AW38" s="674" t="s">
        <v>84</v>
      </c>
      <c r="AX38" s="506">
        <v>2265.21</v>
      </c>
      <c r="AY38" s="451"/>
      <c r="AZ38" s="574"/>
      <c r="BA38" s="673" t="s">
        <v>1867</v>
      </c>
      <c r="BB38" s="674" t="s">
        <v>84</v>
      </c>
      <c r="BC38" s="673" t="s">
        <v>1868</v>
      </c>
      <c r="BD38" s="674" t="s">
        <v>84</v>
      </c>
      <c r="BE38" s="506">
        <v>2265.21</v>
      </c>
      <c r="BF38" s="451"/>
      <c r="BG38" s="574"/>
      <c r="BH38" s="673" t="s">
        <v>1869</v>
      </c>
      <c r="BI38" s="674" t="s">
        <v>84</v>
      </c>
      <c r="BJ38" s="673" t="s">
        <v>1870</v>
      </c>
      <c r="BK38" s="674" t="s">
        <v>84</v>
      </c>
      <c r="BL38" s="506">
        <v>2412.4499999999998</v>
      </c>
      <c r="BM38" s="451"/>
      <c r="BN38" s="574"/>
      <c r="BO38" s="673" t="s">
        <v>1871</v>
      </c>
      <c r="BP38" s="674" t="s">
        <v>84</v>
      </c>
      <c r="BQ38" s="673" t="s">
        <v>1872</v>
      </c>
      <c r="BR38" s="674" t="s">
        <v>84</v>
      </c>
      <c r="BS38" s="506">
        <v>2677.82</v>
      </c>
      <c r="BT38" s="451"/>
      <c r="BU38" s="574"/>
      <c r="BV38" s="673" t="s">
        <v>1839</v>
      </c>
      <c r="BW38" s="674" t="s">
        <v>84</v>
      </c>
      <c r="BX38" s="673" t="s">
        <v>1873</v>
      </c>
      <c r="BY38" s="674" t="s">
        <v>84</v>
      </c>
      <c r="BZ38" s="506">
        <v>2677.82</v>
      </c>
      <c r="CA38" s="451"/>
      <c r="CB38" s="574"/>
      <c r="CC38" s="673" t="s">
        <v>1874</v>
      </c>
      <c r="CD38" s="674" t="s">
        <v>84</v>
      </c>
      <c r="CE38" s="673" t="s">
        <v>1467</v>
      </c>
      <c r="CF38" s="674" t="s">
        <v>85</v>
      </c>
      <c r="CG38" s="451"/>
      <c r="CH38" s="684" t="s">
        <v>654</v>
      </c>
      <c r="CI38" s="180" t="str">
        <f>strCheckDate(O39:CG39)</f>
        <v/>
      </c>
      <c r="CJ38" s="189"/>
      <c r="CK38" s="189" t="str">
        <f t="shared" si="0"/>
        <v>горячая вода в системе централизованного теплоснабжения на отопление</v>
      </c>
      <c r="CL38" s="189"/>
      <c r="CM38" s="189"/>
      <c r="CN38" s="189"/>
      <c r="CT38" s="180"/>
      <c r="CU38" s="180"/>
    </row>
    <row r="39" spans="1:99" ht="11.25" hidden="1" customHeight="1">
      <c r="A39" s="667"/>
      <c r="B39" s="667"/>
      <c r="C39" s="667"/>
      <c r="D39" s="667"/>
      <c r="E39" s="667"/>
      <c r="F39" s="667"/>
      <c r="G39" s="180"/>
      <c r="H39" s="180"/>
      <c r="I39" s="667"/>
      <c r="J39" s="667"/>
      <c r="K39" s="547"/>
      <c r="L39" s="253"/>
      <c r="M39" s="473"/>
      <c r="N39" s="473"/>
      <c r="O39" s="451"/>
      <c r="P39" s="451"/>
      <c r="Q39" s="461" t="str">
        <f>R38 &amp; "-" &amp; T38</f>
        <v>01.01.2019-30.06.2019</v>
      </c>
      <c r="R39" s="673"/>
      <c r="S39" s="674"/>
      <c r="T39" s="673"/>
      <c r="U39" s="674"/>
      <c r="V39" s="451"/>
      <c r="W39" s="451"/>
      <c r="X39" s="461" t="str">
        <f>Y38 &amp; "-" &amp; AA38</f>
        <v>01.07.2019-31.12.2019</v>
      </c>
      <c r="Y39" s="673"/>
      <c r="Z39" s="674"/>
      <c r="AA39" s="673"/>
      <c r="AB39" s="674"/>
      <c r="AC39" s="451"/>
      <c r="AD39" s="451"/>
      <c r="AE39" s="461" t="str">
        <f>AF38 &amp; "-" &amp; AH38</f>
        <v>01.01.2020-30.06.2020</v>
      </c>
      <c r="AF39" s="673"/>
      <c r="AG39" s="674"/>
      <c r="AH39" s="673"/>
      <c r="AI39" s="674"/>
      <c r="AJ39" s="451"/>
      <c r="AK39" s="451"/>
      <c r="AL39" s="461" t="str">
        <f>AM38 &amp; "-" &amp; AO38</f>
        <v>01.07.2020-31.12.2020</v>
      </c>
      <c r="AM39" s="673"/>
      <c r="AN39" s="674"/>
      <c r="AO39" s="673"/>
      <c r="AP39" s="674"/>
      <c r="AQ39" s="451"/>
      <c r="AR39" s="451"/>
      <c r="AS39" s="461" t="str">
        <f>AT38 &amp; "-" &amp; AV38</f>
        <v>01.01.2021-30.06.2021</v>
      </c>
      <c r="AT39" s="673"/>
      <c r="AU39" s="674"/>
      <c r="AV39" s="673"/>
      <c r="AW39" s="674"/>
      <c r="AX39" s="451"/>
      <c r="AY39" s="451"/>
      <c r="AZ39" s="461" t="str">
        <f>BA38 &amp; "-" &amp; BC38</f>
        <v>01.07.2021-31.12.2021</v>
      </c>
      <c r="BA39" s="673"/>
      <c r="BB39" s="674"/>
      <c r="BC39" s="673"/>
      <c r="BD39" s="674"/>
      <c r="BE39" s="451"/>
      <c r="BF39" s="451"/>
      <c r="BG39" s="461" t="str">
        <f>BH38 &amp; "-" &amp; BJ38</f>
        <v>01.01.2022-30.06.2022</v>
      </c>
      <c r="BH39" s="673"/>
      <c r="BI39" s="674"/>
      <c r="BJ39" s="673"/>
      <c r="BK39" s="674"/>
      <c r="BL39" s="451"/>
      <c r="BM39" s="451"/>
      <c r="BN39" s="461" t="str">
        <f>BO38 &amp; "-" &amp; BQ38</f>
        <v>01.07.2022-30.11.2022</v>
      </c>
      <c r="BO39" s="673"/>
      <c r="BP39" s="674"/>
      <c r="BQ39" s="673"/>
      <c r="BR39" s="674"/>
      <c r="BS39" s="451"/>
      <c r="BT39" s="451"/>
      <c r="BU39" s="461" t="str">
        <f>BV38 &amp; "-" &amp; BX38</f>
        <v>01.12.2022-31.12.2022</v>
      </c>
      <c r="BV39" s="673"/>
      <c r="BW39" s="674"/>
      <c r="BX39" s="673"/>
      <c r="BY39" s="674"/>
      <c r="BZ39" s="451"/>
      <c r="CA39" s="451"/>
      <c r="CB39" s="461" t="str">
        <f>CC38 &amp; "-" &amp; CE38</f>
        <v>01.01.2023-31.12.2023</v>
      </c>
      <c r="CC39" s="673"/>
      <c r="CD39" s="674"/>
      <c r="CE39" s="673"/>
      <c r="CF39" s="674"/>
      <c r="CG39" s="451"/>
      <c r="CH39" s="685"/>
      <c r="CJ39" s="189"/>
      <c r="CK39" s="189" t="str">
        <f t="shared" si="0"/>
        <v/>
      </c>
      <c r="CL39" s="189"/>
      <c r="CM39" s="189"/>
      <c r="CN39" s="189"/>
      <c r="CT39" s="180"/>
      <c r="CU39" s="180"/>
    </row>
    <row r="40" spans="1:99" ht="15" customHeight="1">
      <c r="A40" s="667"/>
      <c r="B40" s="667"/>
      <c r="C40" s="667"/>
      <c r="D40" s="667"/>
      <c r="E40" s="667"/>
      <c r="F40" s="667"/>
      <c r="G40" s="303"/>
      <c r="H40" s="180"/>
      <c r="I40" s="667"/>
      <c r="J40" s="667"/>
      <c r="K40" s="546"/>
      <c r="L40" s="439"/>
      <c r="M40" s="448" t="s">
        <v>25</v>
      </c>
      <c r="N40" s="148"/>
      <c r="O40" s="148"/>
      <c r="P40" s="148"/>
      <c r="Q40" s="148"/>
      <c r="R40" s="148"/>
      <c r="S40" s="148"/>
      <c r="T40" s="148"/>
      <c r="U40" s="148"/>
      <c r="V40" s="148"/>
      <c r="W40" s="148"/>
      <c r="X40" s="148"/>
      <c r="Y40" s="148"/>
      <c r="Z40" s="148"/>
      <c r="AA40" s="148"/>
      <c r="AB40" s="148"/>
      <c r="AC40" s="148"/>
      <c r="AD40" s="148"/>
      <c r="AE40" s="148"/>
      <c r="AF40" s="148"/>
      <c r="AG40" s="148"/>
      <c r="AH40" s="148"/>
      <c r="AI40" s="148"/>
      <c r="AJ40" s="148"/>
      <c r="AK40" s="148"/>
      <c r="AL40" s="148"/>
      <c r="AM40" s="148"/>
      <c r="AN40" s="148"/>
      <c r="AO40" s="148"/>
      <c r="AP40" s="148"/>
      <c r="AQ40" s="148"/>
      <c r="AR40" s="148"/>
      <c r="AS40" s="148"/>
      <c r="AT40" s="148"/>
      <c r="AU40" s="148"/>
      <c r="AV40" s="148"/>
      <c r="AW40" s="148"/>
      <c r="AX40" s="148"/>
      <c r="AY40" s="148"/>
      <c r="AZ40" s="148"/>
      <c r="BA40" s="148"/>
      <c r="BB40" s="148"/>
      <c r="BC40" s="148"/>
      <c r="BD40" s="148"/>
      <c r="BE40" s="148"/>
      <c r="BF40" s="148"/>
      <c r="BG40" s="148"/>
      <c r="BH40" s="148"/>
      <c r="BI40" s="148"/>
      <c r="BJ40" s="148"/>
      <c r="BK40" s="148"/>
      <c r="BL40" s="148"/>
      <c r="BM40" s="148"/>
      <c r="BN40" s="148"/>
      <c r="BO40" s="148"/>
      <c r="BP40" s="148"/>
      <c r="BQ40" s="148"/>
      <c r="BR40" s="148"/>
      <c r="BS40" s="148"/>
      <c r="BT40" s="148"/>
      <c r="BU40" s="148"/>
      <c r="BV40" s="148"/>
      <c r="BW40" s="148"/>
      <c r="BX40" s="148"/>
      <c r="BY40" s="148"/>
      <c r="BZ40" s="148"/>
      <c r="CA40" s="148"/>
      <c r="CB40" s="148"/>
      <c r="CC40" s="148"/>
      <c r="CD40" s="148"/>
      <c r="CE40" s="148"/>
      <c r="CF40" s="148"/>
      <c r="CG40" s="449"/>
      <c r="CH40" s="686"/>
      <c r="CJ40" s="189"/>
      <c r="CK40" s="189" t="str">
        <f t="shared" si="0"/>
        <v>Добавить вид теплоносителя (параметры теплоносителя)</v>
      </c>
      <c r="CL40" s="189"/>
      <c r="CM40" s="189"/>
      <c r="CN40" s="189"/>
      <c r="CT40" s="180"/>
      <c r="CU40" s="180"/>
    </row>
    <row r="41" spans="1:99" ht="90">
      <c r="A41" s="667"/>
      <c r="B41" s="667"/>
      <c r="C41" s="667"/>
      <c r="D41" s="667"/>
      <c r="E41" s="667"/>
      <c r="F41" s="667">
        <v>2</v>
      </c>
      <c r="G41" s="180"/>
      <c r="H41" s="180"/>
      <c r="I41" s="667"/>
      <c r="J41" s="702" t="s">
        <v>1853</v>
      </c>
      <c r="K41" s="547"/>
      <c r="L41" s="425" t="str">
        <f>mergeValue(A41) &amp;"."&amp; mergeValue(B41)&amp;"."&amp; mergeValue(C41)&amp;"."&amp; mergeValue(D41)&amp;"."&amp; mergeValue(E41)&amp;"."&amp; mergeValue(F41)</f>
        <v>1.2.1.1.1.2</v>
      </c>
      <c r="M41" s="446" t="s">
        <v>10</v>
      </c>
      <c r="N41" s="473"/>
      <c r="O41" s="670" t="s">
        <v>304</v>
      </c>
      <c r="P41" s="671"/>
      <c r="Q41" s="671"/>
      <c r="R41" s="671"/>
      <c r="S41" s="671"/>
      <c r="T41" s="671"/>
      <c r="U41" s="671"/>
      <c r="V41" s="671"/>
      <c r="W41" s="671"/>
      <c r="X41" s="671"/>
      <c r="Y41" s="671"/>
      <c r="Z41" s="671"/>
      <c r="AA41" s="671"/>
      <c r="AB41" s="671"/>
      <c r="AC41" s="671"/>
      <c r="AD41" s="671"/>
      <c r="AE41" s="671"/>
      <c r="AF41" s="671"/>
      <c r="AG41" s="671"/>
      <c r="AH41" s="671"/>
      <c r="AI41" s="671"/>
      <c r="AJ41" s="671"/>
      <c r="AK41" s="671"/>
      <c r="AL41" s="671"/>
      <c r="AM41" s="671"/>
      <c r="AN41" s="671"/>
      <c r="AO41" s="671"/>
      <c r="AP41" s="671"/>
      <c r="AQ41" s="671"/>
      <c r="AR41" s="671"/>
      <c r="AS41" s="671"/>
      <c r="AT41" s="671"/>
      <c r="AU41" s="671"/>
      <c r="AV41" s="671"/>
      <c r="AW41" s="671"/>
      <c r="AX41" s="671"/>
      <c r="AY41" s="671"/>
      <c r="AZ41" s="671"/>
      <c r="BA41" s="671"/>
      <c r="BB41" s="671"/>
      <c r="BC41" s="671"/>
      <c r="BD41" s="671"/>
      <c r="BE41" s="671"/>
      <c r="BF41" s="671"/>
      <c r="BG41" s="671"/>
      <c r="BH41" s="671"/>
      <c r="BI41" s="671"/>
      <c r="BJ41" s="671"/>
      <c r="BK41" s="671"/>
      <c r="BL41" s="671"/>
      <c r="BM41" s="671"/>
      <c r="BN41" s="671"/>
      <c r="BO41" s="671"/>
      <c r="BP41" s="671"/>
      <c r="BQ41" s="671"/>
      <c r="BR41" s="671"/>
      <c r="BS41" s="671"/>
      <c r="BT41" s="671"/>
      <c r="BU41" s="671"/>
      <c r="BV41" s="671"/>
      <c r="BW41" s="671"/>
      <c r="BX41" s="671"/>
      <c r="BY41" s="671"/>
      <c r="BZ41" s="671"/>
      <c r="CA41" s="671"/>
      <c r="CB41" s="671"/>
      <c r="CC41" s="671"/>
      <c r="CD41" s="671"/>
      <c r="CE41" s="671"/>
      <c r="CF41" s="671"/>
      <c r="CG41" s="672"/>
      <c r="CH41" s="267" t="s">
        <v>635</v>
      </c>
      <c r="CJ41" s="189"/>
      <c r="CK41" s="189" t="str">
        <f t="shared" si="0"/>
        <v>Группа потребителей</v>
      </c>
      <c r="CL41" s="189"/>
      <c r="CM41" s="189"/>
      <c r="CN41" s="189"/>
      <c r="CT41" s="180"/>
      <c r="CU41" s="180"/>
    </row>
    <row r="42" spans="1:99" ht="33.75">
      <c r="A42" s="667"/>
      <c r="B42" s="667"/>
      <c r="C42" s="667"/>
      <c r="D42" s="667"/>
      <c r="E42" s="667"/>
      <c r="F42" s="667"/>
      <c r="G42" s="180">
        <v>1</v>
      </c>
      <c r="H42" s="180"/>
      <c r="I42" s="667"/>
      <c r="J42" s="667"/>
      <c r="K42" s="547">
        <v>1</v>
      </c>
      <c r="L42" s="425" t="str">
        <f>mergeValue(A42) &amp;"."&amp; mergeValue(B42)&amp;"."&amp; mergeValue(C42)&amp;"."&amp; mergeValue(D42)&amp;"."&amp; mergeValue(E42)&amp;"."&amp; mergeValue(F42)&amp;"."&amp; mergeValue(G42)</f>
        <v>1.2.1.1.1.2.1</v>
      </c>
      <c r="M42" s="563" t="s">
        <v>648</v>
      </c>
      <c r="N42" s="473"/>
      <c r="O42" s="506">
        <v>1949.52</v>
      </c>
      <c r="P42" s="451"/>
      <c r="Q42" s="574"/>
      <c r="R42" s="673" t="s">
        <v>1466</v>
      </c>
      <c r="S42" s="674" t="s">
        <v>84</v>
      </c>
      <c r="T42" s="673" t="s">
        <v>1875</v>
      </c>
      <c r="U42" s="674" t="s">
        <v>84</v>
      </c>
      <c r="V42" s="506">
        <v>2339.42</v>
      </c>
      <c r="W42" s="451"/>
      <c r="X42" s="574"/>
      <c r="Y42" s="673" t="s">
        <v>1859</v>
      </c>
      <c r="Z42" s="674" t="s">
        <v>84</v>
      </c>
      <c r="AA42" s="673" t="s">
        <v>1860</v>
      </c>
      <c r="AB42" s="674" t="s">
        <v>84</v>
      </c>
      <c r="AC42" s="506">
        <v>3186.34</v>
      </c>
      <c r="AD42" s="451"/>
      <c r="AE42" s="574"/>
      <c r="AF42" s="673" t="s">
        <v>1861</v>
      </c>
      <c r="AG42" s="674" t="s">
        <v>84</v>
      </c>
      <c r="AH42" s="673" t="s">
        <v>1862</v>
      </c>
      <c r="AI42" s="674" t="s">
        <v>84</v>
      </c>
      <c r="AJ42" s="506">
        <v>3186.34</v>
      </c>
      <c r="AK42" s="451"/>
      <c r="AL42" s="574"/>
      <c r="AM42" s="673" t="s">
        <v>1863</v>
      </c>
      <c r="AN42" s="674" t="s">
        <v>84</v>
      </c>
      <c r="AO42" s="673" t="s">
        <v>1864</v>
      </c>
      <c r="AP42" s="674" t="s">
        <v>84</v>
      </c>
      <c r="AQ42" s="506">
        <v>3186.34</v>
      </c>
      <c r="AR42" s="451"/>
      <c r="AS42" s="574"/>
      <c r="AT42" s="673" t="s">
        <v>1865</v>
      </c>
      <c r="AU42" s="674" t="s">
        <v>84</v>
      </c>
      <c r="AV42" s="673" t="s">
        <v>1866</v>
      </c>
      <c r="AW42" s="674" t="s">
        <v>84</v>
      </c>
      <c r="AX42" s="506">
        <v>3836.71</v>
      </c>
      <c r="AY42" s="451"/>
      <c r="AZ42" s="574"/>
      <c r="BA42" s="673" t="s">
        <v>1867</v>
      </c>
      <c r="BB42" s="674" t="s">
        <v>84</v>
      </c>
      <c r="BC42" s="673" t="s">
        <v>1868</v>
      </c>
      <c r="BD42" s="674" t="s">
        <v>84</v>
      </c>
      <c r="BE42" s="506">
        <v>3836.71</v>
      </c>
      <c r="BF42" s="451"/>
      <c r="BG42" s="574"/>
      <c r="BH42" s="673" t="s">
        <v>1869</v>
      </c>
      <c r="BI42" s="674" t="s">
        <v>84</v>
      </c>
      <c r="BJ42" s="673" t="s">
        <v>1870</v>
      </c>
      <c r="BK42" s="674" t="s">
        <v>84</v>
      </c>
      <c r="BL42" s="506">
        <v>4041.47</v>
      </c>
      <c r="BM42" s="451"/>
      <c r="BN42" s="574"/>
      <c r="BO42" s="673" t="s">
        <v>1871</v>
      </c>
      <c r="BP42" s="674" t="s">
        <v>84</v>
      </c>
      <c r="BQ42" s="673" t="s">
        <v>1872</v>
      </c>
      <c r="BR42" s="674" t="s">
        <v>84</v>
      </c>
      <c r="BS42" s="506">
        <v>4183</v>
      </c>
      <c r="BT42" s="451"/>
      <c r="BU42" s="574"/>
      <c r="BV42" s="673" t="s">
        <v>1839</v>
      </c>
      <c r="BW42" s="674" t="s">
        <v>84</v>
      </c>
      <c r="BX42" s="673" t="s">
        <v>1873</v>
      </c>
      <c r="BY42" s="674" t="s">
        <v>84</v>
      </c>
      <c r="BZ42" s="506">
        <v>4183</v>
      </c>
      <c r="CA42" s="451"/>
      <c r="CB42" s="574"/>
      <c r="CC42" s="673" t="s">
        <v>1874</v>
      </c>
      <c r="CD42" s="674" t="s">
        <v>84</v>
      </c>
      <c r="CE42" s="673" t="s">
        <v>1467</v>
      </c>
      <c r="CF42" s="674" t="s">
        <v>85</v>
      </c>
      <c r="CG42" s="451"/>
      <c r="CH42" s="684" t="s">
        <v>654</v>
      </c>
      <c r="CI42" s="180" t="str">
        <f>strCheckDate(O43:CG43)</f>
        <v/>
      </c>
      <c r="CJ42" s="189"/>
      <c r="CK42" s="189" t="str">
        <f t="shared" si="0"/>
        <v>горячая вода в системе централизованного теплоснабжения на отопление</v>
      </c>
      <c r="CL42" s="189"/>
      <c r="CM42" s="189"/>
      <c r="CN42" s="189"/>
      <c r="CT42" s="180"/>
      <c r="CU42" s="180"/>
    </row>
    <row r="43" spans="1:99" ht="11.25" hidden="1" customHeight="1">
      <c r="A43" s="667"/>
      <c r="B43" s="667"/>
      <c r="C43" s="667"/>
      <c r="D43" s="667"/>
      <c r="E43" s="667"/>
      <c r="F43" s="667"/>
      <c r="G43" s="180"/>
      <c r="H43" s="180"/>
      <c r="I43" s="667"/>
      <c r="J43" s="667"/>
      <c r="K43" s="547"/>
      <c r="L43" s="253"/>
      <c r="M43" s="473"/>
      <c r="N43" s="473"/>
      <c r="O43" s="451"/>
      <c r="P43" s="451"/>
      <c r="Q43" s="461" t="str">
        <f>R42 &amp; "-" &amp; T42</f>
        <v>01.01.2019-30.06.2019</v>
      </c>
      <c r="R43" s="673"/>
      <c r="S43" s="674"/>
      <c r="T43" s="673"/>
      <c r="U43" s="674"/>
      <c r="V43" s="451"/>
      <c r="W43" s="451"/>
      <c r="X43" s="461" t="str">
        <f>Y42 &amp; "-" &amp; AA42</f>
        <v>01.07.2019-31.12.2019</v>
      </c>
      <c r="Y43" s="673"/>
      <c r="Z43" s="674"/>
      <c r="AA43" s="673"/>
      <c r="AB43" s="674"/>
      <c r="AC43" s="451"/>
      <c r="AD43" s="451"/>
      <c r="AE43" s="461" t="str">
        <f>AF42 &amp; "-" &amp; AH42</f>
        <v>01.01.2020-30.06.2020</v>
      </c>
      <c r="AF43" s="673"/>
      <c r="AG43" s="674"/>
      <c r="AH43" s="673"/>
      <c r="AI43" s="674"/>
      <c r="AJ43" s="451"/>
      <c r="AK43" s="451"/>
      <c r="AL43" s="461" t="str">
        <f>AM42 &amp; "-" &amp; AO42</f>
        <v>01.07.2020-31.12.2020</v>
      </c>
      <c r="AM43" s="673"/>
      <c r="AN43" s="674"/>
      <c r="AO43" s="673"/>
      <c r="AP43" s="674"/>
      <c r="AQ43" s="451"/>
      <c r="AR43" s="451"/>
      <c r="AS43" s="461" t="str">
        <f>AT42 &amp; "-" &amp; AV42</f>
        <v>01.01.2021-30.06.2021</v>
      </c>
      <c r="AT43" s="673"/>
      <c r="AU43" s="674"/>
      <c r="AV43" s="673"/>
      <c r="AW43" s="674"/>
      <c r="AX43" s="451"/>
      <c r="AY43" s="451"/>
      <c r="AZ43" s="461" t="str">
        <f>BA42 &amp; "-" &amp; BC42</f>
        <v>01.07.2021-31.12.2021</v>
      </c>
      <c r="BA43" s="673"/>
      <c r="BB43" s="674"/>
      <c r="BC43" s="673"/>
      <c r="BD43" s="674"/>
      <c r="BE43" s="451"/>
      <c r="BF43" s="451"/>
      <c r="BG43" s="461" t="str">
        <f>BH42 &amp; "-" &amp; BJ42</f>
        <v>01.01.2022-30.06.2022</v>
      </c>
      <c r="BH43" s="673"/>
      <c r="BI43" s="674"/>
      <c r="BJ43" s="673"/>
      <c r="BK43" s="674"/>
      <c r="BL43" s="451"/>
      <c r="BM43" s="451"/>
      <c r="BN43" s="461" t="str">
        <f>BO42 &amp; "-" &amp; BQ42</f>
        <v>01.07.2022-30.11.2022</v>
      </c>
      <c r="BO43" s="673"/>
      <c r="BP43" s="674"/>
      <c r="BQ43" s="673"/>
      <c r="BR43" s="674"/>
      <c r="BS43" s="451"/>
      <c r="BT43" s="451"/>
      <c r="BU43" s="461" t="str">
        <f>BV42 &amp; "-" &amp; BX42</f>
        <v>01.12.2022-31.12.2022</v>
      </c>
      <c r="BV43" s="673"/>
      <c r="BW43" s="674"/>
      <c r="BX43" s="673"/>
      <c r="BY43" s="674"/>
      <c r="BZ43" s="451"/>
      <c r="CA43" s="451"/>
      <c r="CB43" s="461" t="str">
        <f>CC42 &amp; "-" &amp; CE42</f>
        <v>01.01.2023-31.12.2023</v>
      </c>
      <c r="CC43" s="673"/>
      <c r="CD43" s="674"/>
      <c r="CE43" s="673"/>
      <c r="CF43" s="674"/>
      <c r="CG43" s="451"/>
      <c r="CH43" s="685"/>
      <c r="CJ43" s="189"/>
      <c r="CK43" s="189" t="str">
        <f t="shared" si="0"/>
        <v/>
      </c>
      <c r="CL43" s="189"/>
      <c r="CM43" s="189"/>
      <c r="CN43" s="189"/>
      <c r="CT43" s="180"/>
      <c r="CU43" s="180"/>
    </row>
    <row r="44" spans="1:99" ht="15" customHeight="1">
      <c r="A44" s="667"/>
      <c r="B44" s="667"/>
      <c r="C44" s="667"/>
      <c r="D44" s="667"/>
      <c r="E44" s="667"/>
      <c r="F44" s="667"/>
      <c r="G44" s="303"/>
      <c r="H44" s="180"/>
      <c r="I44" s="667"/>
      <c r="J44" s="667"/>
      <c r="K44" s="546"/>
      <c r="L44" s="439"/>
      <c r="M44" s="448" t="s">
        <v>25</v>
      </c>
      <c r="N44" s="148"/>
      <c r="O44" s="148"/>
      <c r="P44" s="148"/>
      <c r="Q44" s="148"/>
      <c r="R44" s="148"/>
      <c r="S44" s="148"/>
      <c r="T44" s="148"/>
      <c r="U44" s="148"/>
      <c r="V44" s="148"/>
      <c r="W44" s="148"/>
      <c r="X44" s="148"/>
      <c r="Y44" s="148"/>
      <c r="Z44" s="148"/>
      <c r="AA44" s="148"/>
      <c r="AB44" s="148"/>
      <c r="AC44" s="148"/>
      <c r="AD44" s="148"/>
      <c r="AE44" s="148"/>
      <c r="AF44" s="148"/>
      <c r="AG44" s="148"/>
      <c r="AH44" s="148"/>
      <c r="AI44" s="148"/>
      <c r="AJ44" s="148"/>
      <c r="AK44" s="148"/>
      <c r="AL44" s="148"/>
      <c r="AM44" s="148"/>
      <c r="AN44" s="148"/>
      <c r="AO44" s="148"/>
      <c r="AP44" s="148"/>
      <c r="AQ44" s="148"/>
      <c r="AR44" s="148"/>
      <c r="AS44" s="148"/>
      <c r="AT44" s="148"/>
      <c r="AU44" s="148"/>
      <c r="AV44" s="148"/>
      <c r="AW44" s="148"/>
      <c r="AX44" s="148"/>
      <c r="AY44" s="148"/>
      <c r="AZ44" s="148"/>
      <c r="BA44" s="148"/>
      <c r="BB44" s="148"/>
      <c r="BC44" s="148"/>
      <c r="BD44" s="148"/>
      <c r="BE44" s="148"/>
      <c r="BF44" s="148"/>
      <c r="BG44" s="148"/>
      <c r="BH44" s="148"/>
      <c r="BI44" s="148"/>
      <c r="BJ44" s="148"/>
      <c r="BK44" s="148"/>
      <c r="BL44" s="148"/>
      <c r="BM44" s="148"/>
      <c r="BN44" s="148"/>
      <c r="BO44" s="148"/>
      <c r="BP44" s="148"/>
      <c r="BQ44" s="148"/>
      <c r="BR44" s="148"/>
      <c r="BS44" s="148"/>
      <c r="BT44" s="148"/>
      <c r="BU44" s="148"/>
      <c r="BV44" s="148"/>
      <c r="BW44" s="148"/>
      <c r="BX44" s="148"/>
      <c r="BY44" s="148"/>
      <c r="BZ44" s="148"/>
      <c r="CA44" s="148"/>
      <c r="CB44" s="148"/>
      <c r="CC44" s="148"/>
      <c r="CD44" s="148"/>
      <c r="CE44" s="148"/>
      <c r="CF44" s="148"/>
      <c r="CG44" s="449"/>
      <c r="CH44" s="686"/>
      <c r="CJ44" s="189"/>
      <c r="CK44" s="189" t="str">
        <f t="shared" si="0"/>
        <v>Добавить вид теплоносителя (параметры теплоносителя)</v>
      </c>
      <c r="CL44" s="189"/>
      <c r="CM44" s="189"/>
      <c r="CN44" s="189"/>
      <c r="CT44" s="180"/>
      <c r="CU44" s="180"/>
    </row>
    <row r="45" spans="1:99" ht="15" customHeight="1">
      <c r="A45" s="667"/>
      <c r="B45" s="667"/>
      <c r="C45" s="667"/>
      <c r="D45" s="667"/>
      <c r="E45" s="667"/>
      <c r="F45" s="303"/>
      <c r="G45" s="303"/>
      <c r="H45" s="180"/>
      <c r="I45" s="667"/>
      <c r="J45" s="303"/>
      <c r="K45" s="546"/>
      <c r="L45" s="439"/>
      <c r="M45" s="447" t="s">
        <v>11</v>
      </c>
      <c r="N45" s="148"/>
      <c r="O45" s="148"/>
      <c r="P45" s="148"/>
      <c r="Q45" s="148"/>
      <c r="R45" s="148"/>
      <c r="S45" s="148"/>
      <c r="T45" s="148"/>
      <c r="U45" s="452"/>
      <c r="V45" s="148"/>
      <c r="W45" s="148"/>
      <c r="X45" s="148"/>
      <c r="Y45" s="148"/>
      <c r="Z45" s="148"/>
      <c r="AA45" s="148"/>
      <c r="AB45" s="452"/>
      <c r="AC45" s="148"/>
      <c r="AD45" s="148"/>
      <c r="AE45" s="148"/>
      <c r="AF45" s="148"/>
      <c r="AG45" s="148"/>
      <c r="AH45" s="148"/>
      <c r="AI45" s="452"/>
      <c r="AJ45" s="148"/>
      <c r="AK45" s="148"/>
      <c r="AL45" s="148"/>
      <c r="AM45" s="148"/>
      <c r="AN45" s="148"/>
      <c r="AO45" s="148"/>
      <c r="AP45" s="452"/>
      <c r="AQ45" s="148"/>
      <c r="AR45" s="148"/>
      <c r="AS45" s="148"/>
      <c r="AT45" s="148"/>
      <c r="AU45" s="148"/>
      <c r="AV45" s="148"/>
      <c r="AW45" s="452"/>
      <c r="AX45" s="148"/>
      <c r="AY45" s="148"/>
      <c r="AZ45" s="148"/>
      <c r="BA45" s="148"/>
      <c r="BB45" s="148"/>
      <c r="BC45" s="148"/>
      <c r="BD45" s="452"/>
      <c r="BE45" s="148"/>
      <c r="BF45" s="148"/>
      <c r="BG45" s="148"/>
      <c r="BH45" s="148"/>
      <c r="BI45" s="148"/>
      <c r="BJ45" s="148"/>
      <c r="BK45" s="452"/>
      <c r="BL45" s="148"/>
      <c r="BM45" s="148"/>
      <c r="BN45" s="148"/>
      <c r="BO45" s="148"/>
      <c r="BP45" s="148"/>
      <c r="BQ45" s="148"/>
      <c r="BR45" s="452"/>
      <c r="BS45" s="148"/>
      <c r="BT45" s="148"/>
      <c r="BU45" s="148"/>
      <c r="BV45" s="148"/>
      <c r="BW45" s="148"/>
      <c r="BX45" s="148"/>
      <c r="BY45" s="452"/>
      <c r="BZ45" s="148"/>
      <c r="CA45" s="148"/>
      <c r="CB45" s="148"/>
      <c r="CC45" s="148"/>
      <c r="CD45" s="148"/>
      <c r="CE45" s="148"/>
      <c r="CF45" s="452"/>
      <c r="CG45" s="148"/>
      <c r="CH45" s="489"/>
      <c r="CJ45" s="189"/>
      <c r="CK45" s="189" t="str">
        <f t="shared" si="0"/>
        <v>Добавить группу потребителей</v>
      </c>
      <c r="CL45" s="189"/>
      <c r="CM45" s="189"/>
      <c r="CN45" s="189"/>
      <c r="CT45" s="180"/>
      <c r="CU45" s="180"/>
    </row>
    <row r="46" spans="1:99" ht="15" customHeight="1">
      <c r="A46" s="667"/>
      <c r="B46" s="667"/>
      <c r="C46" s="667"/>
      <c r="D46" s="667"/>
      <c r="E46" s="545" t="s">
        <v>253</v>
      </c>
      <c r="F46" s="303"/>
      <c r="G46" s="303"/>
      <c r="H46" s="303"/>
      <c r="I46" s="541"/>
      <c r="J46" s="78"/>
      <c r="K46" s="544"/>
      <c r="L46" s="439"/>
      <c r="M46" s="444" t="s">
        <v>12</v>
      </c>
      <c r="N46" s="148"/>
      <c r="O46" s="148"/>
      <c r="P46" s="148"/>
      <c r="Q46" s="148"/>
      <c r="R46" s="148"/>
      <c r="S46" s="148"/>
      <c r="T46" s="148"/>
      <c r="U46" s="452"/>
      <c r="V46" s="148"/>
      <c r="W46" s="148"/>
      <c r="X46" s="148"/>
      <c r="Y46" s="148"/>
      <c r="Z46" s="148"/>
      <c r="AA46" s="148"/>
      <c r="AB46" s="452"/>
      <c r="AC46" s="148"/>
      <c r="AD46" s="148"/>
      <c r="AE46" s="148"/>
      <c r="AF46" s="148"/>
      <c r="AG46" s="148"/>
      <c r="AH46" s="148"/>
      <c r="AI46" s="452"/>
      <c r="AJ46" s="148"/>
      <c r="AK46" s="148"/>
      <c r="AL46" s="148"/>
      <c r="AM46" s="148"/>
      <c r="AN46" s="148"/>
      <c r="AO46" s="148"/>
      <c r="AP46" s="452"/>
      <c r="AQ46" s="148"/>
      <c r="AR46" s="148"/>
      <c r="AS46" s="148"/>
      <c r="AT46" s="148"/>
      <c r="AU46" s="148"/>
      <c r="AV46" s="148"/>
      <c r="AW46" s="452"/>
      <c r="AX46" s="148"/>
      <c r="AY46" s="148"/>
      <c r="AZ46" s="148"/>
      <c r="BA46" s="148"/>
      <c r="BB46" s="148"/>
      <c r="BC46" s="148"/>
      <c r="BD46" s="452"/>
      <c r="BE46" s="148"/>
      <c r="BF46" s="148"/>
      <c r="BG46" s="148"/>
      <c r="BH46" s="148"/>
      <c r="BI46" s="148"/>
      <c r="BJ46" s="148"/>
      <c r="BK46" s="452"/>
      <c r="BL46" s="148"/>
      <c r="BM46" s="148"/>
      <c r="BN46" s="148"/>
      <c r="BO46" s="148"/>
      <c r="BP46" s="148"/>
      <c r="BQ46" s="148"/>
      <c r="BR46" s="452"/>
      <c r="BS46" s="148"/>
      <c r="BT46" s="148"/>
      <c r="BU46" s="148"/>
      <c r="BV46" s="148"/>
      <c r="BW46" s="148"/>
      <c r="BX46" s="148"/>
      <c r="BY46" s="452"/>
      <c r="BZ46" s="148"/>
      <c r="CA46" s="148"/>
      <c r="CB46" s="148"/>
      <c r="CC46" s="148"/>
      <c r="CD46" s="148"/>
      <c r="CE46" s="148"/>
      <c r="CF46" s="452"/>
      <c r="CG46" s="148"/>
      <c r="CH46" s="489"/>
      <c r="CJ46" s="189"/>
      <c r="CK46" s="189" t="str">
        <f t="shared" si="0"/>
        <v>Добавить схему подключения</v>
      </c>
      <c r="CL46" s="189"/>
      <c r="CM46" s="189"/>
      <c r="CN46" s="189"/>
      <c r="CT46" s="180"/>
      <c r="CU46" s="180"/>
    </row>
    <row r="47" spans="1:99" ht="22.5">
      <c r="A47" s="667"/>
      <c r="B47" s="667">
        <v>3</v>
      </c>
      <c r="E47" s="303"/>
      <c r="F47" s="303"/>
      <c r="G47" s="303"/>
      <c r="H47" s="303"/>
      <c r="I47" s="157"/>
      <c r="J47" s="540"/>
      <c r="K47" s="542"/>
      <c r="L47" s="425" t="str">
        <f>mergeValue(A47) &amp;"."&amp; mergeValue(B47)</f>
        <v>1.3</v>
      </c>
      <c r="M47" s="441" t="s">
        <v>16</v>
      </c>
      <c r="N47" s="473"/>
      <c r="O47" s="703" t="str">
        <f>IF('Перечень тарифов'!N27="","","" &amp; 'Перечень тарифов'!N27 &amp; "")</f>
        <v>Курский муниципальный район, Полянский сельсовет (38620472);</v>
      </c>
      <c r="P47" s="704"/>
      <c r="Q47" s="704"/>
      <c r="R47" s="704"/>
      <c r="S47" s="704"/>
      <c r="T47" s="704"/>
      <c r="U47" s="704"/>
      <c r="V47" s="704"/>
      <c r="W47" s="704"/>
      <c r="X47" s="704"/>
      <c r="Y47" s="704"/>
      <c r="Z47" s="704"/>
      <c r="AA47" s="704"/>
      <c r="AB47" s="704"/>
      <c r="AC47" s="704"/>
      <c r="AD47" s="704"/>
      <c r="AE47" s="704"/>
      <c r="AF47" s="704"/>
      <c r="AG47" s="704"/>
      <c r="AH47" s="704"/>
      <c r="AI47" s="704"/>
      <c r="AJ47" s="704"/>
      <c r="AK47" s="704"/>
      <c r="AL47" s="704"/>
      <c r="AM47" s="704"/>
      <c r="AN47" s="704"/>
      <c r="AO47" s="704"/>
      <c r="AP47" s="704"/>
      <c r="AQ47" s="704"/>
      <c r="AR47" s="704"/>
      <c r="AS47" s="704"/>
      <c r="AT47" s="704"/>
      <c r="AU47" s="704"/>
      <c r="AV47" s="704"/>
      <c r="AW47" s="704"/>
      <c r="AX47" s="704"/>
      <c r="AY47" s="704"/>
      <c r="AZ47" s="704"/>
      <c r="BA47" s="704"/>
      <c r="BB47" s="704"/>
      <c r="BC47" s="704"/>
      <c r="BD47" s="704"/>
      <c r="BE47" s="704"/>
      <c r="BF47" s="704"/>
      <c r="BG47" s="704"/>
      <c r="BH47" s="704"/>
      <c r="BI47" s="704"/>
      <c r="BJ47" s="704"/>
      <c r="BK47" s="704"/>
      <c r="BL47" s="704"/>
      <c r="BM47" s="704"/>
      <c r="BN47" s="704"/>
      <c r="BO47" s="704"/>
      <c r="BP47" s="704"/>
      <c r="BQ47" s="704"/>
      <c r="BR47" s="704"/>
      <c r="BS47" s="704"/>
      <c r="BT47" s="704"/>
      <c r="BU47" s="704"/>
      <c r="BV47" s="704"/>
      <c r="BW47" s="704"/>
      <c r="BX47" s="704"/>
      <c r="BY47" s="704"/>
      <c r="BZ47" s="704"/>
      <c r="CA47" s="704"/>
      <c r="CB47" s="704"/>
      <c r="CC47" s="704"/>
      <c r="CD47" s="704"/>
      <c r="CE47" s="704"/>
      <c r="CF47" s="704"/>
      <c r="CG47" s="705"/>
      <c r="CH47" s="267" t="s">
        <v>477</v>
      </c>
      <c r="CJ47" s="189"/>
      <c r="CK47" s="189" t="str">
        <f t="shared" si="0"/>
        <v>Территория действия тарифа</v>
      </c>
      <c r="CL47" s="189"/>
      <c r="CM47" s="189"/>
      <c r="CN47" s="189"/>
      <c r="CT47" s="180"/>
      <c r="CU47" s="180"/>
    </row>
    <row r="48" spans="1:99" hidden="1">
      <c r="A48" s="667"/>
      <c r="B48" s="667"/>
      <c r="C48" s="667">
        <v>1</v>
      </c>
      <c r="E48" s="303"/>
      <c r="F48" s="303"/>
      <c r="G48" s="303"/>
      <c r="H48" s="303"/>
      <c r="I48" s="543"/>
      <c r="J48" s="540"/>
      <c r="K48" s="542"/>
      <c r="L48" s="425" t="str">
        <f>mergeValue(A48) &amp;"."&amp; mergeValue(B48)&amp;"."&amp; mergeValue(C48)</f>
        <v>1.3.1</v>
      </c>
      <c r="M48" s="442"/>
      <c r="N48" s="473"/>
      <c r="O48" s="703"/>
      <c r="P48" s="704"/>
      <c r="Q48" s="704"/>
      <c r="R48" s="704"/>
      <c r="S48" s="704"/>
      <c r="T48" s="704"/>
      <c r="U48" s="704"/>
      <c r="V48" s="704"/>
      <c r="W48" s="704"/>
      <c r="X48" s="704"/>
      <c r="Y48" s="704"/>
      <c r="Z48" s="704"/>
      <c r="AA48" s="704"/>
      <c r="AB48" s="704"/>
      <c r="AC48" s="704"/>
      <c r="AD48" s="704"/>
      <c r="AE48" s="704"/>
      <c r="AF48" s="704"/>
      <c r="AG48" s="704"/>
      <c r="AH48" s="704"/>
      <c r="AI48" s="704"/>
      <c r="AJ48" s="704"/>
      <c r="AK48" s="704"/>
      <c r="AL48" s="704"/>
      <c r="AM48" s="704"/>
      <c r="AN48" s="704"/>
      <c r="AO48" s="704"/>
      <c r="AP48" s="704"/>
      <c r="AQ48" s="704"/>
      <c r="AR48" s="704"/>
      <c r="AS48" s="704"/>
      <c r="AT48" s="704"/>
      <c r="AU48" s="704"/>
      <c r="AV48" s="704"/>
      <c r="AW48" s="704"/>
      <c r="AX48" s="704"/>
      <c r="AY48" s="704"/>
      <c r="AZ48" s="704"/>
      <c r="BA48" s="704"/>
      <c r="BB48" s="704"/>
      <c r="BC48" s="704"/>
      <c r="BD48" s="704"/>
      <c r="BE48" s="704"/>
      <c r="BF48" s="704"/>
      <c r="BG48" s="704"/>
      <c r="BH48" s="704"/>
      <c r="BI48" s="704"/>
      <c r="BJ48" s="704"/>
      <c r="BK48" s="704"/>
      <c r="BL48" s="704"/>
      <c r="BM48" s="704"/>
      <c r="BN48" s="704"/>
      <c r="BO48" s="704"/>
      <c r="BP48" s="704"/>
      <c r="BQ48" s="704"/>
      <c r="BR48" s="704"/>
      <c r="BS48" s="704"/>
      <c r="BT48" s="704"/>
      <c r="BU48" s="704"/>
      <c r="BV48" s="704"/>
      <c r="BW48" s="704"/>
      <c r="BX48" s="704"/>
      <c r="BY48" s="704"/>
      <c r="BZ48" s="704"/>
      <c r="CA48" s="704"/>
      <c r="CB48" s="704"/>
      <c r="CC48" s="704"/>
      <c r="CD48" s="704"/>
      <c r="CE48" s="704"/>
      <c r="CF48" s="704"/>
      <c r="CG48" s="705"/>
      <c r="CH48" s="267"/>
      <c r="CJ48" s="189"/>
      <c r="CK48" s="189" t="str">
        <f t="shared" si="0"/>
        <v/>
      </c>
      <c r="CL48" s="189"/>
      <c r="CM48" s="189"/>
      <c r="CN48" s="189"/>
      <c r="CT48" s="180"/>
      <c r="CU48" s="180"/>
    </row>
    <row r="49" spans="1:99" hidden="1">
      <c r="A49" s="667"/>
      <c r="B49" s="667"/>
      <c r="C49" s="667"/>
      <c r="D49" s="667">
        <v>1</v>
      </c>
      <c r="E49" s="303"/>
      <c r="F49" s="303"/>
      <c r="G49" s="303"/>
      <c r="H49" s="303"/>
      <c r="I49" s="543"/>
      <c r="J49" s="540"/>
      <c r="K49" s="542"/>
      <c r="L49" s="425" t="str">
        <f>mergeValue(A49) &amp;"."&amp; mergeValue(B49)&amp;"."&amp; mergeValue(C49)&amp;"."&amp; mergeValue(D49)</f>
        <v>1.3.1.1</v>
      </c>
      <c r="M49" s="443"/>
      <c r="N49" s="473"/>
      <c r="O49" s="703"/>
      <c r="P49" s="704"/>
      <c r="Q49" s="704"/>
      <c r="R49" s="704"/>
      <c r="S49" s="704"/>
      <c r="T49" s="704"/>
      <c r="U49" s="704"/>
      <c r="V49" s="704"/>
      <c r="W49" s="704"/>
      <c r="X49" s="704"/>
      <c r="Y49" s="704"/>
      <c r="Z49" s="704"/>
      <c r="AA49" s="704"/>
      <c r="AB49" s="704"/>
      <c r="AC49" s="704"/>
      <c r="AD49" s="704"/>
      <c r="AE49" s="704"/>
      <c r="AF49" s="704"/>
      <c r="AG49" s="704"/>
      <c r="AH49" s="704"/>
      <c r="AI49" s="704"/>
      <c r="AJ49" s="704"/>
      <c r="AK49" s="704"/>
      <c r="AL49" s="704"/>
      <c r="AM49" s="704"/>
      <c r="AN49" s="704"/>
      <c r="AO49" s="704"/>
      <c r="AP49" s="704"/>
      <c r="AQ49" s="704"/>
      <c r="AR49" s="704"/>
      <c r="AS49" s="704"/>
      <c r="AT49" s="704"/>
      <c r="AU49" s="704"/>
      <c r="AV49" s="704"/>
      <c r="AW49" s="704"/>
      <c r="AX49" s="704"/>
      <c r="AY49" s="704"/>
      <c r="AZ49" s="704"/>
      <c r="BA49" s="704"/>
      <c r="BB49" s="704"/>
      <c r="BC49" s="704"/>
      <c r="BD49" s="704"/>
      <c r="BE49" s="704"/>
      <c r="BF49" s="704"/>
      <c r="BG49" s="704"/>
      <c r="BH49" s="704"/>
      <c r="BI49" s="704"/>
      <c r="BJ49" s="704"/>
      <c r="BK49" s="704"/>
      <c r="BL49" s="704"/>
      <c r="BM49" s="704"/>
      <c r="BN49" s="704"/>
      <c r="BO49" s="704"/>
      <c r="BP49" s="704"/>
      <c r="BQ49" s="704"/>
      <c r="BR49" s="704"/>
      <c r="BS49" s="704"/>
      <c r="BT49" s="704"/>
      <c r="BU49" s="704"/>
      <c r="BV49" s="704"/>
      <c r="BW49" s="704"/>
      <c r="BX49" s="704"/>
      <c r="BY49" s="704"/>
      <c r="BZ49" s="704"/>
      <c r="CA49" s="704"/>
      <c r="CB49" s="704"/>
      <c r="CC49" s="704"/>
      <c r="CD49" s="704"/>
      <c r="CE49" s="704"/>
      <c r="CF49" s="704"/>
      <c r="CG49" s="705"/>
      <c r="CH49" s="267"/>
      <c r="CJ49" s="189"/>
      <c r="CK49" s="189" t="str">
        <f t="shared" si="0"/>
        <v/>
      </c>
      <c r="CL49" s="189"/>
      <c r="CM49" s="189"/>
      <c r="CN49" s="189"/>
      <c r="CT49" s="180"/>
      <c r="CU49" s="180"/>
    </row>
    <row r="50" spans="1:99" ht="101.25">
      <c r="A50" s="667"/>
      <c r="B50" s="667"/>
      <c r="C50" s="667"/>
      <c r="D50" s="667"/>
      <c r="E50" s="667">
        <v>1</v>
      </c>
      <c r="F50" s="303"/>
      <c r="G50" s="303"/>
      <c r="H50" s="180">
        <v>1</v>
      </c>
      <c r="I50" s="667">
        <v>1</v>
      </c>
      <c r="J50" s="303"/>
      <c r="K50" s="546"/>
      <c r="L50" s="425" t="str">
        <f>mergeValue(A50) &amp;"."&amp; mergeValue(B50)&amp;"."&amp; mergeValue(C50)&amp;"."&amp; mergeValue(D50)&amp;"."&amp; mergeValue(E50)</f>
        <v>1.3.1.1.1</v>
      </c>
      <c r="M50" s="445" t="s">
        <v>9</v>
      </c>
      <c r="N50" s="473"/>
      <c r="O50" s="670" t="s">
        <v>3</v>
      </c>
      <c r="P50" s="671"/>
      <c r="Q50" s="671"/>
      <c r="R50" s="671"/>
      <c r="S50" s="671"/>
      <c r="T50" s="671"/>
      <c r="U50" s="671"/>
      <c r="V50" s="671"/>
      <c r="W50" s="671"/>
      <c r="X50" s="671"/>
      <c r="Y50" s="671"/>
      <c r="Z50" s="671"/>
      <c r="AA50" s="671"/>
      <c r="AB50" s="671"/>
      <c r="AC50" s="671"/>
      <c r="AD50" s="671"/>
      <c r="AE50" s="671"/>
      <c r="AF50" s="671"/>
      <c r="AG50" s="671"/>
      <c r="AH50" s="671"/>
      <c r="AI50" s="671"/>
      <c r="AJ50" s="671"/>
      <c r="AK50" s="671"/>
      <c r="AL50" s="671"/>
      <c r="AM50" s="671"/>
      <c r="AN50" s="671"/>
      <c r="AO50" s="671"/>
      <c r="AP50" s="671"/>
      <c r="AQ50" s="671"/>
      <c r="AR50" s="671"/>
      <c r="AS50" s="671"/>
      <c r="AT50" s="671"/>
      <c r="AU50" s="671"/>
      <c r="AV50" s="671"/>
      <c r="AW50" s="671"/>
      <c r="AX50" s="671"/>
      <c r="AY50" s="671"/>
      <c r="AZ50" s="671"/>
      <c r="BA50" s="671"/>
      <c r="BB50" s="671"/>
      <c r="BC50" s="671"/>
      <c r="BD50" s="671"/>
      <c r="BE50" s="671"/>
      <c r="BF50" s="671"/>
      <c r="BG50" s="671"/>
      <c r="BH50" s="671"/>
      <c r="BI50" s="671"/>
      <c r="BJ50" s="671"/>
      <c r="BK50" s="671"/>
      <c r="BL50" s="671"/>
      <c r="BM50" s="671"/>
      <c r="BN50" s="671"/>
      <c r="BO50" s="671"/>
      <c r="BP50" s="671"/>
      <c r="BQ50" s="671"/>
      <c r="BR50" s="671"/>
      <c r="BS50" s="671"/>
      <c r="BT50" s="671"/>
      <c r="BU50" s="671"/>
      <c r="BV50" s="671"/>
      <c r="BW50" s="671"/>
      <c r="BX50" s="671"/>
      <c r="BY50" s="671"/>
      <c r="BZ50" s="671"/>
      <c r="CA50" s="671"/>
      <c r="CB50" s="671"/>
      <c r="CC50" s="671"/>
      <c r="CD50" s="671"/>
      <c r="CE50" s="671"/>
      <c r="CF50" s="671"/>
      <c r="CG50" s="672"/>
      <c r="CH50" s="267" t="s">
        <v>637</v>
      </c>
      <c r="CJ50" s="189"/>
      <c r="CK50" s="189" t="str">
        <f t="shared" si="0"/>
        <v>Схема подключения теплопотребляющей установки к коллектору источника тепловой энергии</v>
      </c>
      <c r="CL50" s="189"/>
      <c r="CM50" s="189"/>
      <c r="CN50" s="189"/>
      <c r="CT50" s="180"/>
      <c r="CU50" s="180"/>
    </row>
    <row r="51" spans="1:99" ht="90">
      <c r="A51" s="667"/>
      <c r="B51" s="667"/>
      <c r="C51" s="667"/>
      <c r="D51" s="667"/>
      <c r="E51" s="667"/>
      <c r="F51" s="667">
        <v>1</v>
      </c>
      <c r="G51" s="180"/>
      <c r="H51" s="180"/>
      <c r="I51" s="667"/>
      <c r="J51" s="667">
        <v>1</v>
      </c>
      <c r="K51" s="547"/>
      <c r="L51" s="425" t="str">
        <f>mergeValue(A51) &amp;"."&amp; mergeValue(B51)&amp;"."&amp; mergeValue(C51)&amp;"."&amp; mergeValue(D51)&amp;"."&amp; mergeValue(E51)&amp;"."&amp; mergeValue(F51)</f>
        <v>1.3.1.1.1.1</v>
      </c>
      <c r="M51" s="446" t="s">
        <v>10</v>
      </c>
      <c r="N51" s="473"/>
      <c r="O51" s="670" t="s">
        <v>772</v>
      </c>
      <c r="P51" s="671"/>
      <c r="Q51" s="671"/>
      <c r="R51" s="671"/>
      <c r="S51" s="671"/>
      <c r="T51" s="671"/>
      <c r="U51" s="671"/>
      <c r="V51" s="671"/>
      <c r="W51" s="671"/>
      <c r="X51" s="671"/>
      <c r="Y51" s="671"/>
      <c r="Z51" s="671"/>
      <c r="AA51" s="671"/>
      <c r="AB51" s="671"/>
      <c r="AC51" s="671"/>
      <c r="AD51" s="671"/>
      <c r="AE51" s="671"/>
      <c r="AF51" s="671"/>
      <c r="AG51" s="671"/>
      <c r="AH51" s="671"/>
      <c r="AI51" s="671"/>
      <c r="AJ51" s="671"/>
      <c r="AK51" s="671"/>
      <c r="AL51" s="671"/>
      <c r="AM51" s="671"/>
      <c r="AN51" s="671"/>
      <c r="AO51" s="671"/>
      <c r="AP51" s="671"/>
      <c r="AQ51" s="671"/>
      <c r="AR51" s="671"/>
      <c r="AS51" s="671"/>
      <c r="AT51" s="671"/>
      <c r="AU51" s="671"/>
      <c r="AV51" s="671"/>
      <c r="AW51" s="671"/>
      <c r="AX51" s="671"/>
      <c r="AY51" s="671"/>
      <c r="AZ51" s="671"/>
      <c r="BA51" s="671"/>
      <c r="BB51" s="671"/>
      <c r="BC51" s="671"/>
      <c r="BD51" s="671"/>
      <c r="BE51" s="671"/>
      <c r="BF51" s="671"/>
      <c r="BG51" s="671"/>
      <c r="BH51" s="671"/>
      <c r="BI51" s="671"/>
      <c r="BJ51" s="671"/>
      <c r="BK51" s="671"/>
      <c r="BL51" s="671"/>
      <c r="BM51" s="671"/>
      <c r="BN51" s="671"/>
      <c r="BO51" s="671"/>
      <c r="BP51" s="671"/>
      <c r="BQ51" s="671"/>
      <c r="BR51" s="671"/>
      <c r="BS51" s="671"/>
      <c r="BT51" s="671"/>
      <c r="BU51" s="671"/>
      <c r="BV51" s="671"/>
      <c r="BW51" s="671"/>
      <c r="BX51" s="671"/>
      <c r="BY51" s="671"/>
      <c r="BZ51" s="671"/>
      <c r="CA51" s="671"/>
      <c r="CB51" s="671"/>
      <c r="CC51" s="671"/>
      <c r="CD51" s="671"/>
      <c r="CE51" s="671"/>
      <c r="CF51" s="671"/>
      <c r="CG51" s="672"/>
      <c r="CH51" s="267" t="s">
        <v>635</v>
      </c>
      <c r="CJ51" s="189"/>
      <c r="CK51" s="189" t="str">
        <f t="shared" si="0"/>
        <v>Группа потребителей</v>
      </c>
      <c r="CL51" s="189"/>
      <c r="CM51" s="189"/>
      <c r="CN51" s="189"/>
      <c r="CT51" s="180"/>
      <c r="CU51" s="180"/>
    </row>
    <row r="52" spans="1:99" ht="33.75">
      <c r="A52" s="667"/>
      <c r="B52" s="667"/>
      <c r="C52" s="667"/>
      <c r="D52" s="667"/>
      <c r="E52" s="667"/>
      <c r="F52" s="667"/>
      <c r="G52" s="180">
        <v>1</v>
      </c>
      <c r="H52" s="180"/>
      <c r="I52" s="667"/>
      <c r="J52" s="667"/>
      <c r="K52" s="547">
        <v>1</v>
      </c>
      <c r="L52" s="425" t="str">
        <f>mergeValue(A52) &amp;"."&amp; mergeValue(B52)&amp;"."&amp; mergeValue(C52)&amp;"."&amp; mergeValue(D52)&amp;"."&amp; mergeValue(E52)&amp;"."&amp; mergeValue(F52)&amp;"."&amp; mergeValue(G52)</f>
        <v>1.3.1.1.1.1.1</v>
      </c>
      <c r="M52" s="563" t="s">
        <v>648</v>
      </c>
      <c r="N52" s="473"/>
      <c r="O52" s="506">
        <v>2696.83</v>
      </c>
      <c r="P52" s="451"/>
      <c r="Q52" s="574"/>
      <c r="R52" s="673" t="s">
        <v>1466</v>
      </c>
      <c r="S52" s="674" t="s">
        <v>84</v>
      </c>
      <c r="T52" s="673" t="s">
        <v>1875</v>
      </c>
      <c r="U52" s="674" t="s">
        <v>84</v>
      </c>
      <c r="V52" s="506">
        <v>2804.7</v>
      </c>
      <c r="W52" s="451"/>
      <c r="X52" s="574"/>
      <c r="Y52" s="673" t="s">
        <v>1859</v>
      </c>
      <c r="Z52" s="674" t="s">
        <v>84</v>
      </c>
      <c r="AA52" s="673" t="s">
        <v>1860</v>
      </c>
      <c r="AB52" s="674" t="s">
        <v>84</v>
      </c>
      <c r="AC52" s="506">
        <v>2804.7</v>
      </c>
      <c r="AD52" s="451"/>
      <c r="AE52" s="574"/>
      <c r="AF52" s="673" t="s">
        <v>1861</v>
      </c>
      <c r="AG52" s="674" t="s">
        <v>84</v>
      </c>
      <c r="AH52" s="673" t="s">
        <v>1862</v>
      </c>
      <c r="AI52" s="674" t="s">
        <v>84</v>
      </c>
      <c r="AJ52" s="506">
        <v>2832.75</v>
      </c>
      <c r="AK52" s="451"/>
      <c r="AL52" s="574"/>
      <c r="AM52" s="673" t="s">
        <v>1863</v>
      </c>
      <c r="AN52" s="674" t="s">
        <v>84</v>
      </c>
      <c r="AO52" s="673" t="s">
        <v>1864</v>
      </c>
      <c r="AP52" s="674" t="s">
        <v>84</v>
      </c>
      <c r="AQ52" s="506">
        <v>2832.75</v>
      </c>
      <c r="AR52" s="451"/>
      <c r="AS52" s="574"/>
      <c r="AT52" s="673" t="s">
        <v>1865</v>
      </c>
      <c r="AU52" s="674" t="s">
        <v>84</v>
      </c>
      <c r="AV52" s="673" t="s">
        <v>1866</v>
      </c>
      <c r="AW52" s="674" t="s">
        <v>84</v>
      </c>
      <c r="AX52" s="506">
        <v>2861.08</v>
      </c>
      <c r="AY52" s="451"/>
      <c r="AZ52" s="574"/>
      <c r="BA52" s="673" t="s">
        <v>1867</v>
      </c>
      <c r="BB52" s="674" t="s">
        <v>84</v>
      </c>
      <c r="BC52" s="673" t="s">
        <v>1868</v>
      </c>
      <c r="BD52" s="674" t="s">
        <v>84</v>
      </c>
      <c r="BE52" s="506">
        <v>2861.08</v>
      </c>
      <c r="BF52" s="451"/>
      <c r="BG52" s="574"/>
      <c r="BH52" s="673" t="s">
        <v>1869</v>
      </c>
      <c r="BI52" s="674" t="s">
        <v>84</v>
      </c>
      <c r="BJ52" s="673" t="s">
        <v>1870</v>
      </c>
      <c r="BK52" s="674" t="s">
        <v>84</v>
      </c>
      <c r="BL52" s="506">
        <v>2953.1</v>
      </c>
      <c r="BM52" s="451"/>
      <c r="BN52" s="574"/>
      <c r="BO52" s="673" t="s">
        <v>1871</v>
      </c>
      <c r="BP52" s="674" t="s">
        <v>84</v>
      </c>
      <c r="BQ52" s="673" t="s">
        <v>1872</v>
      </c>
      <c r="BR52" s="674" t="s">
        <v>84</v>
      </c>
      <c r="BS52" s="506">
        <v>3218.88</v>
      </c>
      <c r="BT52" s="451"/>
      <c r="BU52" s="574"/>
      <c r="BV52" s="673" t="s">
        <v>1839</v>
      </c>
      <c r="BW52" s="674" t="s">
        <v>84</v>
      </c>
      <c r="BX52" s="673" t="s">
        <v>1873</v>
      </c>
      <c r="BY52" s="674" t="s">
        <v>84</v>
      </c>
      <c r="BZ52" s="506">
        <v>3218.88</v>
      </c>
      <c r="CA52" s="451"/>
      <c r="CB52" s="574"/>
      <c r="CC52" s="673" t="s">
        <v>1874</v>
      </c>
      <c r="CD52" s="674" t="s">
        <v>84</v>
      </c>
      <c r="CE52" s="673" t="s">
        <v>1467</v>
      </c>
      <c r="CF52" s="674" t="s">
        <v>85</v>
      </c>
      <c r="CG52" s="451"/>
      <c r="CH52" s="684" t="s">
        <v>654</v>
      </c>
      <c r="CI52" s="180" t="str">
        <f>strCheckDate(O53:CG53)</f>
        <v/>
      </c>
      <c r="CJ52" s="189"/>
      <c r="CK52" s="189" t="str">
        <f t="shared" si="0"/>
        <v>горячая вода в системе централизованного теплоснабжения на отопление</v>
      </c>
      <c r="CL52" s="189"/>
      <c r="CM52" s="189"/>
      <c r="CN52" s="189"/>
      <c r="CT52" s="180"/>
      <c r="CU52" s="180"/>
    </row>
    <row r="53" spans="1:99" ht="11.25" hidden="1" customHeight="1">
      <c r="A53" s="667"/>
      <c r="B53" s="667"/>
      <c r="C53" s="667"/>
      <c r="D53" s="667"/>
      <c r="E53" s="667"/>
      <c r="F53" s="667"/>
      <c r="G53" s="180"/>
      <c r="H53" s="180"/>
      <c r="I53" s="667"/>
      <c r="J53" s="667"/>
      <c r="K53" s="547"/>
      <c r="L53" s="253"/>
      <c r="M53" s="473"/>
      <c r="N53" s="473"/>
      <c r="O53" s="451"/>
      <c r="P53" s="451"/>
      <c r="Q53" s="461" t="str">
        <f>R52 &amp; "-" &amp; T52</f>
        <v>01.01.2019-30.06.2019</v>
      </c>
      <c r="R53" s="673"/>
      <c r="S53" s="674"/>
      <c r="T53" s="673"/>
      <c r="U53" s="674"/>
      <c r="V53" s="451"/>
      <c r="W53" s="451"/>
      <c r="X53" s="461" t="str">
        <f>Y52 &amp; "-" &amp; AA52</f>
        <v>01.07.2019-31.12.2019</v>
      </c>
      <c r="Y53" s="673"/>
      <c r="Z53" s="674"/>
      <c r="AA53" s="673"/>
      <c r="AB53" s="674"/>
      <c r="AC53" s="451"/>
      <c r="AD53" s="451"/>
      <c r="AE53" s="461" t="str">
        <f>AF52 &amp; "-" &amp; AH52</f>
        <v>01.01.2020-30.06.2020</v>
      </c>
      <c r="AF53" s="673"/>
      <c r="AG53" s="674"/>
      <c r="AH53" s="673"/>
      <c r="AI53" s="674"/>
      <c r="AJ53" s="451"/>
      <c r="AK53" s="451"/>
      <c r="AL53" s="461" t="str">
        <f>AM52 &amp; "-" &amp; AO52</f>
        <v>01.07.2020-31.12.2020</v>
      </c>
      <c r="AM53" s="673"/>
      <c r="AN53" s="674"/>
      <c r="AO53" s="673"/>
      <c r="AP53" s="674"/>
      <c r="AQ53" s="451"/>
      <c r="AR53" s="451"/>
      <c r="AS53" s="461" t="str">
        <f>AT52 &amp; "-" &amp; AV52</f>
        <v>01.01.2021-30.06.2021</v>
      </c>
      <c r="AT53" s="673"/>
      <c r="AU53" s="674"/>
      <c r="AV53" s="673"/>
      <c r="AW53" s="674"/>
      <c r="AX53" s="451"/>
      <c r="AY53" s="451"/>
      <c r="AZ53" s="461" t="str">
        <f>BA52 &amp; "-" &amp; BC52</f>
        <v>01.07.2021-31.12.2021</v>
      </c>
      <c r="BA53" s="673"/>
      <c r="BB53" s="674"/>
      <c r="BC53" s="673"/>
      <c r="BD53" s="674"/>
      <c r="BE53" s="451"/>
      <c r="BF53" s="451"/>
      <c r="BG53" s="461" t="str">
        <f>BH52 &amp; "-" &amp; BJ52</f>
        <v>01.01.2022-30.06.2022</v>
      </c>
      <c r="BH53" s="673"/>
      <c r="BI53" s="674"/>
      <c r="BJ53" s="673"/>
      <c r="BK53" s="674"/>
      <c r="BL53" s="451"/>
      <c r="BM53" s="451"/>
      <c r="BN53" s="461" t="str">
        <f>BO52 &amp; "-" &amp; BQ52</f>
        <v>01.07.2022-30.11.2022</v>
      </c>
      <c r="BO53" s="673"/>
      <c r="BP53" s="674"/>
      <c r="BQ53" s="673"/>
      <c r="BR53" s="674"/>
      <c r="BS53" s="451"/>
      <c r="BT53" s="451"/>
      <c r="BU53" s="461" t="str">
        <f>BV52 &amp; "-" &amp; BX52</f>
        <v>01.12.2022-31.12.2022</v>
      </c>
      <c r="BV53" s="673"/>
      <c r="BW53" s="674"/>
      <c r="BX53" s="673"/>
      <c r="BY53" s="674"/>
      <c r="BZ53" s="451"/>
      <c r="CA53" s="451"/>
      <c r="CB53" s="461" t="str">
        <f>CC52 &amp; "-" &amp; CE52</f>
        <v>01.01.2023-31.12.2023</v>
      </c>
      <c r="CC53" s="673"/>
      <c r="CD53" s="674"/>
      <c r="CE53" s="673"/>
      <c r="CF53" s="674"/>
      <c r="CG53" s="451"/>
      <c r="CH53" s="685"/>
      <c r="CJ53" s="189"/>
      <c r="CK53" s="189" t="str">
        <f t="shared" si="0"/>
        <v/>
      </c>
      <c r="CL53" s="189"/>
      <c r="CM53" s="189"/>
      <c r="CN53" s="189"/>
      <c r="CT53" s="180"/>
      <c r="CU53" s="180"/>
    </row>
    <row r="54" spans="1:99" ht="15" customHeight="1">
      <c r="A54" s="667"/>
      <c r="B54" s="667"/>
      <c r="C54" s="667"/>
      <c r="D54" s="667"/>
      <c r="E54" s="667"/>
      <c r="F54" s="667"/>
      <c r="G54" s="303"/>
      <c r="H54" s="180"/>
      <c r="I54" s="667"/>
      <c r="J54" s="667"/>
      <c r="K54" s="546"/>
      <c r="L54" s="439"/>
      <c r="M54" s="448" t="s">
        <v>25</v>
      </c>
      <c r="N54" s="148"/>
      <c r="O54" s="148"/>
      <c r="P54" s="148"/>
      <c r="Q54" s="148"/>
      <c r="R54" s="148"/>
      <c r="S54" s="148"/>
      <c r="T54" s="148"/>
      <c r="U54" s="148"/>
      <c r="V54" s="148"/>
      <c r="W54" s="148"/>
      <c r="X54" s="148"/>
      <c r="Y54" s="148"/>
      <c r="Z54" s="148"/>
      <c r="AA54" s="148"/>
      <c r="AB54" s="148"/>
      <c r="AC54" s="148"/>
      <c r="AD54" s="148"/>
      <c r="AE54" s="148"/>
      <c r="AF54" s="148"/>
      <c r="AG54" s="148"/>
      <c r="AH54" s="148"/>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c r="BI54" s="148"/>
      <c r="BJ54" s="148"/>
      <c r="BK54" s="148"/>
      <c r="BL54" s="148"/>
      <c r="BM54" s="148"/>
      <c r="BN54" s="148"/>
      <c r="BO54" s="148"/>
      <c r="BP54" s="148"/>
      <c r="BQ54" s="148"/>
      <c r="BR54" s="148"/>
      <c r="BS54" s="148"/>
      <c r="BT54" s="148"/>
      <c r="BU54" s="148"/>
      <c r="BV54" s="148"/>
      <c r="BW54" s="148"/>
      <c r="BX54" s="148"/>
      <c r="BY54" s="148"/>
      <c r="BZ54" s="148"/>
      <c r="CA54" s="148"/>
      <c r="CB54" s="148"/>
      <c r="CC54" s="148"/>
      <c r="CD54" s="148"/>
      <c r="CE54" s="148"/>
      <c r="CF54" s="148"/>
      <c r="CG54" s="449"/>
      <c r="CH54" s="686"/>
      <c r="CJ54" s="189"/>
      <c r="CK54" s="189" t="str">
        <f t="shared" si="0"/>
        <v>Добавить вид теплоносителя (параметры теплоносителя)</v>
      </c>
      <c r="CL54" s="189"/>
      <c r="CM54" s="189"/>
      <c r="CN54" s="189"/>
      <c r="CT54" s="180"/>
      <c r="CU54" s="180"/>
    </row>
    <row r="55" spans="1:99" ht="90">
      <c r="A55" s="667"/>
      <c r="B55" s="667"/>
      <c r="C55" s="667"/>
      <c r="D55" s="667"/>
      <c r="E55" s="667"/>
      <c r="F55" s="667">
        <v>2</v>
      </c>
      <c r="G55" s="180"/>
      <c r="H55" s="180"/>
      <c r="I55" s="667"/>
      <c r="J55" s="702" t="s">
        <v>1853</v>
      </c>
      <c r="K55" s="547"/>
      <c r="L55" s="425" t="str">
        <f>mergeValue(A55) &amp;"."&amp; mergeValue(B55)&amp;"."&amp; mergeValue(C55)&amp;"."&amp; mergeValue(D55)&amp;"."&amp; mergeValue(E55)&amp;"."&amp; mergeValue(F55)</f>
        <v>1.3.1.1.1.2</v>
      </c>
      <c r="M55" s="446" t="s">
        <v>10</v>
      </c>
      <c r="N55" s="473"/>
      <c r="O55" s="670" t="s">
        <v>304</v>
      </c>
      <c r="P55" s="671"/>
      <c r="Q55" s="671"/>
      <c r="R55" s="671"/>
      <c r="S55" s="671"/>
      <c r="T55" s="671"/>
      <c r="U55" s="671"/>
      <c r="V55" s="671"/>
      <c r="W55" s="671"/>
      <c r="X55" s="671"/>
      <c r="Y55" s="671"/>
      <c r="Z55" s="671"/>
      <c r="AA55" s="671"/>
      <c r="AB55" s="671"/>
      <c r="AC55" s="671"/>
      <c r="AD55" s="671"/>
      <c r="AE55" s="671"/>
      <c r="AF55" s="671"/>
      <c r="AG55" s="671"/>
      <c r="AH55" s="671"/>
      <c r="AI55" s="671"/>
      <c r="AJ55" s="671"/>
      <c r="AK55" s="671"/>
      <c r="AL55" s="671"/>
      <c r="AM55" s="671"/>
      <c r="AN55" s="671"/>
      <c r="AO55" s="671"/>
      <c r="AP55" s="671"/>
      <c r="AQ55" s="671"/>
      <c r="AR55" s="671"/>
      <c r="AS55" s="671"/>
      <c r="AT55" s="671"/>
      <c r="AU55" s="671"/>
      <c r="AV55" s="671"/>
      <c r="AW55" s="671"/>
      <c r="AX55" s="671"/>
      <c r="AY55" s="671"/>
      <c r="AZ55" s="671"/>
      <c r="BA55" s="671"/>
      <c r="BB55" s="671"/>
      <c r="BC55" s="671"/>
      <c r="BD55" s="671"/>
      <c r="BE55" s="671"/>
      <c r="BF55" s="671"/>
      <c r="BG55" s="671"/>
      <c r="BH55" s="671"/>
      <c r="BI55" s="671"/>
      <c r="BJ55" s="671"/>
      <c r="BK55" s="671"/>
      <c r="BL55" s="671"/>
      <c r="BM55" s="671"/>
      <c r="BN55" s="671"/>
      <c r="BO55" s="671"/>
      <c r="BP55" s="671"/>
      <c r="BQ55" s="671"/>
      <c r="BR55" s="671"/>
      <c r="BS55" s="671"/>
      <c r="BT55" s="671"/>
      <c r="BU55" s="671"/>
      <c r="BV55" s="671"/>
      <c r="BW55" s="671"/>
      <c r="BX55" s="671"/>
      <c r="BY55" s="671"/>
      <c r="BZ55" s="671"/>
      <c r="CA55" s="671"/>
      <c r="CB55" s="671"/>
      <c r="CC55" s="671"/>
      <c r="CD55" s="671"/>
      <c r="CE55" s="671"/>
      <c r="CF55" s="671"/>
      <c r="CG55" s="672"/>
      <c r="CH55" s="267" t="s">
        <v>635</v>
      </c>
      <c r="CJ55" s="189"/>
      <c r="CK55" s="189" t="str">
        <f t="shared" si="0"/>
        <v>Группа потребителей</v>
      </c>
      <c r="CL55" s="189"/>
      <c r="CM55" s="189"/>
      <c r="CN55" s="189"/>
      <c r="CT55" s="180"/>
      <c r="CU55" s="180"/>
    </row>
    <row r="56" spans="1:99" ht="33.75">
      <c r="A56" s="667"/>
      <c r="B56" s="667"/>
      <c r="C56" s="667"/>
      <c r="D56" s="667"/>
      <c r="E56" s="667"/>
      <c r="F56" s="667"/>
      <c r="G56" s="180">
        <v>1</v>
      </c>
      <c r="H56" s="180"/>
      <c r="I56" s="667"/>
      <c r="J56" s="667"/>
      <c r="K56" s="547">
        <v>1</v>
      </c>
      <c r="L56" s="425" t="str">
        <f>mergeValue(A56) &amp;"."&amp; mergeValue(B56)&amp;"."&amp; mergeValue(C56)&amp;"."&amp; mergeValue(D56)&amp;"."&amp; mergeValue(E56)&amp;"."&amp; mergeValue(F56)&amp;"."&amp; mergeValue(G56)</f>
        <v>1.3.1.1.1.2.1</v>
      </c>
      <c r="M56" s="563" t="s">
        <v>648</v>
      </c>
      <c r="N56" s="473"/>
      <c r="O56" s="506">
        <v>2696.83</v>
      </c>
      <c r="P56" s="451"/>
      <c r="Q56" s="574"/>
      <c r="R56" s="673" t="s">
        <v>1466</v>
      </c>
      <c r="S56" s="674" t="s">
        <v>84</v>
      </c>
      <c r="T56" s="673" t="s">
        <v>1875</v>
      </c>
      <c r="U56" s="674" t="s">
        <v>84</v>
      </c>
      <c r="V56" s="506">
        <v>3222.26</v>
      </c>
      <c r="W56" s="451"/>
      <c r="X56" s="574"/>
      <c r="Y56" s="673" t="s">
        <v>1859</v>
      </c>
      <c r="Z56" s="674" t="s">
        <v>84</v>
      </c>
      <c r="AA56" s="673" t="s">
        <v>1860</v>
      </c>
      <c r="AB56" s="674" t="s">
        <v>84</v>
      </c>
      <c r="AC56" s="506">
        <v>3186.34</v>
      </c>
      <c r="AD56" s="451"/>
      <c r="AE56" s="574"/>
      <c r="AF56" s="673" t="s">
        <v>1861</v>
      </c>
      <c r="AG56" s="674" t="s">
        <v>84</v>
      </c>
      <c r="AH56" s="673" t="s">
        <v>1862</v>
      </c>
      <c r="AI56" s="674" t="s">
        <v>84</v>
      </c>
      <c r="AJ56" s="506">
        <v>3186.34</v>
      </c>
      <c r="AK56" s="451"/>
      <c r="AL56" s="574"/>
      <c r="AM56" s="673" t="s">
        <v>1863</v>
      </c>
      <c r="AN56" s="674" t="s">
        <v>84</v>
      </c>
      <c r="AO56" s="673" t="s">
        <v>1864</v>
      </c>
      <c r="AP56" s="674" t="s">
        <v>84</v>
      </c>
      <c r="AQ56" s="506">
        <v>3186.34</v>
      </c>
      <c r="AR56" s="451"/>
      <c r="AS56" s="574"/>
      <c r="AT56" s="673" t="s">
        <v>1865</v>
      </c>
      <c r="AU56" s="674" t="s">
        <v>84</v>
      </c>
      <c r="AV56" s="673" t="s">
        <v>1866</v>
      </c>
      <c r="AW56" s="674" t="s">
        <v>84</v>
      </c>
      <c r="AX56" s="506">
        <v>3836.71</v>
      </c>
      <c r="AY56" s="451"/>
      <c r="AZ56" s="574"/>
      <c r="BA56" s="673" t="s">
        <v>1867</v>
      </c>
      <c r="BB56" s="674" t="s">
        <v>84</v>
      </c>
      <c r="BC56" s="673" t="s">
        <v>1868</v>
      </c>
      <c r="BD56" s="674" t="s">
        <v>84</v>
      </c>
      <c r="BE56" s="506">
        <v>3836.71</v>
      </c>
      <c r="BF56" s="451"/>
      <c r="BG56" s="574"/>
      <c r="BH56" s="673" t="s">
        <v>1869</v>
      </c>
      <c r="BI56" s="674" t="s">
        <v>84</v>
      </c>
      <c r="BJ56" s="673" t="s">
        <v>1870</v>
      </c>
      <c r="BK56" s="674" t="s">
        <v>84</v>
      </c>
      <c r="BL56" s="506">
        <v>4041.47</v>
      </c>
      <c r="BM56" s="451"/>
      <c r="BN56" s="574"/>
      <c r="BO56" s="673" t="s">
        <v>1871</v>
      </c>
      <c r="BP56" s="674" t="s">
        <v>84</v>
      </c>
      <c r="BQ56" s="673" t="s">
        <v>1872</v>
      </c>
      <c r="BR56" s="674" t="s">
        <v>84</v>
      </c>
      <c r="BS56" s="506">
        <v>4183</v>
      </c>
      <c r="BT56" s="451"/>
      <c r="BU56" s="574"/>
      <c r="BV56" s="673" t="s">
        <v>1839</v>
      </c>
      <c r="BW56" s="674" t="s">
        <v>84</v>
      </c>
      <c r="BX56" s="673" t="s">
        <v>1873</v>
      </c>
      <c r="BY56" s="674" t="s">
        <v>84</v>
      </c>
      <c r="BZ56" s="506">
        <v>4183</v>
      </c>
      <c r="CA56" s="451"/>
      <c r="CB56" s="574"/>
      <c r="CC56" s="673" t="s">
        <v>1874</v>
      </c>
      <c r="CD56" s="674" t="s">
        <v>84</v>
      </c>
      <c r="CE56" s="673" t="s">
        <v>1467</v>
      </c>
      <c r="CF56" s="674" t="s">
        <v>85</v>
      </c>
      <c r="CG56" s="451"/>
      <c r="CH56" s="684" t="s">
        <v>654</v>
      </c>
      <c r="CI56" s="180" t="str">
        <f>strCheckDate(O57:CG57)</f>
        <v/>
      </c>
      <c r="CJ56" s="189"/>
      <c r="CK56" s="189" t="str">
        <f t="shared" si="0"/>
        <v>горячая вода в системе централизованного теплоснабжения на отопление</v>
      </c>
      <c r="CL56" s="189"/>
      <c r="CM56" s="189"/>
      <c r="CN56" s="189"/>
      <c r="CT56" s="180"/>
      <c r="CU56" s="180"/>
    </row>
    <row r="57" spans="1:99" ht="11.25" hidden="1" customHeight="1">
      <c r="A57" s="667"/>
      <c r="B57" s="667"/>
      <c r="C57" s="667"/>
      <c r="D57" s="667"/>
      <c r="E57" s="667"/>
      <c r="F57" s="667"/>
      <c r="G57" s="180"/>
      <c r="H57" s="180"/>
      <c r="I57" s="667"/>
      <c r="J57" s="667"/>
      <c r="K57" s="547"/>
      <c r="L57" s="253"/>
      <c r="M57" s="473"/>
      <c r="N57" s="473"/>
      <c r="O57" s="451"/>
      <c r="P57" s="451"/>
      <c r="Q57" s="461" t="str">
        <f>R56 &amp; "-" &amp; T56</f>
        <v>01.01.2019-30.06.2019</v>
      </c>
      <c r="R57" s="673"/>
      <c r="S57" s="674"/>
      <c r="T57" s="673"/>
      <c r="U57" s="674"/>
      <c r="V57" s="451"/>
      <c r="W57" s="451"/>
      <c r="X57" s="461" t="str">
        <f>Y56 &amp; "-" &amp; AA56</f>
        <v>01.07.2019-31.12.2019</v>
      </c>
      <c r="Y57" s="673"/>
      <c r="Z57" s="674"/>
      <c r="AA57" s="673"/>
      <c r="AB57" s="674"/>
      <c r="AC57" s="451"/>
      <c r="AD57" s="451"/>
      <c r="AE57" s="461" t="str">
        <f>AF56 &amp; "-" &amp; AH56</f>
        <v>01.01.2020-30.06.2020</v>
      </c>
      <c r="AF57" s="673"/>
      <c r="AG57" s="674"/>
      <c r="AH57" s="673"/>
      <c r="AI57" s="674"/>
      <c r="AJ57" s="451"/>
      <c r="AK57" s="451"/>
      <c r="AL57" s="461" t="str">
        <f>AM56 &amp; "-" &amp; AO56</f>
        <v>01.07.2020-31.12.2020</v>
      </c>
      <c r="AM57" s="673"/>
      <c r="AN57" s="674"/>
      <c r="AO57" s="673"/>
      <c r="AP57" s="674"/>
      <c r="AQ57" s="451"/>
      <c r="AR57" s="451"/>
      <c r="AS57" s="461" t="str">
        <f>AT56 &amp; "-" &amp; AV56</f>
        <v>01.01.2021-30.06.2021</v>
      </c>
      <c r="AT57" s="673"/>
      <c r="AU57" s="674"/>
      <c r="AV57" s="673"/>
      <c r="AW57" s="674"/>
      <c r="AX57" s="451"/>
      <c r="AY57" s="451"/>
      <c r="AZ57" s="461" t="str">
        <f>BA56 &amp; "-" &amp; BC56</f>
        <v>01.07.2021-31.12.2021</v>
      </c>
      <c r="BA57" s="673"/>
      <c r="BB57" s="674"/>
      <c r="BC57" s="673"/>
      <c r="BD57" s="674"/>
      <c r="BE57" s="451"/>
      <c r="BF57" s="451"/>
      <c r="BG57" s="461" t="str">
        <f>BH56 &amp; "-" &amp; BJ56</f>
        <v>01.01.2022-30.06.2022</v>
      </c>
      <c r="BH57" s="673"/>
      <c r="BI57" s="674"/>
      <c r="BJ57" s="673"/>
      <c r="BK57" s="674"/>
      <c r="BL57" s="451"/>
      <c r="BM57" s="451"/>
      <c r="BN57" s="461" t="str">
        <f>BO56 &amp; "-" &amp; BQ56</f>
        <v>01.07.2022-30.11.2022</v>
      </c>
      <c r="BO57" s="673"/>
      <c r="BP57" s="674"/>
      <c r="BQ57" s="673"/>
      <c r="BR57" s="674"/>
      <c r="BS57" s="451"/>
      <c r="BT57" s="451"/>
      <c r="BU57" s="461" t="str">
        <f>BV56 &amp; "-" &amp; BX56</f>
        <v>01.12.2022-31.12.2022</v>
      </c>
      <c r="BV57" s="673"/>
      <c r="BW57" s="674"/>
      <c r="BX57" s="673"/>
      <c r="BY57" s="674"/>
      <c r="BZ57" s="451"/>
      <c r="CA57" s="451"/>
      <c r="CB57" s="461" t="str">
        <f>CC56 &amp; "-" &amp; CE56</f>
        <v>01.01.2023-31.12.2023</v>
      </c>
      <c r="CC57" s="673"/>
      <c r="CD57" s="674"/>
      <c r="CE57" s="673"/>
      <c r="CF57" s="674"/>
      <c r="CG57" s="451"/>
      <c r="CH57" s="685"/>
      <c r="CJ57" s="189"/>
      <c r="CK57" s="189" t="str">
        <f t="shared" si="0"/>
        <v/>
      </c>
      <c r="CL57" s="189"/>
      <c r="CM57" s="189"/>
      <c r="CN57" s="189"/>
      <c r="CT57" s="180"/>
      <c r="CU57" s="180"/>
    </row>
    <row r="58" spans="1:99" ht="15" customHeight="1">
      <c r="A58" s="667"/>
      <c r="B58" s="667"/>
      <c r="C58" s="667"/>
      <c r="D58" s="667"/>
      <c r="E58" s="667"/>
      <c r="F58" s="667"/>
      <c r="G58" s="303"/>
      <c r="H58" s="180"/>
      <c r="I58" s="667"/>
      <c r="J58" s="667"/>
      <c r="K58" s="546"/>
      <c r="L58" s="439"/>
      <c r="M58" s="448" t="s">
        <v>25</v>
      </c>
      <c r="N58" s="148"/>
      <c r="O58" s="148"/>
      <c r="P58" s="148"/>
      <c r="Q58" s="148"/>
      <c r="R58" s="148"/>
      <c r="S58" s="148"/>
      <c r="T58" s="148"/>
      <c r="U58" s="148"/>
      <c r="V58" s="148"/>
      <c r="W58" s="148"/>
      <c r="X58" s="148"/>
      <c r="Y58" s="148"/>
      <c r="Z58" s="148"/>
      <c r="AA58" s="148"/>
      <c r="AB58" s="148"/>
      <c r="AC58" s="148"/>
      <c r="AD58" s="148"/>
      <c r="AE58" s="148"/>
      <c r="AF58" s="148"/>
      <c r="AG58" s="148"/>
      <c r="AH58" s="148"/>
      <c r="AI58" s="148"/>
      <c r="AJ58" s="148"/>
      <c r="AK58" s="148"/>
      <c r="AL58" s="148"/>
      <c r="AM58" s="148"/>
      <c r="AN58" s="148"/>
      <c r="AO58" s="148"/>
      <c r="AP58" s="148"/>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c r="BM58" s="148"/>
      <c r="BN58" s="148"/>
      <c r="BO58" s="148"/>
      <c r="BP58" s="148"/>
      <c r="BQ58" s="148"/>
      <c r="BR58" s="148"/>
      <c r="BS58" s="148"/>
      <c r="BT58" s="148"/>
      <c r="BU58" s="148"/>
      <c r="BV58" s="148"/>
      <c r="BW58" s="148"/>
      <c r="BX58" s="148"/>
      <c r="BY58" s="148"/>
      <c r="BZ58" s="148"/>
      <c r="CA58" s="148"/>
      <c r="CB58" s="148"/>
      <c r="CC58" s="148"/>
      <c r="CD58" s="148"/>
      <c r="CE58" s="148"/>
      <c r="CF58" s="148"/>
      <c r="CG58" s="449"/>
      <c r="CH58" s="686"/>
      <c r="CJ58" s="189"/>
      <c r="CK58" s="189" t="str">
        <f t="shared" si="0"/>
        <v>Добавить вид теплоносителя (параметры теплоносителя)</v>
      </c>
      <c r="CL58" s="189"/>
      <c r="CM58" s="189"/>
      <c r="CN58" s="189"/>
      <c r="CT58" s="180"/>
      <c r="CU58" s="180"/>
    </row>
    <row r="59" spans="1:99" ht="15" customHeight="1">
      <c r="A59" s="667"/>
      <c r="B59" s="667"/>
      <c r="C59" s="667"/>
      <c r="D59" s="667"/>
      <c r="E59" s="667"/>
      <c r="F59" s="303"/>
      <c r="G59" s="303"/>
      <c r="H59" s="180"/>
      <c r="I59" s="667"/>
      <c r="J59" s="303"/>
      <c r="K59" s="546"/>
      <c r="L59" s="439"/>
      <c r="M59" s="447" t="s">
        <v>11</v>
      </c>
      <c r="N59" s="148"/>
      <c r="O59" s="148"/>
      <c r="P59" s="148"/>
      <c r="Q59" s="148"/>
      <c r="R59" s="148"/>
      <c r="S59" s="148"/>
      <c r="T59" s="148"/>
      <c r="U59" s="452"/>
      <c r="V59" s="148"/>
      <c r="W59" s="148"/>
      <c r="X59" s="148"/>
      <c r="Y59" s="148"/>
      <c r="Z59" s="148"/>
      <c r="AA59" s="148"/>
      <c r="AB59" s="452"/>
      <c r="AC59" s="148"/>
      <c r="AD59" s="148"/>
      <c r="AE59" s="148"/>
      <c r="AF59" s="148"/>
      <c r="AG59" s="148"/>
      <c r="AH59" s="148"/>
      <c r="AI59" s="452"/>
      <c r="AJ59" s="148"/>
      <c r="AK59" s="148"/>
      <c r="AL59" s="148"/>
      <c r="AM59" s="148"/>
      <c r="AN59" s="148"/>
      <c r="AO59" s="148"/>
      <c r="AP59" s="452"/>
      <c r="AQ59" s="148"/>
      <c r="AR59" s="148"/>
      <c r="AS59" s="148"/>
      <c r="AT59" s="148"/>
      <c r="AU59" s="148"/>
      <c r="AV59" s="148"/>
      <c r="AW59" s="452"/>
      <c r="AX59" s="148"/>
      <c r="AY59" s="148"/>
      <c r="AZ59" s="148"/>
      <c r="BA59" s="148"/>
      <c r="BB59" s="148"/>
      <c r="BC59" s="148"/>
      <c r="BD59" s="452"/>
      <c r="BE59" s="148"/>
      <c r="BF59" s="148"/>
      <c r="BG59" s="148"/>
      <c r="BH59" s="148"/>
      <c r="BI59" s="148"/>
      <c r="BJ59" s="148"/>
      <c r="BK59" s="452"/>
      <c r="BL59" s="148"/>
      <c r="BM59" s="148"/>
      <c r="BN59" s="148"/>
      <c r="BO59" s="148"/>
      <c r="BP59" s="148"/>
      <c r="BQ59" s="148"/>
      <c r="BR59" s="452"/>
      <c r="BS59" s="148"/>
      <c r="BT59" s="148"/>
      <c r="BU59" s="148"/>
      <c r="BV59" s="148"/>
      <c r="BW59" s="148"/>
      <c r="BX59" s="148"/>
      <c r="BY59" s="452"/>
      <c r="BZ59" s="148"/>
      <c r="CA59" s="148"/>
      <c r="CB59" s="148"/>
      <c r="CC59" s="148"/>
      <c r="CD59" s="148"/>
      <c r="CE59" s="148"/>
      <c r="CF59" s="452"/>
      <c r="CG59" s="148"/>
      <c r="CH59" s="489"/>
      <c r="CJ59" s="189"/>
      <c r="CK59" s="189" t="str">
        <f t="shared" si="0"/>
        <v>Добавить группу потребителей</v>
      </c>
      <c r="CL59" s="189"/>
      <c r="CM59" s="189"/>
      <c r="CN59" s="189"/>
      <c r="CT59" s="180"/>
      <c r="CU59" s="180"/>
    </row>
    <row r="60" spans="1:99" ht="15" customHeight="1">
      <c r="A60" s="667"/>
      <c r="B60" s="667"/>
      <c r="C60" s="667"/>
      <c r="D60" s="667"/>
      <c r="E60" s="545" t="s">
        <v>253</v>
      </c>
      <c r="F60" s="303"/>
      <c r="G60" s="303"/>
      <c r="H60" s="303"/>
      <c r="I60" s="541"/>
      <c r="J60" s="78"/>
      <c r="K60" s="544"/>
      <c r="L60" s="439"/>
      <c r="M60" s="444" t="s">
        <v>12</v>
      </c>
      <c r="N60" s="148"/>
      <c r="O60" s="148"/>
      <c r="P60" s="148"/>
      <c r="Q60" s="148"/>
      <c r="R60" s="148"/>
      <c r="S60" s="148"/>
      <c r="T60" s="148"/>
      <c r="U60" s="452"/>
      <c r="V60" s="148"/>
      <c r="W60" s="148"/>
      <c r="X60" s="148"/>
      <c r="Y60" s="148"/>
      <c r="Z60" s="148"/>
      <c r="AA60" s="148"/>
      <c r="AB60" s="452"/>
      <c r="AC60" s="148"/>
      <c r="AD60" s="148"/>
      <c r="AE60" s="148"/>
      <c r="AF60" s="148"/>
      <c r="AG60" s="148"/>
      <c r="AH60" s="148"/>
      <c r="AI60" s="452"/>
      <c r="AJ60" s="148"/>
      <c r="AK60" s="148"/>
      <c r="AL60" s="148"/>
      <c r="AM60" s="148"/>
      <c r="AN60" s="148"/>
      <c r="AO60" s="148"/>
      <c r="AP60" s="452"/>
      <c r="AQ60" s="148"/>
      <c r="AR60" s="148"/>
      <c r="AS60" s="148"/>
      <c r="AT60" s="148"/>
      <c r="AU60" s="148"/>
      <c r="AV60" s="148"/>
      <c r="AW60" s="452"/>
      <c r="AX60" s="148"/>
      <c r="AY60" s="148"/>
      <c r="AZ60" s="148"/>
      <c r="BA60" s="148"/>
      <c r="BB60" s="148"/>
      <c r="BC60" s="148"/>
      <c r="BD60" s="452"/>
      <c r="BE60" s="148"/>
      <c r="BF60" s="148"/>
      <c r="BG60" s="148"/>
      <c r="BH60" s="148"/>
      <c r="BI60" s="148"/>
      <c r="BJ60" s="148"/>
      <c r="BK60" s="452"/>
      <c r="BL60" s="148"/>
      <c r="BM60" s="148"/>
      <c r="BN60" s="148"/>
      <c r="BO60" s="148"/>
      <c r="BP60" s="148"/>
      <c r="BQ60" s="148"/>
      <c r="BR60" s="452"/>
      <c r="BS60" s="148"/>
      <c r="BT60" s="148"/>
      <c r="BU60" s="148"/>
      <c r="BV60" s="148"/>
      <c r="BW60" s="148"/>
      <c r="BX60" s="148"/>
      <c r="BY60" s="452"/>
      <c r="BZ60" s="148"/>
      <c r="CA60" s="148"/>
      <c r="CB60" s="148"/>
      <c r="CC60" s="148"/>
      <c r="CD60" s="148"/>
      <c r="CE60" s="148"/>
      <c r="CF60" s="452"/>
      <c r="CG60" s="148"/>
      <c r="CH60" s="489"/>
      <c r="CJ60" s="189"/>
      <c r="CK60" s="189" t="str">
        <f t="shared" si="0"/>
        <v>Добавить схему подключения</v>
      </c>
      <c r="CL60" s="189"/>
      <c r="CM60" s="189"/>
      <c r="CN60" s="189"/>
      <c r="CT60" s="180"/>
      <c r="CU60" s="180"/>
    </row>
    <row r="61" spans="1:99" ht="11.25">
      <c r="A61" s="32"/>
      <c r="B61" s="32"/>
      <c r="C61" s="32"/>
      <c r="D61" s="32"/>
      <c r="E61" s="32"/>
      <c r="F61" s="32"/>
      <c r="G61" s="32"/>
      <c r="H61" s="32"/>
      <c r="I61" s="32"/>
      <c r="J61" s="32"/>
      <c r="K61" s="32"/>
      <c r="CI61" s="32"/>
      <c r="CJ61" s="32"/>
      <c r="CK61" s="32"/>
      <c r="CL61" s="32"/>
      <c r="CM61" s="32"/>
      <c r="CN61" s="32"/>
      <c r="CO61" s="32"/>
      <c r="CP61" s="32"/>
      <c r="CQ61" s="32"/>
      <c r="CR61" s="32"/>
      <c r="CS61" s="32"/>
    </row>
    <row r="62" spans="1:99" ht="90" customHeight="1">
      <c r="L62" s="1">
        <v>1</v>
      </c>
      <c r="M62" s="661" t="s">
        <v>631</v>
      </c>
      <c r="N62" s="661"/>
      <c r="O62" s="661"/>
      <c r="P62" s="661"/>
      <c r="Q62" s="661"/>
      <c r="R62" s="661"/>
      <c r="S62" s="661"/>
      <c r="T62" s="661"/>
      <c r="U62" s="661"/>
      <c r="V62" s="661"/>
      <c r="W62" s="661"/>
      <c r="X62" s="661"/>
      <c r="Y62" s="661"/>
      <c r="Z62" s="661"/>
      <c r="AA62" s="661"/>
      <c r="AB62" s="661"/>
      <c r="AC62" s="661"/>
      <c r="AD62" s="661"/>
      <c r="AE62" s="661"/>
      <c r="AF62" s="661"/>
      <c r="AG62" s="661"/>
      <c r="AH62" s="661"/>
      <c r="AI62" s="661"/>
      <c r="AJ62" s="661"/>
      <c r="AK62" s="661"/>
      <c r="AL62" s="661"/>
      <c r="AM62" s="661"/>
      <c r="AN62" s="661"/>
      <c r="AO62" s="661"/>
      <c r="AP62" s="661"/>
      <c r="AQ62" s="661"/>
      <c r="AR62" s="661"/>
      <c r="AS62" s="661"/>
      <c r="AT62" s="661"/>
      <c r="AU62" s="661"/>
      <c r="AV62" s="661"/>
      <c r="AW62" s="661"/>
      <c r="AX62" s="661"/>
      <c r="AY62" s="661"/>
      <c r="AZ62" s="661"/>
      <c r="BA62" s="661"/>
      <c r="BB62" s="661"/>
      <c r="BC62" s="661"/>
      <c r="BD62" s="661"/>
      <c r="BE62" s="661"/>
      <c r="BF62" s="661"/>
      <c r="BG62" s="661"/>
      <c r="BH62" s="661"/>
      <c r="BI62" s="661"/>
      <c r="BJ62" s="661"/>
      <c r="BK62" s="661"/>
      <c r="BL62" s="661"/>
      <c r="BM62" s="661"/>
      <c r="BN62" s="661"/>
      <c r="BO62" s="661"/>
      <c r="BP62" s="661"/>
      <c r="BQ62" s="661"/>
      <c r="BR62" s="661"/>
      <c r="BS62" s="661"/>
      <c r="BT62" s="661"/>
      <c r="BU62" s="661"/>
      <c r="BV62" s="661"/>
      <c r="BW62" s="661"/>
      <c r="BX62" s="661"/>
      <c r="BY62" s="661"/>
      <c r="BZ62" s="661"/>
      <c r="CA62" s="661"/>
      <c r="CB62" s="661"/>
      <c r="CC62" s="661"/>
      <c r="CD62" s="661"/>
      <c r="CE62" s="661"/>
      <c r="CF62" s="661"/>
      <c r="CG62" s="661"/>
      <c r="CH62" s="661"/>
    </row>
  </sheetData>
  <sheetProtection algorithmName="SHA-512" hashValue="UHovMTXbmY1oeDW8d/jHXLahcpXpp2CD5A6rDu+AhmkOH610NpO1F30UT6wU8CJFUUWIAYKQhZVmZlDFBW6Ohg==" saltValue="txo5g3BBF48DO1nkXKLjkg==" spinCount="100000" sheet="1" objects="1" scenarios="1" formatColumns="0" formatRows="0"/>
  <dataConsolidate leftLabels="1"/>
  <mergeCells count="385">
    <mergeCell ref="CH24:CH26"/>
    <mergeCell ref="M62:CH62"/>
    <mergeCell ref="O21:CG21"/>
    <mergeCell ref="E22:E31"/>
    <mergeCell ref="I22:I31"/>
    <mergeCell ref="O22:CG22"/>
    <mergeCell ref="F23:F26"/>
    <mergeCell ref="J23:J26"/>
    <mergeCell ref="O23:CG23"/>
    <mergeCell ref="R24:R25"/>
    <mergeCell ref="S24:S25"/>
    <mergeCell ref="T24:T25"/>
    <mergeCell ref="I36:I45"/>
    <mergeCell ref="O36:CG36"/>
    <mergeCell ref="F37:F40"/>
    <mergeCell ref="J37:J40"/>
    <mergeCell ref="A18:A60"/>
    <mergeCell ref="O18:CG18"/>
    <mergeCell ref="B19:B32"/>
    <mergeCell ref="O19:CG19"/>
    <mergeCell ref="C20:C32"/>
    <mergeCell ref="O20:CG20"/>
    <mergeCell ref="D21:D32"/>
    <mergeCell ref="U24:U25"/>
    <mergeCell ref="B33:B46"/>
    <mergeCell ref="O33:CG33"/>
    <mergeCell ref="C34:C46"/>
    <mergeCell ref="O34:CG34"/>
    <mergeCell ref="D35:D46"/>
    <mergeCell ref="O35:CG35"/>
    <mergeCell ref="E36:E45"/>
    <mergeCell ref="CH13:CH16"/>
    <mergeCell ref="L14:L16"/>
    <mergeCell ref="M14:M16"/>
    <mergeCell ref="O14:T14"/>
    <mergeCell ref="U14:U16"/>
    <mergeCell ref="CG14:CG16"/>
    <mergeCell ref="O15:O16"/>
    <mergeCell ref="P15:Q15"/>
    <mergeCell ref="R15:T15"/>
    <mergeCell ref="S16:T16"/>
    <mergeCell ref="V14:AA14"/>
    <mergeCell ref="AB14:AB16"/>
    <mergeCell ref="V15:V16"/>
    <mergeCell ref="W15:X15"/>
    <mergeCell ref="AM38:AM39"/>
    <mergeCell ref="AN38:AN39"/>
    <mergeCell ref="AO38:AO39"/>
    <mergeCell ref="AP38:AP39"/>
    <mergeCell ref="AT38:AT39"/>
    <mergeCell ref="AU38:AU39"/>
    <mergeCell ref="AV38:AV39"/>
    <mergeCell ref="L11:M11"/>
    <mergeCell ref="L5:T5"/>
    <mergeCell ref="O7:T7"/>
    <mergeCell ref="O8:T8"/>
    <mergeCell ref="O9:T9"/>
    <mergeCell ref="O10:T10"/>
    <mergeCell ref="O12:U12"/>
    <mergeCell ref="L13:CG13"/>
    <mergeCell ref="S17:T17"/>
    <mergeCell ref="B47:B60"/>
    <mergeCell ref="O47:CG47"/>
    <mergeCell ref="C48:C60"/>
    <mergeCell ref="O48:CG48"/>
    <mergeCell ref="D49:D60"/>
    <mergeCell ref="O49:CG49"/>
    <mergeCell ref="E50:E59"/>
    <mergeCell ref="I50:I59"/>
    <mergeCell ref="O50:CG50"/>
    <mergeCell ref="F51:F54"/>
    <mergeCell ref="J51:J54"/>
    <mergeCell ref="O51:CG51"/>
    <mergeCell ref="R52:R53"/>
    <mergeCell ref="S52:S53"/>
    <mergeCell ref="T52:T53"/>
    <mergeCell ref="F27:F30"/>
    <mergeCell ref="J27:J30"/>
    <mergeCell ref="O27:CG27"/>
    <mergeCell ref="R28:R29"/>
    <mergeCell ref="S28:S29"/>
    <mergeCell ref="T28:T29"/>
    <mergeCell ref="U28:U29"/>
    <mergeCell ref="CH28:CH30"/>
    <mergeCell ref="F41:F44"/>
    <mergeCell ref="J41:J44"/>
    <mergeCell ref="O41:CG41"/>
    <mergeCell ref="R42:R43"/>
    <mergeCell ref="S42:S43"/>
    <mergeCell ref="T42:T43"/>
    <mergeCell ref="CH38:CH40"/>
    <mergeCell ref="O37:CG37"/>
    <mergeCell ref="R38:R39"/>
    <mergeCell ref="S38:S39"/>
    <mergeCell ref="T38:T39"/>
    <mergeCell ref="U38:U39"/>
    <mergeCell ref="Y38:Y39"/>
    <mergeCell ref="Z38:Z39"/>
    <mergeCell ref="AA38:AA39"/>
    <mergeCell ref="AB38:AB39"/>
    <mergeCell ref="U42:U43"/>
    <mergeCell ref="CH42:CH44"/>
    <mergeCell ref="F55:F58"/>
    <mergeCell ref="J55:J58"/>
    <mergeCell ref="O55:CG55"/>
    <mergeCell ref="R56:R57"/>
    <mergeCell ref="S56:S57"/>
    <mergeCell ref="T56:T57"/>
    <mergeCell ref="U56:U57"/>
    <mergeCell ref="CH56:CH58"/>
    <mergeCell ref="Y42:Y43"/>
    <mergeCell ref="Z42:Z43"/>
    <mergeCell ref="AA42:AA43"/>
    <mergeCell ref="AB42:AB43"/>
    <mergeCell ref="Y52:Y53"/>
    <mergeCell ref="Z52:Z53"/>
    <mergeCell ref="U52:U53"/>
    <mergeCell ref="CH52:CH54"/>
    <mergeCell ref="Y56:Y57"/>
    <mergeCell ref="Z56:Z57"/>
    <mergeCell ref="AA56:AA57"/>
    <mergeCell ref="AB56:AB57"/>
    <mergeCell ref="AB24:AB25"/>
    <mergeCell ref="Y28:Y29"/>
    <mergeCell ref="Z28:Z29"/>
    <mergeCell ref="AA28:AA29"/>
    <mergeCell ref="AB28:AB29"/>
    <mergeCell ref="Y24:Y25"/>
    <mergeCell ref="Z24:Z25"/>
    <mergeCell ref="AA24:AA25"/>
    <mergeCell ref="AC14:AH14"/>
    <mergeCell ref="AI14:AI16"/>
    <mergeCell ref="AC15:AC16"/>
    <mergeCell ref="AD15:AE15"/>
    <mergeCell ref="AF15:AH15"/>
    <mergeCell ref="AG16:AH16"/>
    <mergeCell ref="AC12:AI12"/>
    <mergeCell ref="AA52:AA53"/>
    <mergeCell ref="AB52:AB53"/>
    <mergeCell ref="Y15:AA15"/>
    <mergeCell ref="Z16:AA16"/>
    <mergeCell ref="Z17:AA17"/>
    <mergeCell ref="V12:AB12"/>
    <mergeCell ref="AF28:AF29"/>
    <mergeCell ref="AG28:AG29"/>
    <mergeCell ref="AH28:AH29"/>
    <mergeCell ref="AI28:AI29"/>
    <mergeCell ref="AF38:AF39"/>
    <mergeCell ref="AG38:AG39"/>
    <mergeCell ref="AH38:AH39"/>
    <mergeCell ref="AI38:AI39"/>
    <mergeCell ref="AG17:AH17"/>
    <mergeCell ref="AF24:AF25"/>
    <mergeCell ref="AG24:AG25"/>
    <mergeCell ref="AH24:AH25"/>
    <mergeCell ref="AI24:AI25"/>
    <mergeCell ref="AM28:AM29"/>
    <mergeCell ref="AN28:AN29"/>
    <mergeCell ref="AO28:AO29"/>
    <mergeCell ref="AP28:AP29"/>
    <mergeCell ref="AF56:AF57"/>
    <mergeCell ref="AG56:AG57"/>
    <mergeCell ref="AH56:AH57"/>
    <mergeCell ref="AI56:AI57"/>
    <mergeCell ref="AJ12:AP12"/>
    <mergeCell ref="AJ14:AO14"/>
    <mergeCell ref="AP14:AP16"/>
    <mergeCell ref="AJ15:AJ16"/>
    <mergeCell ref="AK15:AL15"/>
    <mergeCell ref="AM15:AO15"/>
    <mergeCell ref="AN16:AO16"/>
    <mergeCell ref="AN17:AO17"/>
    <mergeCell ref="AF42:AF43"/>
    <mergeCell ref="AG42:AG43"/>
    <mergeCell ref="AH42:AH43"/>
    <mergeCell ref="AI42:AI43"/>
    <mergeCell ref="AF52:AF53"/>
    <mergeCell ref="AG52:AG53"/>
    <mergeCell ref="AH52:AH53"/>
    <mergeCell ref="AI52:AI53"/>
    <mergeCell ref="AM56:AM57"/>
    <mergeCell ref="AN56:AN57"/>
    <mergeCell ref="AO56:AO57"/>
    <mergeCell ref="AP56:AP57"/>
    <mergeCell ref="AQ12:AW12"/>
    <mergeCell ref="AQ14:AV14"/>
    <mergeCell ref="AW14:AW16"/>
    <mergeCell ref="AQ15:AQ16"/>
    <mergeCell ref="AR15:AS15"/>
    <mergeCell ref="AT15:AV15"/>
    <mergeCell ref="AU16:AV16"/>
    <mergeCell ref="AU17:AV17"/>
    <mergeCell ref="AM42:AM43"/>
    <mergeCell ref="AN42:AN43"/>
    <mergeCell ref="AO42:AO43"/>
    <mergeCell ref="AP42:AP43"/>
    <mergeCell ref="AM52:AM53"/>
    <mergeCell ref="AN52:AN53"/>
    <mergeCell ref="AO52:AO53"/>
    <mergeCell ref="AP52:AP53"/>
    <mergeCell ref="AM24:AM25"/>
    <mergeCell ref="AN24:AN25"/>
    <mergeCell ref="AO24:AO25"/>
    <mergeCell ref="AP24:AP25"/>
    <mergeCell ref="AT56:AT57"/>
    <mergeCell ref="AU56:AU57"/>
    <mergeCell ref="AV56:AV57"/>
    <mergeCell ref="AW56:AW57"/>
    <mergeCell ref="AW38:AW39"/>
    <mergeCell ref="AT42:AT43"/>
    <mergeCell ref="AU42:AU43"/>
    <mergeCell ref="AV42:AV43"/>
    <mergeCell ref="AW42:AW43"/>
    <mergeCell ref="AX14:BC14"/>
    <mergeCell ref="BD14:BD16"/>
    <mergeCell ref="AX15:AX16"/>
    <mergeCell ref="AY15:AZ15"/>
    <mergeCell ref="BA15:BC15"/>
    <mergeCell ref="BB16:BC16"/>
    <mergeCell ref="AX12:BD12"/>
    <mergeCell ref="AT52:AT53"/>
    <mergeCell ref="AU52:AU53"/>
    <mergeCell ref="AV52:AV53"/>
    <mergeCell ref="AW52:AW53"/>
    <mergeCell ref="AT24:AT25"/>
    <mergeCell ref="AU24:AU25"/>
    <mergeCell ref="AV24:AV25"/>
    <mergeCell ref="AW24:AW25"/>
    <mergeCell ref="AT28:AT29"/>
    <mergeCell ref="AU28:AU29"/>
    <mergeCell ref="AV28:AV29"/>
    <mergeCell ref="AW28:AW29"/>
    <mergeCell ref="BA38:BA39"/>
    <mergeCell ref="BB38:BB39"/>
    <mergeCell ref="BC38:BC39"/>
    <mergeCell ref="BD38:BD39"/>
    <mergeCell ref="BB17:BC17"/>
    <mergeCell ref="BA24:BA25"/>
    <mergeCell ref="BB24:BB25"/>
    <mergeCell ref="BC24:BC25"/>
    <mergeCell ref="BD24:BD25"/>
    <mergeCell ref="BA56:BA57"/>
    <mergeCell ref="BB56:BB57"/>
    <mergeCell ref="BC56:BC57"/>
    <mergeCell ref="BD56:BD57"/>
    <mergeCell ref="BE12:BK12"/>
    <mergeCell ref="BE14:BJ14"/>
    <mergeCell ref="BK14:BK16"/>
    <mergeCell ref="BE15:BE16"/>
    <mergeCell ref="BF15:BG15"/>
    <mergeCell ref="BH15:BJ15"/>
    <mergeCell ref="BI16:BJ16"/>
    <mergeCell ref="BI17:BJ17"/>
    <mergeCell ref="BA42:BA43"/>
    <mergeCell ref="BB42:BB43"/>
    <mergeCell ref="BC42:BC43"/>
    <mergeCell ref="BD42:BD43"/>
    <mergeCell ref="BA52:BA53"/>
    <mergeCell ref="BB52:BB53"/>
    <mergeCell ref="BC52:BC53"/>
    <mergeCell ref="BD52:BD53"/>
    <mergeCell ref="BA28:BA29"/>
    <mergeCell ref="BB28:BB29"/>
    <mergeCell ref="BC28:BC29"/>
    <mergeCell ref="BD28:BD29"/>
    <mergeCell ref="BH56:BH57"/>
    <mergeCell ref="BI56:BI57"/>
    <mergeCell ref="BJ56:BJ57"/>
    <mergeCell ref="BK56:BK57"/>
    <mergeCell ref="BH38:BH39"/>
    <mergeCell ref="BI38:BI39"/>
    <mergeCell ref="BJ38:BJ39"/>
    <mergeCell ref="BK38:BK39"/>
    <mergeCell ref="BH42:BH43"/>
    <mergeCell ref="BI42:BI43"/>
    <mergeCell ref="BJ42:BJ43"/>
    <mergeCell ref="BK42:BK43"/>
    <mergeCell ref="BL14:BQ14"/>
    <mergeCell ref="BR14:BR16"/>
    <mergeCell ref="BL15:BL16"/>
    <mergeCell ref="BM15:BN15"/>
    <mergeCell ref="BO15:BQ15"/>
    <mergeCell ref="BP16:BQ16"/>
    <mergeCell ref="BL12:BR12"/>
    <mergeCell ref="BH52:BH53"/>
    <mergeCell ref="BI52:BI53"/>
    <mergeCell ref="BJ52:BJ53"/>
    <mergeCell ref="BK52:BK53"/>
    <mergeCell ref="BH24:BH25"/>
    <mergeCell ref="BI24:BI25"/>
    <mergeCell ref="BJ24:BJ25"/>
    <mergeCell ref="BK24:BK25"/>
    <mergeCell ref="BH28:BH29"/>
    <mergeCell ref="BI28:BI29"/>
    <mergeCell ref="BJ28:BJ29"/>
    <mergeCell ref="BK28:BK29"/>
    <mergeCell ref="BO38:BO39"/>
    <mergeCell ref="BP38:BP39"/>
    <mergeCell ref="BQ38:BQ39"/>
    <mergeCell ref="BR38:BR39"/>
    <mergeCell ref="BP17:BQ17"/>
    <mergeCell ref="BO24:BO25"/>
    <mergeCell ref="BP24:BP25"/>
    <mergeCell ref="BQ24:BQ25"/>
    <mergeCell ref="BR24:BR25"/>
    <mergeCell ref="BO56:BO57"/>
    <mergeCell ref="BP56:BP57"/>
    <mergeCell ref="BQ56:BQ57"/>
    <mergeCell ref="BR56:BR57"/>
    <mergeCell ref="BS12:BY12"/>
    <mergeCell ref="BS14:BX14"/>
    <mergeCell ref="BY14:BY16"/>
    <mergeCell ref="BS15:BS16"/>
    <mergeCell ref="BT15:BU15"/>
    <mergeCell ref="BV15:BX15"/>
    <mergeCell ref="BW16:BX16"/>
    <mergeCell ref="BW17:BX17"/>
    <mergeCell ref="BO42:BO43"/>
    <mergeCell ref="BP42:BP43"/>
    <mergeCell ref="BQ42:BQ43"/>
    <mergeCell ref="BR42:BR43"/>
    <mergeCell ref="BO52:BO53"/>
    <mergeCell ref="BP52:BP53"/>
    <mergeCell ref="BQ52:BQ53"/>
    <mergeCell ref="BR52:BR53"/>
    <mergeCell ref="BO28:BO29"/>
    <mergeCell ref="BP28:BP29"/>
    <mergeCell ref="BQ28:BQ29"/>
    <mergeCell ref="BR28:BR29"/>
    <mergeCell ref="BV56:BV57"/>
    <mergeCell ref="BW56:BW57"/>
    <mergeCell ref="BX56:BX57"/>
    <mergeCell ref="BY56:BY57"/>
    <mergeCell ref="BV38:BV39"/>
    <mergeCell ref="BW38:BW39"/>
    <mergeCell ref="BX38:BX39"/>
    <mergeCell ref="BY38:BY39"/>
    <mergeCell ref="BV42:BV43"/>
    <mergeCell ref="BW42:BW43"/>
    <mergeCell ref="BX42:BX43"/>
    <mergeCell ref="BY42:BY43"/>
    <mergeCell ref="BZ14:CE14"/>
    <mergeCell ref="CF14:CF16"/>
    <mergeCell ref="BZ15:BZ16"/>
    <mergeCell ref="CA15:CB15"/>
    <mergeCell ref="CC15:CE15"/>
    <mergeCell ref="CD16:CE16"/>
    <mergeCell ref="BZ12:CF12"/>
    <mergeCell ref="BV52:BV53"/>
    <mergeCell ref="BW52:BW53"/>
    <mergeCell ref="BX52:BX53"/>
    <mergeCell ref="BY52:BY53"/>
    <mergeCell ref="BV24:BV25"/>
    <mergeCell ref="BW24:BW25"/>
    <mergeCell ref="BX24:BX25"/>
    <mergeCell ref="BY24:BY25"/>
    <mergeCell ref="BV28:BV29"/>
    <mergeCell ref="BW28:BW29"/>
    <mergeCell ref="BX28:BX29"/>
    <mergeCell ref="BY28:BY29"/>
    <mergeCell ref="CC28:CC29"/>
    <mergeCell ref="CD28:CD29"/>
    <mergeCell ref="CE28:CE29"/>
    <mergeCell ref="CF28:CF29"/>
    <mergeCell ref="CC38:CC39"/>
    <mergeCell ref="CD38:CD39"/>
    <mergeCell ref="CE38:CE39"/>
    <mergeCell ref="CF38:CF39"/>
    <mergeCell ref="CD17:CE17"/>
    <mergeCell ref="CC24:CC25"/>
    <mergeCell ref="CD24:CD25"/>
    <mergeCell ref="CE24:CE25"/>
    <mergeCell ref="CF24:CF25"/>
    <mergeCell ref="CC56:CC57"/>
    <mergeCell ref="CD56:CD57"/>
    <mergeCell ref="CE56:CE57"/>
    <mergeCell ref="CF56:CF57"/>
    <mergeCell ref="CC42:CC43"/>
    <mergeCell ref="CD42:CD43"/>
    <mergeCell ref="CE42:CE43"/>
    <mergeCell ref="CF42:CF43"/>
    <mergeCell ref="CC52:CC53"/>
    <mergeCell ref="CD52:CD53"/>
    <mergeCell ref="CE52:CE53"/>
    <mergeCell ref="CF52:CF53"/>
  </mergeCells>
  <dataValidations count="11">
    <dataValidation allowBlank="1" sqref="WYE983094:WYP983100 LS65590:MD65596 VO65590:VZ65596 AFK65590:AFV65596 APG65590:APR65596 AZC65590:AZN65596 BIY65590:BJJ65596 BSU65590:BTF65596 CCQ65590:CDB65596 CMM65590:CMX65596 CWI65590:CWT65596 DGE65590:DGP65596 DQA65590:DQL65596 DZW65590:EAH65596 EJS65590:EKD65596 ETO65590:ETZ65596 FDK65590:FDV65596 FNG65590:FNR65596 FXC65590:FXN65596 GGY65590:GHJ65596 GQU65590:GRF65596 HAQ65590:HBB65596 HKM65590:HKX65596 HUI65590:HUT65596 IEE65590:IEP65596 IOA65590:IOL65596 IXW65590:IYH65596 JHS65590:JID65596 JRO65590:JRZ65596 KBK65590:KBV65596 KLG65590:KLR65596 KVC65590:KVN65596 LEY65590:LFJ65596 LOU65590:LPF65596 LYQ65590:LZB65596 MIM65590:MIX65596 MSI65590:MST65596 NCE65590:NCP65596 NMA65590:NML65596 NVW65590:NWH65596 OFS65590:OGD65596 OPO65590:OPZ65596 OZK65590:OZV65596 PJG65590:PJR65596 PTC65590:PTN65596 QCY65590:QDJ65596 QMU65590:QNF65596 QWQ65590:QXB65596 RGM65590:RGX65596 RQI65590:RQT65596 SAE65590:SAP65596 SKA65590:SKL65596 STW65590:SUH65596 TDS65590:TED65596 TNO65590:TNZ65596 TXK65590:TXV65596 UHG65590:UHR65596 URC65590:URN65596 VAY65590:VBJ65596 VKU65590:VLF65596 VUQ65590:VVB65596 WEM65590:WEX65596 WOI65590:WOT65596 WYE65590:WYP65596 LS131126:MD131132 VO131126:VZ131132 AFK131126:AFV131132 APG131126:APR131132 AZC131126:AZN131132 BIY131126:BJJ131132 BSU131126:BTF131132 CCQ131126:CDB131132 CMM131126:CMX131132 CWI131126:CWT131132 DGE131126:DGP131132 DQA131126:DQL131132 DZW131126:EAH131132 EJS131126:EKD131132 ETO131126:ETZ131132 FDK131126:FDV131132 FNG131126:FNR131132 FXC131126:FXN131132 GGY131126:GHJ131132 GQU131126:GRF131132 HAQ131126:HBB131132 HKM131126:HKX131132 HUI131126:HUT131132 IEE131126:IEP131132 IOA131126:IOL131132 IXW131126:IYH131132 JHS131126:JID131132 JRO131126:JRZ131132 KBK131126:KBV131132 KLG131126:KLR131132 KVC131126:KVN131132 LEY131126:LFJ131132 LOU131126:LPF131132 LYQ131126:LZB131132 MIM131126:MIX131132 MSI131126:MST131132 NCE131126:NCP131132 NMA131126:NML131132 NVW131126:NWH131132 OFS131126:OGD131132 OPO131126:OPZ131132 OZK131126:OZV131132 PJG131126:PJR131132 PTC131126:PTN131132 QCY131126:QDJ131132 QMU131126:QNF131132 QWQ131126:QXB131132 RGM131126:RGX131132 RQI131126:RQT131132 SAE131126:SAP131132 SKA131126:SKL131132 STW131126:SUH131132 TDS131126:TED131132 TNO131126:TNZ131132 TXK131126:TXV131132 UHG131126:UHR131132 URC131126:URN131132 VAY131126:VBJ131132 VKU131126:VLF131132 VUQ131126:VVB131132 WEM131126:WEX131132 WOI131126:WOT131132 WYE131126:WYP131132 LS196662:MD196668 VO196662:VZ196668 AFK196662:AFV196668 APG196662:APR196668 AZC196662:AZN196668 BIY196662:BJJ196668 BSU196662:BTF196668 CCQ196662:CDB196668 CMM196662:CMX196668 CWI196662:CWT196668 DGE196662:DGP196668 DQA196662:DQL196668 DZW196662:EAH196668 EJS196662:EKD196668 ETO196662:ETZ196668 FDK196662:FDV196668 FNG196662:FNR196668 FXC196662:FXN196668 GGY196662:GHJ196668 GQU196662:GRF196668 HAQ196662:HBB196668 HKM196662:HKX196668 HUI196662:HUT196668 IEE196662:IEP196668 IOA196662:IOL196668 IXW196662:IYH196668 JHS196662:JID196668 JRO196662:JRZ196668 KBK196662:KBV196668 KLG196662:KLR196668 KVC196662:KVN196668 LEY196662:LFJ196668 LOU196662:LPF196668 LYQ196662:LZB196668 MIM196662:MIX196668 MSI196662:MST196668 NCE196662:NCP196668 NMA196662:NML196668 NVW196662:NWH196668 OFS196662:OGD196668 OPO196662:OPZ196668 OZK196662:OZV196668 PJG196662:PJR196668 PTC196662:PTN196668 QCY196662:QDJ196668 QMU196662:QNF196668 QWQ196662:QXB196668 RGM196662:RGX196668 RQI196662:RQT196668 SAE196662:SAP196668 SKA196662:SKL196668 STW196662:SUH196668 TDS196662:TED196668 TNO196662:TNZ196668 TXK196662:TXV196668 UHG196662:UHR196668 URC196662:URN196668 VAY196662:VBJ196668 VKU196662:VLF196668 VUQ196662:VVB196668 WEM196662:WEX196668 WOI196662:WOT196668 WYE196662:WYP196668 LS262198:MD262204 VO262198:VZ262204 AFK262198:AFV262204 APG262198:APR262204 AZC262198:AZN262204 BIY262198:BJJ262204 BSU262198:BTF262204 CCQ262198:CDB262204 CMM262198:CMX262204 CWI262198:CWT262204 DGE262198:DGP262204 DQA262198:DQL262204 DZW262198:EAH262204 EJS262198:EKD262204 ETO262198:ETZ262204 FDK262198:FDV262204 FNG262198:FNR262204 FXC262198:FXN262204 GGY262198:GHJ262204 GQU262198:GRF262204 HAQ262198:HBB262204 HKM262198:HKX262204 HUI262198:HUT262204 IEE262198:IEP262204 IOA262198:IOL262204 IXW262198:IYH262204 JHS262198:JID262204 JRO262198:JRZ262204 KBK262198:KBV262204 KLG262198:KLR262204 KVC262198:KVN262204 LEY262198:LFJ262204 LOU262198:LPF262204 LYQ262198:LZB262204 MIM262198:MIX262204 MSI262198:MST262204 NCE262198:NCP262204 NMA262198:NML262204 NVW262198:NWH262204 OFS262198:OGD262204 OPO262198:OPZ262204 OZK262198:OZV262204 PJG262198:PJR262204 PTC262198:PTN262204 QCY262198:QDJ262204 QMU262198:QNF262204 QWQ262198:QXB262204 RGM262198:RGX262204 RQI262198:RQT262204 SAE262198:SAP262204 SKA262198:SKL262204 STW262198:SUH262204 TDS262198:TED262204 TNO262198:TNZ262204 TXK262198:TXV262204 UHG262198:UHR262204 URC262198:URN262204 VAY262198:VBJ262204 VKU262198:VLF262204 VUQ262198:VVB262204 WEM262198:WEX262204 WOI262198:WOT262204 WYE262198:WYP262204 LS327734:MD327740 VO327734:VZ327740 AFK327734:AFV327740 APG327734:APR327740 AZC327734:AZN327740 BIY327734:BJJ327740 BSU327734:BTF327740 CCQ327734:CDB327740 CMM327734:CMX327740 CWI327734:CWT327740 DGE327734:DGP327740 DQA327734:DQL327740 DZW327734:EAH327740 EJS327734:EKD327740 ETO327734:ETZ327740 FDK327734:FDV327740 FNG327734:FNR327740 FXC327734:FXN327740 GGY327734:GHJ327740 GQU327734:GRF327740 HAQ327734:HBB327740 HKM327734:HKX327740 HUI327734:HUT327740 IEE327734:IEP327740 IOA327734:IOL327740 IXW327734:IYH327740 JHS327734:JID327740 JRO327734:JRZ327740 KBK327734:KBV327740 KLG327734:KLR327740 KVC327734:KVN327740 LEY327734:LFJ327740 LOU327734:LPF327740 LYQ327734:LZB327740 MIM327734:MIX327740 MSI327734:MST327740 NCE327734:NCP327740 NMA327734:NML327740 NVW327734:NWH327740 OFS327734:OGD327740 OPO327734:OPZ327740 OZK327734:OZV327740 PJG327734:PJR327740 PTC327734:PTN327740 QCY327734:QDJ327740 QMU327734:QNF327740 QWQ327734:QXB327740 RGM327734:RGX327740 RQI327734:RQT327740 SAE327734:SAP327740 SKA327734:SKL327740 STW327734:SUH327740 TDS327734:TED327740 TNO327734:TNZ327740 TXK327734:TXV327740 UHG327734:UHR327740 URC327734:URN327740 VAY327734:VBJ327740 VKU327734:VLF327740 VUQ327734:VVB327740 WEM327734:WEX327740 WOI327734:WOT327740 WYE327734:WYP327740 LS393270:MD393276 VO393270:VZ393276 AFK393270:AFV393276 APG393270:APR393276 AZC393270:AZN393276 BIY393270:BJJ393276 BSU393270:BTF393276 CCQ393270:CDB393276 CMM393270:CMX393276 CWI393270:CWT393276 DGE393270:DGP393276 DQA393270:DQL393276 DZW393270:EAH393276 EJS393270:EKD393276 ETO393270:ETZ393276 FDK393270:FDV393276 FNG393270:FNR393276 FXC393270:FXN393276 GGY393270:GHJ393276 GQU393270:GRF393276 HAQ393270:HBB393276 HKM393270:HKX393276 HUI393270:HUT393276 IEE393270:IEP393276 IOA393270:IOL393276 IXW393270:IYH393276 JHS393270:JID393276 JRO393270:JRZ393276 KBK393270:KBV393276 KLG393270:KLR393276 KVC393270:KVN393276 LEY393270:LFJ393276 LOU393270:LPF393276 LYQ393270:LZB393276 MIM393270:MIX393276 MSI393270:MST393276 NCE393270:NCP393276 NMA393270:NML393276 NVW393270:NWH393276 OFS393270:OGD393276 OPO393270:OPZ393276 OZK393270:OZV393276 PJG393270:PJR393276 PTC393270:PTN393276 QCY393270:QDJ393276 QMU393270:QNF393276 QWQ393270:QXB393276 RGM393270:RGX393276 RQI393270:RQT393276 SAE393270:SAP393276 SKA393270:SKL393276 STW393270:SUH393276 TDS393270:TED393276 TNO393270:TNZ393276 TXK393270:TXV393276 UHG393270:UHR393276 URC393270:URN393276 VAY393270:VBJ393276 VKU393270:VLF393276 VUQ393270:VVB393276 WEM393270:WEX393276 WOI393270:WOT393276 WYE393270:WYP393276 LS458806:MD458812 VO458806:VZ458812 AFK458806:AFV458812 APG458806:APR458812 AZC458806:AZN458812 BIY458806:BJJ458812 BSU458806:BTF458812 CCQ458806:CDB458812 CMM458806:CMX458812 CWI458806:CWT458812 DGE458806:DGP458812 DQA458806:DQL458812 DZW458806:EAH458812 EJS458806:EKD458812 ETO458806:ETZ458812 FDK458806:FDV458812 FNG458806:FNR458812 FXC458806:FXN458812 GGY458806:GHJ458812 GQU458806:GRF458812 HAQ458806:HBB458812 HKM458806:HKX458812 HUI458806:HUT458812 IEE458806:IEP458812 IOA458806:IOL458812 IXW458806:IYH458812 JHS458806:JID458812 JRO458806:JRZ458812 KBK458806:KBV458812 KLG458806:KLR458812 KVC458806:KVN458812 LEY458806:LFJ458812 LOU458806:LPF458812 LYQ458806:LZB458812 MIM458806:MIX458812 MSI458806:MST458812 NCE458806:NCP458812 NMA458806:NML458812 NVW458806:NWH458812 OFS458806:OGD458812 OPO458806:OPZ458812 OZK458806:OZV458812 PJG458806:PJR458812 PTC458806:PTN458812 QCY458806:QDJ458812 QMU458806:QNF458812 QWQ458806:QXB458812 RGM458806:RGX458812 RQI458806:RQT458812 SAE458806:SAP458812 SKA458806:SKL458812 STW458806:SUH458812 TDS458806:TED458812 TNO458806:TNZ458812 TXK458806:TXV458812 UHG458806:UHR458812 URC458806:URN458812 VAY458806:VBJ458812 VKU458806:VLF458812 VUQ458806:VVB458812 WEM458806:WEX458812 WOI458806:WOT458812 WYE458806:WYP458812 LS524342:MD524348 VO524342:VZ524348 AFK524342:AFV524348 APG524342:APR524348 AZC524342:AZN524348 BIY524342:BJJ524348 BSU524342:BTF524348 CCQ524342:CDB524348 CMM524342:CMX524348 CWI524342:CWT524348 DGE524342:DGP524348 DQA524342:DQL524348 DZW524342:EAH524348 EJS524342:EKD524348 ETO524342:ETZ524348 FDK524342:FDV524348 FNG524342:FNR524348 FXC524342:FXN524348 GGY524342:GHJ524348 GQU524342:GRF524348 HAQ524342:HBB524348 HKM524342:HKX524348 HUI524342:HUT524348 IEE524342:IEP524348 IOA524342:IOL524348 IXW524342:IYH524348 JHS524342:JID524348 JRO524342:JRZ524348 KBK524342:KBV524348 KLG524342:KLR524348 KVC524342:KVN524348 LEY524342:LFJ524348 LOU524342:LPF524348 LYQ524342:LZB524348 MIM524342:MIX524348 MSI524342:MST524348 NCE524342:NCP524348 NMA524342:NML524348 NVW524342:NWH524348 OFS524342:OGD524348 OPO524342:OPZ524348 OZK524342:OZV524348 PJG524342:PJR524348 PTC524342:PTN524348 QCY524342:QDJ524348 QMU524342:QNF524348 QWQ524342:QXB524348 RGM524342:RGX524348 RQI524342:RQT524348 SAE524342:SAP524348 SKA524342:SKL524348 STW524342:SUH524348 TDS524342:TED524348 TNO524342:TNZ524348 TXK524342:TXV524348 UHG524342:UHR524348 URC524342:URN524348 VAY524342:VBJ524348 VKU524342:VLF524348 VUQ524342:VVB524348 WEM524342:WEX524348 WOI524342:WOT524348 WYE524342:WYP524348 LS589878:MD589884 VO589878:VZ589884 AFK589878:AFV589884 APG589878:APR589884 AZC589878:AZN589884 BIY589878:BJJ589884 BSU589878:BTF589884 CCQ589878:CDB589884 CMM589878:CMX589884 CWI589878:CWT589884 DGE589878:DGP589884 DQA589878:DQL589884 DZW589878:EAH589884 EJS589878:EKD589884 ETO589878:ETZ589884 FDK589878:FDV589884 FNG589878:FNR589884 FXC589878:FXN589884 GGY589878:GHJ589884 GQU589878:GRF589884 HAQ589878:HBB589884 HKM589878:HKX589884 HUI589878:HUT589884 IEE589878:IEP589884 IOA589878:IOL589884 IXW589878:IYH589884 JHS589878:JID589884 JRO589878:JRZ589884 KBK589878:KBV589884 KLG589878:KLR589884 KVC589878:KVN589884 LEY589878:LFJ589884 LOU589878:LPF589884 LYQ589878:LZB589884 MIM589878:MIX589884 MSI589878:MST589884 NCE589878:NCP589884 NMA589878:NML589884 NVW589878:NWH589884 OFS589878:OGD589884 OPO589878:OPZ589884 OZK589878:OZV589884 PJG589878:PJR589884 PTC589878:PTN589884 QCY589878:QDJ589884 QMU589878:QNF589884 QWQ589878:QXB589884 RGM589878:RGX589884 RQI589878:RQT589884 SAE589878:SAP589884 SKA589878:SKL589884 STW589878:SUH589884 TDS589878:TED589884 TNO589878:TNZ589884 TXK589878:TXV589884 UHG589878:UHR589884 URC589878:URN589884 VAY589878:VBJ589884 VKU589878:VLF589884 VUQ589878:VVB589884 WEM589878:WEX589884 WOI589878:WOT589884 WYE589878:WYP589884 LS655414:MD655420 VO655414:VZ655420 AFK655414:AFV655420 APG655414:APR655420 AZC655414:AZN655420 BIY655414:BJJ655420 BSU655414:BTF655420 CCQ655414:CDB655420 CMM655414:CMX655420 CWI655414:CWT655420 DGE655414:DGP655420 DQA655414:DQL655420 DZW655414:EAH655420 EJS655414:EKD655420 ETO655414:ETZ655420 FDK655414:FDV655420 FNG655414:FNR655420 FXC655414:FXN655420 GGY655414:GHJ655420 GQU655414:GRF655420 HAQ655414:HBB655420 HKM655414:HKX655420 HUI655414:HUT655420 IEE655414:IEP655420 IOA655414:IOL655420 IXW655414:IYH655420 JHS655414:JID655420 JRO655414:JRZ655420 KBK655414:KBV655420 KLG655414:KLR655420 KVC655414:KVN655420 LEY655414:LFJ655420 LOU655414:LPF655420 LYQ655414:LZB655420 MIM655414:MIX655420 MSI655414:MST655420 NCE655414:NCP655420 NMA655414:NML655420 NVW655414:NWH655420 OFS655414:OGD655420 OPO655414:OPZ655420 OZK655414:OZV655420 PJG655414:PJR655420 PTC655414:PTN655420 QCY655414:QDJ655420 QMU655414:QNF655420 QWQ655414:QXB655420 RGM655414:RGX655420 RQI655414:RQT655420 SAE655414:SAP655420 SKA655414:SKL655420 STW655414:SUH655420 TDS655414:TED655420 TNO655414:TNZ655420 TXK655414:TXV655420 UHG655414:UHR655420 URC655414:URN655420 VAY655414:VBJ655420 VKU655414:VLF655420 VUQ655414:VVB655420 WEM655414:WEX655420 WOI655414:WOT655420 WYE655414:WYP655420 LS720950:MD720956 VO720950:VZ720956 AFK720950:AFV720956 APG720950:APR720956 AZC720950:AZN720956 BIY720950:BJJ720956 BSU720950:BTF720956 CCQ720950:CDB720956 CMM720950:CMX720956 CWI720950:CWT720956 DGE720950:DGP720956 DQA720950:DQL720956 DZW720950:EAH720956 EJS720950:EKD720956 ETO720950:ETZ720956 FDK720950:FDV720956 FNG720950:FNR720956 FXC720950:FXN720956 GGY720950:GHJ720956 GQU720950:GRF720956 HAQ720950:HBB720956 HKM720950:HKX720956 HUI720950:HUT720956 IEE720950:IEP720956 IOA720950:IOL720956 IXW720950:IYH720956 JHS720950:JID720956 JRO720950:JRZ720956 KBK720950:KBV720956 KLG720950:KLR720956 KVC720950:KVN720956 LEY720950:LFJ720956 LOU720950:LPF720956 LYQ720950:LZB720956 MIM720950:MIX720956 MSI720950:MST720956 NCE720950:NCP720956 NMA720950:NML720956 NVW720950:NWH720956 OFS720950:OGD720956 OPO720950:OPZ720956 OZK720950:OZV720956 PJG720950:PJR720956 PTC720950:PTN720956 QCY720950:QDJ720956 QMU720950:QNF720956 QWQ720950:QXB720956 RGM720950:RGX720956 RQI720950:RQT720956 SAE720950:SAP720956 SKA720950:SKL720956 STW720950:SUH720956 TDS720950:TED720956 TNO720950:TNZ720956 TXK720950:TXV720956 UHG720950:UHR720956 URC720950:URN720956 VAY720950:VBJ720956 VKU720950:VLF720956 VUQ720950:VVB720956 WEM720950:WEX720956 WOI720950:WOT720956 WYE720950:WYP720956 LS786486:MD786492 VO786486:VZ786492 AFK786486:AFV786492 APG786486:APR786492 AZC786486:AZN786492 BIY786486:BJJ786492 BSU786486:BTF786492 CCQ786486:CDB786492 CMM786486:CMX786492 CWI786486:CWT786492 DGE786486:DGP786492 DQA786486:DQL786492 DZW786486:EAH786492 EJS786486:EKD786492 ETO786486:ETZ786492 FDK786486:FDV786492 FNG786486:FNR786492 FXC786486:FXN786492 GGY786486:GHJ786492 GQU786486:GRF786492 HAQ786486:HBB786492 HKM786486:HKX786492 HUI786486:HUT786492 IEE786486:IEP786492 IOA786486:IOL786492 IXW786486:IYH786492 JHS786486:JID786492 JRO786486:JRZ786492 KBK786486:KBV786492 KLG786486:KLR786492 KVC786486:KVN786492 LEY786486:LFJ786492 LOU786486:LPF786492 LYQ786486:LZB786492 MIM786486:MIX786492 MSI786486:MST786492 NCE786486:NCP786492 NMA786486:NML786492 NVW786486:NWH786492 OFS786486:OGD786492 OPO786486:OPZ786492 OZK786486:OZV786492 PJG786486:PJR786492 PTC786486:PTN786492 QCY786486:QDJ786492 QMU786486:QNF786492 QWQ786486:QXB786492 RGM786486:RGX786492 RQI786486:RQT786492 SAE786486:SAP786492 SKA786486:SKL786492 STW786486:SUH786492 TDS786486:TED786492 TNO786486:TNZ786492 TXK786486:TXV786492 UHG786486:UHR786492 URC786486:URN786492 VAY786486:VBJ786492 VKU786486:VLF786492 VUQ786486:VVB786492 WEM786486:WEX786492 WOI786486:WOT786492 WYE786486:WYP786492 LS852022:MD852028 VO852022:VZ852028 AFK852022:AFV852028 APG852022:APR852028 AZC852022:AZN852028 BIY852022:BJJ852028 BSU852022:BTF852028 CCQ852022:CDB852028 CMM852022:CMX852028 CWI852022:CWT852028 DGE852022:DGP852028 DQA852022:DQL852028 DZW852022:EAH852028 EJS852022:EKD852028 ETO852022:ETZ852028 FDK852022:FDV852028 FNG852022:FNR852028 FXC852022:FXN852028 GGY852022:GHJ852028 GQU852022:GRF852028 HAQ852022:HBB852028 HKM852022:HKX852028 HUI852022:HUT852028 IEE852022:IEP852028 IOA852022:IOL852028 IXW852022:IYH852028 JHS852022:JID852028 JRO852022:JRZ852028 KBK852022:KBV852028 KLG852022:KLR852028 KVC852022:KVN852028 LEY852022:LFJ852028 LOU852022:LPF852028 LYQ852022:LZB852028 MIM852022:MIX852028 MSI852022:MST852028 NCE852022:NCP852028 NMA852022:NML852028 NVW852022:NWH852028 OFS852022:OGD852028 OPO852022:OPZ852028 OZK852022:OZV852028 PJG852022:PJR852028 PTC852022:PTN852028 QCY852022:QDJ852028 QMU852022:QNF852028 QWQ852022:QXB852028 RGM852022:RGX852028 RQI852022:RQT852028 SAE852022:SAP852028 SKA852022:SKL852028 STW852022:SUH852028 TDS852022:TED852028 TNO852022:TNZ852028 TXK852022:TXV852028 UHG852022:UHR852028 URC852022:URN852028 VAY852022:VBJ852028 VKU852022:VLF852028 VUQ852022:VVB852028 WEM852022:WEX852028 WOI852022:WOT852028 WYE852022:WYP852028 LS917558:MD917564 VO917558:VZ917564 AFK917558:AFV917564 APG917558:APR917564 AZC917558:AZN917564 BIY917558:BJJ917564 BSU917558:BTF917564 CCQ917558:CDB917564 CMM917558:CMX917564 CWI917558:CWT917564 DGE917558:DGP917564 DQA917558:DQL917564 DZW917558:EAH917564 EJS917558:EKD917564 ETO917558:ETZ917564 FDK917558:FDV917564 FNG917558:FNR917564 FXC917558:FXN917564 GGY917558:GHJ917564 GQU917558:GRF917564 HAQ917558:HBB917564 HKM917558:HKX917564 HUI917558:HUT917564 IEE917558:IEP917564 IOA917558:IOL917564 IXW917558:IYH917564 JHS917558:JID917564 JRO917558:JRZ917564 KBK917558:KBV917564 KLG917558:KLR917564 KVC917558:KVN917564 LEY917558:LFJ917564 LOU917558:LPF917564 LYQ917558:LZB917564 MIM917558:MIX917564 MSI917558:MST917564 NCE917558:NCP917564 NMA917558:NML917564 NVW917558:NWH917564 OFS917558:OGD917564 OPO917558:OPZ917564 OZK917558:OZV917564 PJG917558:PJR917564 PTC917558:PTN917564 QCY917558:QDJ917564 QMU917558:QNF917564 QWQ917558:QXB917564 RGM917558:RGX917564 RQI917558:RQT917564 SAE917558:SAP917564 SKA917558:SKL917564 STW917558:SUH917564 TDS917558:TED917564 TNO917558:TNZ917564 TXK917558:TXV917564 UHG917558:UHR917564 URC917558:URN917564 VAY917558:VBJ917564 VKU917558:VLF917564 VUQ917558:VVB917564 WEM917558:WEX917564 WOI917558:WOT917564 WYE917558:WYP917564 LS983094:MD983100 VO983094:VZ983100 AFK983094:AFV983100 APG983094:APR983100 AZC983094:AZN983100 BIY983094:BJJ983100 BSU983094:BTF983100 CCQ983094:CDB983100 CMM983094:CMX983100 CWI983094:CWT983100 DGE983094:DGP983100 DQA983094:DQL983100 DZW983094:EAH983100 EJS983094:EKD983100 ETO983094:ETZ983100 FDK983094:FDV983100 FNG983094:FNR983100 FXC983094:FXN983100 GGY983094:GHJ983100 GQU983094:GRF983100 HAQ983094:HBB983100 HKM983094:HKX983100 HUI983094:HUT983100 IEE983094:IEP983100 IOA983094:IOL983100 IXW983094:IYH983100 JHS983094:JID983100 JRO983094:JRZ983100 KBK983094:KBV983100 KLG983094:KLR983100 KVC983094:KVN983100 LEY983094:LFJ983100 LOU983094:LPF983100 LYQ983094:LZB983100 MIM983094:MIX983100 MSI983094:MST983100 NCE983094:NCP983100 NMA983094:NML983100 NVW983094:NWH983100 OFS983094:OGD983100 OPO983094:OPZ983100 OZK983094:OZV983100 PJG983094:PJR983100 PTC983094:PTN983100 QCY983094:QDJ983100 QMU983094:QNF983100 QWQ983094:QXB983100 RGM983094:RGX983100 RQI983094:RQT983100 SAE983094:SAP983100 SKA983094:SKL983100 STW983094:SUH983100 TDS983094:TED983100 TNO983094:TNZ983100 TXK983094:TXV983100 UHG983094:UHR983100 URC983094:URN983100 VAY983094:VBJ983100 VKU983094:VLF983100 VUQ983094:VVB983100 WEM983094:WEX983100 WOI983094:WOT983100 LS58:MD60 APG30:APR32 WYE58:WYP60 WOI58:WOT60 WEM58:WEX60 VUQ58:VVB60 VKU58:VLF60 VAY58:VBJ60 URC58:URN60 UHG58:UHR60 TXK58:TXV60 TNO58:TNZ60 TDS58:TED60 STW58:SUH60 SKA58:SKL60 SAE58:SAP60 RQI58:RQT60 RGM58:RGX60 QWQ58:QXB60 QMU58:QNF60 QCY58:QDJ60 PTC58:PTN60 PJG58:PJR60 OZK58:OZV60 OPO58:OPZ60 OFS58:OGD60 NVW58:NWH60 NMA58:NML60 NCE58:NCP60 MSI58:MST60 MIM58:MIX60 LYQ58:LZB60 LOU58:LPF60 LEY58:LFJ60 KVC58:KVN60 KLG58:KLR60 KBK58:KBV60 JRO58:JRZ60 JHS58:JID60 IXW58:IYH60 IOA58:IOL60 IEE58:IEP60 HUI58:HUT60 HKM58:HKX60 HAQ58:HBB60 GQU58:GRF60 GGY58:GHJ60 FXC58:FXN60 FNG58:FNR60 FDK58:FDV60 ETO58:ETZ60 EJS58:EKD60 DZW58:EAH60 DQA58:DQL60 DGE58:DGP60 CWI58:CWT60 CMM58:CMX60 CCQ58:CDB60 BSU58:BTF60 BIY58:BJJ60 AZC58:AZN60 APG58:APR60 CG31:CH32 CG45:CH46 AZC30:AZN32 BIY30:BJJ32 BSU30:BTF32 CCQ30:CDB32 CMM30:CMX32 CWI30:CWT32 DGE30:DGP32 DQA30:DQL32 DZW30:EAH32 EJS30:EKD32 ETO30:ETZ32 FDK30:FDV32 FNG30:FNR32 FXC30:FXN32 GGY30:GHJ32 GQU30:GRF32 HAQ30:HBB32 HKM30:HKX32 HUI30:HUT32 IEE30:IEP32 IOA30:IOL32 IXW30:IYH32 JHS30:JID32 JRO30:JRZ32 KBK30:KBV32 KLG30:KLR32 KVC30:KVN32 LEY30:LFJ32 LOU30:LPF32 LYQ30:LZB32 MIM30:MIX32 MSI30:MST32 NCE30:NCP32 NMA30:NML32 NVW30:NWH32 OFS30:OGD32 OPO30:OPZ32 OZK30:OZV32 PJG30:PJR32 PTC30:PTN32 QCY30:QDJ32 QMU30:QNF32 QWQ30:QXB32 RGM30:RGX32 RQI30:RQT32 SAE30:SAP32 SKA30:SKL32 STW30:SUH32 TDS30:TED32 TNO30:TNZ32 TXK30:TXV32 UHG30:UHR32 URC30:URN32 VAY30:VBJ32 VKU30:VLF32 VUQ30:VVB32 WEM30:WEX32 WOI30:WOT32 WYE30:WYP32 LS30:MD32 VO30:VZ32 AFK30:AFV32 AFK58:AFV60 CG30 APG44:APR46 CG44 AZC44:AZN46 BIY44:BJJ46 BSU44:BTF46 CCQ44:CDB46 CMM44:CMX46 CWI44:CWT46 DGE44:DGP46 DQA44:DQL46 DZW44:EAH46 EJS44:EKD46 ETO44:ETZ46 FDK44:FDV46 FNG44:FNR46 FXC44:FXN46 GGY44:GHJ46 GQU44:GRF46 HAQ44:HBB46 HKM44:HKX46 HUI44:HUT46 IEE44:IEP46 IOA44:IOL46 IXW44:IYH46 JHS44:JID46 JRO44:JRZ46 KBK44:KBV46 KLG44:KLR46 KVC44:KVN46 LEY44:LFJ46 LOU44:LPF46 LYQ44:LZB46 MIM44:MIX46 MSI44:MST46 NCE44:NCP46 NMA44:NML46 NVW44:NWH46 OFS44:OGD46 OPO44:OPZ46 OZK44:OZV46 PJG44:PJR46 PTC44:PTN46 QCY44:QDJ46 QMU44:QNF46 QWQ44:QXB46 RGM44:RGX46 RQI44:RQT46 SAE44:SAP46 SKA44:SKL46 STW44:SUH46 TDS44:TED46 TNO44:TNZ46 TXK44:TXV46 UHG44:UHR46 URC44:URN46 VAY44:VBJ46 VKU44:VLF46 VUQ44:VVB46 WEM44:WEX46 WOI44:WOT46 WYE44:WYP46 LS44:MD46 VO44:VZ46 AFK44:AFV46 CG58 AFK26:AFV26 VO26:VZ26 LS26:MD26 WYE26:WYP26 WOI26:WOT26 WEM26:WEX26 VUQ26:VVB26 VKU26:VLF26 VAY26:VBJ26 URC26:URN26 UHG26:UHR26 TXK26:TXV26 TNO26:TNZ26 TDS26:TED26 STW26:SUH26 SKA26:SKL26 SAE26:SAP26 RQI26:RQT26 RGM26:RGX26 QWQ26:QXB26 QMU26:QNF26 QCY26:QDJ26 PTC26:PTN26 PJG26:PJR26 OZK26:OZV26 OPO26:OPZ26 OFS26:OGD26 NVW26:NWH26 NMA26:NML26 NCE26:NCP26 MSI26:MST26 MIM26:MIX26 LYQ26:LZB26 LOU26:LPF26 LEY26:LFJ26 KVC26:KVN26 KLG26:KLR26 KBK26:KBV26 JRO26:JRZ26 JHS26:JID26 IXW26:IYH26 IOA26:IOL26 IEE26:IEP26 HUI26:HUT26 HKM26:HKX26 HAQ26:HBB26 GQU26:GRF26 GGY26:GHJ26 FXC26:FXN26 FNG26:FNR26 FDK26:FDV26 ETO26:ETZ26 EJS26:EKD26 DZW26:EAH26 DQA26:DQL26 DGE26:DGP26 CWI26:CWT26 CMM26:CMX26 CCQ26:CDB26 BSU26:BTF26 BIY26:BJJ26 AZC26:AZN26 APG26:APR26 AFK40:AFV40 VO40:VZ40 LS40:MD40 WYE40:WYP40 WOI40:WOT40 WEM40:WEX40 VUQ40:VVB40 VKU40:VLF40 VAY40:VBJ40 URC40:URN40 UHG40:UHR40 TXK40:TXV40 TNO40:TNZ40 TDS40:TED40 STW40:SUH40 SKA40:SKL40 SAE40:SAP40 RQI40:RQT40 RGM40:RGX40 QWQ40:QXB40 QMU40:QNF40 QCY40:QDJ40 PTC40:PTN40 PJG40:PJR40 OZK40:OZV40 OPO40:OPZ40 OFS40:OGD40 NVW40:NWH40 NMA40:NML40 NCE40:NCP40 MSI40:MST40 MIM40:MIX40 LYQ40:LZB40 LOU40:LPF40 LEY40:LFJ40 KVC40:KVN40 KLG40:KLR40 KBK40:KBV40 JRO40:JRZ40 JHS40:JID40 IXW40:IYH40 IOA40:IOL40 IEE40:IEP40 HUI40:HUT40 HKM40:HKX40 HAQ40:HBB40 GQU40:GRF40 GGY40:GHJ40 FXC40:FXN40 FNG40:FNR40 FDK40:FDV40 ETO40:ETZ40 EJS40:EKD40 DZW40:EAH40 DQA40:DQL40 DGE40:DGP40 CWI40:CWT40 CMM40:CMX40 CCQ40:CDB40 BSU40:BTF40 BIY40:BJJ40 AZC40:AZN40 APG40:APR40 AFK54:AFV54 APG54:APR54 AZC54:AZN54 BIY54:BJJ54 BSU54:BTF54 CCQ54:CDB54 CMM54:CMX54 CWI54:CWT54 DGE54:DGP54 DQA54:DQL54 DZW54:EAH54 EJS54:EKD54 ETO54:ETZ54 FDK54:FDV54 FNG54:FNR54 FXC54:FXN54 GGY54:GHJ54 GQU54:GRF54 HAQ54:HBB54 HKM54:HKX54 HUI54:HUT54 IEE54:IEP54 IOA54:IOL54 IXW54:IYH54 JHS54:JID54 JRO54:JRZ54 KBK54:KBV54 KLG54:KLR54 KVC54:KVN54 LEY54:LFJ54 LOU54:LPF54 LYQ54:LZB54 MIM54:MIX54 MSI54:MST54 NCE54:NCP54 NMA54:NML54 NVW54:NWH54 OFS54:OGD54 OPO54:OPZ54 OZK54:OZV54 PJG54:PJR54 PTC54:PTN54 QCY54:QDJ54 QMU54:QNF54 QWQ54:QXB54 RGM54:RGX54 RQI54:RQT54 SAE54:SAP54 SKA54:SKL54 STW54:SUH54 TDS54:TED54 TNO54:TNZ54 TXK54:TXV54 UHG54:UHR54 URC54:URN54 VAY54:VBJ54 VKU54:VLF54 VUQ54:VVB54 WEM54:WEX54 WOI54:WOT54 WYE54:WYP54 LS54:MD54 VO54:VZ54 VO58:VZ60 L44:CF46 CG59:CH60 L30:CF32 L40:CG40 L26:CG26 L54:CG54 L65590:CH65596 L983094:CH983100 L917558:CH917564 L852022:CH852028 L786486:CH786492 L720950:CH720956 L655414:CH655420 L589878:CH589884 L524342:CH524348 L458806:CH458812 L393270:CH393276 L327734:CH327740 L262198:CH262204 L196662:CH196668 L131126:CH131132 L58:CF60" xr:uid="{00000000-0002-0000-0C00-000000000000}"/>
    <dataValidation allowBlank="1" promptTitle="checkPeriodRange" sqref="Q25 LX25 VT25 AFP25 APL25 AZH25 BJD25 BSZ25 CCV25 CMR25 CWN25 DGJ25 DQF25 EAB25 EJX25 ETT25 FDP25 FNL25 FXH25 GHD25 GQZ25 HAV25 HKR25 HUN25 IEJ25 IOF25 IYB25 JHX25 JRT25 KBP25 KLL25 KVH25 LFD25 LOZ25 LYV25 MIR25 MSN25 NCJ25 NMF25 NWB25 OFX25 OPT25 OZP25 PJL25 PTH25 QDD25 QMZ25 QWV25 RGR25 RQN25 SAJ25 SKF25 SUB25 TDX25 TNT25 TXP25 UHL25 URH25 VBD25 VKZ25 VUV25 WER25 WON25 WYJ25 Q65589 LX65589 VT65589 AFP65589 APL65589 AZH65589 BJD65589 BSZ65589 CCV65589 CMR65589 CWN65589 DGJ65589 DQF65589 EAB65589 EJX65589 ETT65589 FDP65589 FNL65589 FXH65589 GHD65589 GQZ65589 HAV65589 HKR65589 HUN65589 IEJ65589 IOF65589 IYB65589 JHX65589 JRT65589 KBP65589 KLL65589 KVH65589 LFD65589 LOZ65589 LYV65589 MIR65589 MSN65589 NCJ65589 NMF65589 NWB65589 OFX65589 OPT65589 OZP65589 PJL65589 PTH65589 QDD65589 QMZ65589 QWV65589 RGR65589 RQN65589 SAJ65589 SKF65589 SUB65589 TDX65589 TNT65589 TXP65589 UHL65589 URH65589 VBD65589 VKZ65589 VUV65589 WER65589 WON65589 WYJ65589 Q131125 LX131125 VT131125 AFP131125 APL131125 AZH131125 BJD131125 BSZ131125 CCV131125 CMR131125 CWN131125 DGJ131125 DQF131125 EAB131125 EJX131125 ETT131125 FDP131125 FNL131125 FXH131125 GHD131125 GQZ131125 HAV131125 HKR131125 HUN131125 IEJ131125 IOF131125 IYB131125 JHX131125 JRT131125 KBP131125 KLL131125 KVH131125 LFD131125 LOZ131125 LYV131125 MIR131125 MSN131125 NCJ131125 NMF131125 NWB131125 OFX131125 OPT131125 OZP131125 PJL131125 PTH131125 QDD131125 QMZ131125 QWV131125 RGR131125 RQN131125 SAJ131125 SKF131125 SUB131125 TDX131125 TNT131125 TXP131125 UHL131125 URH131125 VBD131125 VKZ131125 VUV131125 WER131125 WON131125 WYJ131125 Q196661 LX196661 VT196661 AFP196661 APL196661 AZH196661 BJD196661 BSZ196661 CCV196661 CMR196661 CWN196661 DGJ196661 DQF196661 EAB196661 EJX196661 ETT196661 FDP196661 FNL196661 FXH196661 GHD196661 GQZ196661 HAV196661 HKR196661 HUN196661 IEJ196661 IOF196661 IYB196661 JHX196661 JRT196661 KBP196661 KLL196661 KVH196661 LFD196661 LOZ196661 LYV196661 MIR196661 MSN196661 NCJ196661 NMF196661 NWB196661 OFX196661 OPT196661 OZP196661 PJL196661 PTH196661 QDD196661 QMZ196661 QWV196661 RGR196661 RQN196661 SAJ196661 SKF196661 SUB196661 TDX196661 TNT196661 TXP196661 UHL196661 URH196661 VBD196661 VKZ196661 VUV196661 WER196661 WON196661 WYJ196661 Q262197 LX262197 VT262197 AFP262197 APL262197 AZH262197 BJD262197 BSZ262197 CCV262197 CMR262197 CWN262197 DGJ262197 DQF262197 EAB262197 EJX262197 ETT262197 FDP262197 FNL262197 FXH262197 GHD262197 GQZ262197 HAV262197 HKR262197 HUN262197 IEJ262197 IOF262197 IYB262197 JHX262197 JRT262197 KBP262197 KLL262197 KVH262197 LFD262197 LOZ262197 LYV262197 MIR262197 MSN262197 NCJ262197 NMF262197 NWB262197 OFX262197 OPT262197 OZP262197 PJL262197 PTH262197 QDD262197 QMZ262197 QWV262197 RGR262197 RQN262197 SAJ262197 SKF262197 SUB262197 TDX262197 TNT262197 TXP262197 UHL262197 URH262197 VBD262197 VKZ262197 VUV262197 WER262197 WON262197 WYJ262197 Q327733 LX327733 VT327733 AFP327733 APL327733 AZH327733 BJD327733 BSZ327733 CCV327733 CMR327733 CWN327733 DGJ327733 DQF327733 EAB327733 EJX327733 ETT327733 FDP327733 FNL327733 FXH327733 GHD327733 GQZ327733 HAV327733 HKR327733 HUN327733 IEJ327733 IOF327733 IYB327733 JHX327733 JRT327733 KBP327733 KLL327733 KVH327733 LFD327733 LOZ327733 LYV327733 MIR327733 MSN327733 NCJ327733 NMF327733 NWB327733 OFX327733 OPT327733 OZP327733 PJL327733 PTH327733 QDD327733 QMZ327733 QWV327733 RGR327733 RQN327733 SAJ327733 SKF327733 SUB327733 TDX327733 TNT327733 TXP327733 UHL327733 URH327733 VBD327733 VKZ327733 VUV327733 WER327733 WON327733 WYJ327733 Q393269 LX393269 VT393269 AFP393269 APL393269 AZH393269 BJD393269 BSZ393269 CCV393269 CMR393269 CWN393269 DGJ393269 DQF393269 EAB393269 EJX393269 ETT393269 FDP393269 FNL393269 FXH393269 GHD393269 GQZ393269 HAV393269 HKR393269 HUN393269 IEJ393269 IOF393269 IYB393269 JHX393269 JRT393269 KBP393269 KLL393269 KVH393269 LFD393269 LOZ393269 LYV393269 MIR393269 MSN393269 NCJ393269 NMF393269 NWB393269 OFX393269 OPT393269 OZP393269 PJL393269 PTH393269 QDD393269 QMZ393269 QWV393269 RGR393269 RQN393269 SAJ393269 SKF393269 SUB393269 TDX393269 TNT393269 TXP393269 UHL393269 URH393269 VBD393269 VKZ393269 VUV393269 WER393269 WON393269 WYJ393269 Q458805 LX458805 VT458805 AFP458805 APL458805 AZH458805 BJD458805 BSZ458805 CCV458805 CMR458805 CWN458805 DGJ458805 DQF458805 EAB458805 EJX458805 ETT458805 FDP458805 FNL458805 FXH458805 GHD458805 GQZ458805 HAV458805 HKR458805 HUN458805 IEJ458805 IOF458805 IYB458805 JHX458805 JRT458805 KBP458805 KLL458805 KVH458805 LFD458805 LOZ458805 LYV458805 MIR458805 MSN458805 NCJ458805 NMF458805 NWB458805 OFX458805 OPT458805 OZP458805 PJL458805 PTH458805 QDD458805 QMZ458805 QWV458805 RGR458805 RQN458805 SAJ458805 SKF458805 SUB458805 TDX458805 TNT458805 TXP458805 UHL458805 URH458805 VBD458805 VKZ458805 VUV458805 WER458805 WON458805 WYJ458805 Q524341 LX524341 VT524341 AFP524341 APL524341 AZH524341 BJD524341 BSZ524341 CCV524341 CMR524341 CWN524341 DGJ524341 DQF524341 EAB524341 EJX524341 ETT524341 FDP524341 FNL524341 FXH524341 GHD524341 GQZ524341 HAV524341 HKR524341 HUN524341 IEJ524341 IOF524341 IYB524341 JHX524341 JRT524341 KBP524341 KLL524341 KVH524341 LFD524341 LOZ524341 LYV524341 MIR524341 MSN524341 NCJ524341 NMF524341 NWB524341 OFX524341 OPT524341 OZP524341 PJL524341 PTH524341 QDD524341 QMZ524341 QWV524341 RGR524341 RQN524341 SAJ524341 SKF524341 SUB524341 TDX524341 TNT524341 TXP524341 UHL524341 URH524341 VBD524341 VKZ524341 VUV524341 WER524341 WON524341 WYJ524341 Q589877 LX589877 VT589877 AFP589877 APL589877 AZH589877 BJD589877 BSZ589877 CCV589877 CMR589877 CWN589877 DGJ589877 DQF589877 EAB589877 EJX589877 ETT589877 FDP589877 FNL589877 FXH589877 GHD589877 GQZ589877 HAV589877 HKR589877 HUN589877 IEJ589877 IOF589877 IYB589877 JHX589877 JRT589877 KBP589877 KLL589877 KVH589877 LFD589877 LOZ589877 LYV589877 MIR589877 MSN589877 NCJ589877 NMF589877 NWB589877 OFX589877 OPT589877 OZP589877 PJL589877 PTH589877 QDD589877 QMZ589877 QWV589877 RGR589877 RQN589877 SAJ589877 SKF589877 SUB589877 TDX589877 TNT589877 TXP589877 UHL589877 URH589877 VBD589877 VKZ589877 VUV589877 WER589877 WON589877 WYJ589877 Q655413 LX655413 VT655413 AFP655413 APL655413 AZH655413 BJD655413 BSZ655413 CCV655413 CMR655413 CWN655413 DGJ655413 DQF655413 EAB655413 EJX655413 ETT655413 FDP655413 FNL655413 FXH655413 GHD655413 GQZ655413 HAV655413 HKR655413 HUN655413 IEJ655413 IOF655413 IYB655413 JHX655413 JRT655413 KBP655413 KLL655413 KVH655413 LFD655413 LOZ655413 LYV655413 MIR655413 MSN655413 NCJ655413 NMF655413 NWB655413 OFX655413 OPT655413 OZP655413 PJL655413 PTH655413 QDD655413 QMZ655413 QWV655413 RGR655413 RQN655413 SAJ655413 SKF655413 SUB655413 TDX655413 TNT655413 TXP655413 UHL655413 URH655413 VBD655413 VKZ655413 VUV655413 WER655413 WON655413 WYJ655413 Q720949 LX720949 VT720949 AFP720949 APL720949 AZH720949 BJD720949 BSZ720949 CCV720949 CMR720949 CWN720949 DGJ720949 DQF720949 EAB720949 EJX720949 ETT720949 FDP720949 FNL720949 FXH720949 GHD720949 GQZ720949 HAV720949 HKR720949 HUN720949 IEJ720949 IOF720949 IYB720949 JHX720949 JRT720949 KBP720949 KLL720949 KVH720949 LFD720949 LOZ720949 LYV720949 MIR720949 MSN720949 NCJ720949 NMF720949 NWB720949 OFX720949 OPT720949 OZP720949 PJL720949 PTH720949 QDD720949 QMZ720949 QWV720949 RGR720949 RQN720949 SAJ720949 SKF720949 SUB720949 TDX720949 TNT720949 TXP720949 UHL720949 URH720949 VBD720949 VKZ720949 VUV720949 WER720949 WON720949 WYJ720949 Q786485 LX786485 VT786485 AFP786485 APL786485 AZH786485 BJD786485 BSZ786485 CCV786485 CMR786485 CWN786485 DGJ786485 DQF786485 EAB786485 EJX786485 ETT786485 FDP786485 FNL786485 FXH786485 GHD786485 GQZ786485 HAV786485 HKR786485 HUN786485 IEJ786485 IOF786485 IYB786485 JHX786485 JRT786485 KBP786485 KLL786485 KVH786485 LFD786485 LOZ786485 LYV786485 MIR786485 MSN786485 NCJ786485 NMF786485 NWB786485 OFX786485 OPT786485 OZP786485 PJL786485 PTH786485 QDD786485 QMZ786485 QWV786485 RGR786485 RQN786485 SAJ786485 SKF786485 SUB786485 TDX786485 TNT786485 TXP786485 UHL786485 URH786485 VBD786485 VKZ786485 VUV786485 WER786485 WON786485 WYJ786485 Q852021 LX852021 VT852021 AFP852021 APL852021 AZH852021 BJD852021 BSZ852021 CCV852021 CMR852021 CWN852021 DGJ852021 DQF852021 EAB852021 EJX852021 ETT852021 FDP852021 FNL852021 FXH852021 GHD852021 GQZ852021 HAV852021 HKR852021 HUN852021 IEJ852021 IOF852021 IYB852021 JHX852021 JRT852021 KBP852021 KLL852021 KVH852021 LFD852021 LOZ852021 LYV852021 MIR852021 MSN852021 NCJ852021 NMF852021 NWB852021 OFX852021 OPT852021 OZP852021 PJL852021 PTH852021 QDD852021 QMZ852021 QWV852021 RGR852021 RQN852021 SAJ852021 SKF852021 SUB852021 TDX852021 TNT852021 TXP852021 UHL852021 URH852021 VBD852021 VKZ852021 VUV852021 WER852021 WON852021 WYJ852021 Q917557 LX917557 VT917557 AFP917557 APL917557 AZH917557 BJD917557 BSZ917557 CCV917557 CMR917557 CWN917557 DGJ917557 DQF917557 EAB917557 EJX917557 ETT917557 FDP917557 FNL917557 FXH917557 GHD917557 GQZ917557 HAV917557 HKR917557 HUN917557 IEJ917557 IOF917557 IYB917557 JHX917557 JRT917557 KBP917557 KLL917557 KVH917557 LFD917557 LOZ917557 LYV917557 MIR917557 MSN917557 NCJ917557 NMF917557 NWB917557 OFX917557 OPT917557 OZP917557 PJL917557 PTH917557 QDD917557 QMZ917557 QWV917557 RGR917557 RQN917557 SAJ917557 SKF917557 SUB917557 TDX917557 TNT917557 TXP917557 UHL917557 URH917557 VBD917557 VKZ917557 VUV917557 WER917557 WON917557 WYJ917557 Q983093 LX983093 VT983093 AFP983093 APL983093 AZH983093 BJD983093 BSZ983093 CCV983093 CMR983093 CWN983093 DGJ983093 DQF983093 EAB983093 EJX983093 ETT983093 FDP983093 FNL983093 FXH983093 GHD983093 GQZ983093 HAV983093 HKR983093 HUN983093 IEJ983093 IOF983093 IYB983093 JHX983093 JRT983093 KBP983093 KLL983093 KVH983093 LFD983093 LOZ983093 LYV983093 MIR983093 MSN983093 NCJ983093 NMF983093 NWB983093 OFX983093 OPT983093 OZP983093 PJL983093 PTH983093 QDD983093 QMZ983093 QWV983093 RGR983093 RQN983093 SAJ983093 SKF983093 SUB983093 TDX983093 TNT983093 TXP983093 UHL983093 URH983093 VBD983093 VKZ983093 VUV983093 WER983093 WON983093 WYJ983093 Q39 LX39 VT39 AFP39 APL39 AZH39 BJD39 BSZ39 CCV39 CMR39 CWN39 DGJ39 DQF39 EAB39 EJX39 ETT39 FDP39 FNL39 FXH39 GHD39 GQZ39 HAV39 HKR39 HUN39 IEJ39 IOF39 IYB39 JHX39 JRT39 KBP39 KLL39 KVH39 LFD39 LOZ39 LYV39 MIR39 MSN39 NCJ39 NMF39 NWB39 OFX39 OPT39 OZP39 PJL39 PTH39 QDD39 QMZ39 QWV39 RGR39 RQN39 SAJ39 SKF39 SUB39 TDX39 TNT39 TXP39 UHL39 URH39 VBD39 VKZ39 VUV39 WER39 WON39 WYJ39 Q53 LX53 VT53 AFP53 APL53 AZH53 BJD53 BSZ53 CCV53 CMR53 CWN53 DGJ53 DQF53 EAB53 EJX53 ETT53 FDP53 FNL53 FXH53 GHD53 GQZ53 HAV53 HKR53 HUN53 IEJ53 IOF53 IYB53 JHX53 JRT53 KBP53 KLL53 KVH53 LFD53 LOZ53 LYV53 MIR53 MSN53 NCJ53 NMF53 NWB53 OFX53 OPT53 OZP53 PJL53 PTH53 QDD53 QMZ53 QWV53 RGR53 RQN53 SAJ53 SKF53 SUB53 TDX53 TNT53 TXP53 UHL53 URH53 VBD53 VKZ53 VUV53 WER53 WON53 WYJ53 Q29 LX29 VT29 AFP29 APL29 AZH29 BJD29 BSZ29 CCV29 CMR29 CWN29 DGJ29 DQF29 EAB29 EJX29 ETT29 FDP29 FNL29 FXH29 GHD29 GQZ29 HAV29 HKR29 HUN29 IEJ29 IOF29 IYB29 JHX29 JRT29 KBP29 KLL29 KVH29 LFD29 LOZ29 LYV29 MIR29 MSN29 NCJ29 NMF29 NWB29 OFX29 OPT29 OZP29 PJL29 PTH29 QDD29 QMZ29 QWV29 RGR29 RQN29 SAJ29 SKF29 SUB29 TDX29 TNT29 TXP29 UHL29 URH29 VBD29 VKZ29 VUV29 WER29 WON29 WYJ29 Q43 LX43 VT43 AFP43 APL43 AZH43 BJD43 BSZ43 CCV43 CMR43 CWN43 DGJ43 DQF43 EAB43 EJX43 ETT43 FDP43 FNL43 FXH43 GHD43 GQZ43 HAV43 HKR43 HUN43 IEJ43 IOF43 IYB43 JHX43 JRT43 KBP43 KLL43 KVH43 LFD43 LOZ43 LYV43 MIR43 MSN43 NCJ43 NMF43 NWB43 OFX43 OPT43 OZP43 PJL43 PTH43 QDD43 QMZ43 QWV43 RGR43 RQN43 SAJ43 SKF43 SUB43 TDX43 TNT43 TXP43 UHL43 URH43 VBD43 VKZ43 VUV43 WER43 WON43 WYJ43 Q57 LX57 VT57 AFP57 APL57 AZH57 BJD57 BSZ57 CCV57 CMR57 CWN57 DGJ57 DQF57 EAB57 EJX57 ETT57 FDP57 FNL57 FXH57 GHD57 GQZ57 HAV57 HKR57 HUN57 IEJ57 IOF57 IYB57 JHX57 JRT57 KBP57 KLL57 KVH57 LFD57 LOZ57 LYV57 MIR57 MSN57 NCJ57 NMF57 NWB57 OFX57 OPT57 OZP57 PJL57 PTH57 QDD57 QMZ57 QWV57 RGR57 RQN57 SAJ57 SKF57 SUB57 TDX57 TNT57 TXP57 UHL57 URH57 VBD57 VKZ57 VUV57 WER57 WON57 WYJ57 X43 X65589 X131125 X196661 X262197 X327733 X393269 X458805 X524341 X589877 X655413 X720949 X786485 X852021 X917557 X983093 X25 X39 X53 X29 X57 AE43 AE65589 AE131125 AE196661 AE262197 AE327733 AE393269 AE458805 AE524341 AE589877 AE655413 AE720949 AE786485 AE852021 AE917557 AE983093 AE25 AE39 AE53 AE29 AE57 AL43 AL65589 AL131125 AL196661 AL262197 AL327733 AL393269 AL458805 AL524341 AL589877 AL655413 AL720949 AL786485 AL852021 AL917557 AL983093 AL25 AL39 AL53 AL29 AL57 AS43 AS65589 AS131125 AS196661 AS262197 AS327733 AS393269 AS458805 AS524341 AS589877 AS655413 AS720949 AS786485 AS852021 AS917557 AS983093 AS25 AS39 AS53 AS29 AS57 AZ43 AZ65589 AZ131125 AZ196661 AZ262197 AZ327733 AZ393269 AZ458805 AZ524341 AZ589877 AZ655413 AZ720949 AZ786485 AZ852021 AZ917557 AZ983093 AZ25 AZ39 AZ53 AZ29 AZ57 BG43 BG65589 BG131125 BG196661 BG262197 BG327733 BG393269 BG458805 BG524341 BG589877 BG655413 BG720949 BG786485 BG852021 BG917557 BG983093 BG25 BG39 BG53 BG29 BG57 BN43 BN65589 BN131125 BN196661 BN262197 BN327733 BN393269 BN458805 BN524341 BN589877 BN655413 BN720949 BN786485 BN852021 BN917557 BN983093 BN25 BN39 BN53 BN29 BN57 BU43 BU65589 BU131125 BU196661 BU262197 BU327733 BU393269 BU458805 BU524341 BU589877 BU655413 BU720949 BU786485 BU852021 BU917557 BU983093 BU25 BU39 BU53 BU29 BU57 CB43 CB65589 CB131125 CB196661 CB262197 CB327733 CB393269 CB458805 CB524341 CB589877 CB655413 CB720949 CB786485 CB852021 CB917557 CB983093 CB25 CB39 CB53 CB29 CB57" xr:uid="{00000000-0002-0000-0C00-000001000000}"/>
    <dataValidation allowBlank="1" showInputMessage="1" showErrorMessage="1" prompt="Для выбора выполните двойной щелчок левой клавиши мыши по соответствующей ячейке." sqref="S65588 LZ65588 VV65588 AFR65588 APN65588 AZJ65588 BJF65588 BTB65588 CCX65588 CMT65588 CWP65588 DGL65588 DQH65588 EAD65588 EJZ65588 ETV65588 FDR65588 FNN65588 FXJ65588 GHF65588 GRB65588 HAX65588 HKT65588 HUP65588 IEL65588 IOH65588 IYD65588 JHZ65588 JRV65588 KBR65588 KLN65588 KVJ65588 LFF65588 LPB65588 LYX65588 MIT65588 MSP65588 NCL65588 NMH65588 NWD65588 OFZ65588 OPV65588 OZR65588 PJN65588 PTJ65588 QDF65588 QNB65588 QWX65588 RGT65588 RQP65588 SAL65588 SKH65588 SUD65588 TDZ65588 TNV65588 TXR65588 UHN65588 URJ65588 VBF65588 VLB65588 VUX65588 WET65588 WOP65588 WYL65588 S131124 LZ131124 VV131124 AFR131124 APN131124 AZJ131124 BJF131124 BTB131124 CCX131124 CMT131124 CWP131124 DGL131124 DQH131124 EAD131124 EJZ131124 ETV131124 FDR131124 FNN131124 FXJ131124 GHF131124 GRB131124 HAX131124 HKT131124 HUP131124 IEL131124 IOH131124 IYD131124 JHZ131124 JRV131124 KBR131124 KLN131124 KVJ131124 LFF131124 LPB131124 LYX131124 MIT131124 MSP131124 NCL131124 NMH131124 NWD131124 OFZ131124 OPV131124 OZR131124 PJN131124 PTJ131124 QDF131124 QNB131124 QWX131124 RGT131124 RQP131124 SAL131124 SKH131124 SUD131124 TDZ131124 TNV131124 TXR131124 UHN131124 URJ131124 VBF131124 VLB131124 VUX131124 WET131124 WOP131124 WYL131124 S196660 LZ196660 VV196660 AFR196660 APN196660 AZJ196660 BJF196660 BTB196660 CCX196660 CMT196660 CWP196660 DGL196660 DQH196660 EAD196660 EJZ196660 ETV196660 FDR196660 FNN196660 FXJ196660 GHF196660 GRB196660 HAX196660 HKT196660 HUP196660 IEL196660 IOH196660 IYD196660 JHZ196660 JRV196660 KBR196660 KLN196660 KVJ196660 LFF196660 LPB196660 LYX196660 MIT196660 MSP196660 NCL196660 NMH196660 NWD196660 OFZ196660 OPV196660 OZR196660 PJN196660 PTJ196660 QDF196660 QNB196660 QWX196660 RGT196660 RQP196660 SAL196660 SKH196660 SUD196660 TDZ196660 TNV196660 TXR196660 UHN196660 URJ196660 VBF196660 VLB196660 VUX196660 WET196660 WOP196660 WYL196660 S262196 LZ262196 VV262196 AFR262196 APN262196 AZJ262196 BJF262196 BTB262196 CCX262196 CMT262196 CWP262196 DGL262196 DQH262196 EAD262196 EJZ262196 ETV262196 FDR262196 FNN262196 FXJ262196 GHF262196 GRB262196 HAX262196 HKT262196 HUP262196 IEL262196 IOH262196 IYD262196 JHZ262196 JRV262196 KBR262196 KLN262196 KVJ262196 LFF262196 LPB262196 LYX262196 MIT262196 MSP262196 NCL262196 NMH262196 NWD262196 OFZ262196 OPV262196 OZR262196 PJN262196 PTJ262196 QDF262196 QNB262196 QWX262196 RGT262196 RQP262196 SAL262196 SKH262196 SUD262196 TDZ262196 TNV262196 TXR262196 UHN262196 URJ262196 VBF262196 VLB262196 VUX262196 WET262196 WOP262196 WYL262196 S327732 LZ327732 VV327732 AFR327732 APN327732 AZJ327732 BJF327732 BTB327732 CCX327732 CMT327732 CWP327732 DGL327732 DQH327732 EAD327732 EJZ327732 ETV327732 FDR327732 FNN327732 FXJ327732 GHF327732 GRB327732 HAX327732 HKT327732 HUP327732 IEL327732 IOH327732 IYD327732 JHZ327732 JRV327732 KBR327732 KLN327732 KVJ327732 LFF327732 LPB327732 LYX327732 MIT327732 MSP327732 NCL327732 NMH327732 NWD327732 OFZ327732 OPV327732 OZR327732 PJN327732 PTJ327732 QDF327732 QNB327732 QWX327732 RGT327732 RQP327732 SAL327732 SKH327732 SUD327732 TDZ327732 TNV327732 TXR327732 UHN327732 URJ327732 VBF327732 VLB327732 VUX327732 WET327732 WOP327732 WYL327732 S393268 LZ393268 VV393268 AFR393268 APN393268 AZJ393268 BJF393268 BTB393268 CCX393268 CMT393268 CWP393268 DGL393268 DQH393268 EAD393268 EJZ393268 ETV393268 FDR393268 FNN393268 FXJ393268 GHF393268 GRB393268 HAX393268 HKT393268 HUP393268 IEL393268 IOH393268 IYD393268 JHZ393268 JRV393268 KBR393268 KLN393268 KVJ393268 LFF393268 LPB393268 LYX393268 MIT393268 MSP393268 NCL393268 NMH393268 NWD393268 OFZ393268 OPV393268 OZR393268 PJN393268 PTJ393268 QDF393268 QNB393268 QWX393268 RGT393268 RQP393268 SAL393268 SKH393268 SUD393268 TDZ393268 TNV393268 TXR393268 UHN393268 URJ393268 VBF393268 VLB393268 VUX393268 WET393268 WOP393268 WYL393268 S458804 LZ458804 VV458804 AFR458804 APN458804 AZJ458804 BJF458804 BTB458804 CCX458804 CMT458804 CWP458804 DGL458804 DQH458804 EAD458804 EJZ458804 ETV458804 FDR458804 FNN458804 FXJ458804 GHF458804 GRB458804 HAX458804 HKT458804 HUP458804 IEL458804 IOH458804 IYD458804 JHZ458804 JRV458804 KBR458804 KLN458804 KVJ458804 LFF458804 LPB458804 LYX458804 MIT458804 MSP458804 NCL458804 NMH458804 NWD458804 OFZ458804 OPV458804 OZR458804 PJN458804 PTJ458804 QDF458804 QNB458804 QWX458804 RGT458804 RQP458804 SAL458804 SKH458804 SUD458804 TDZ458804 TNV458804 TXR458804 UHN458804 URJ458804 VBF458804 VLB458804 VUX458804 WET458804 WOP458804 WYL458804 S524340 LZ524340 VV524340 AFR524340 APN524340 AZJ524340 BJF524340 BTB524340 CCX524340 CMT524340 CWP524340 DGL524340 DQH524340 EAD524340 EJZ524340 ETV524340 FDR524340 FNN524340 FXJ524340 GHF524340 GRB524340 HAX524340 HKT524340 HUP524340 IEL524340 IOH524340 IYD524340 JHZ524340 JRV524340 KBR524340 KLN524340 KVJ524340 LFF524340 LPB524340 LYX524340 MIT524340 MSP524340 NCL524340 NMH524340 NWD524340 OFZ524340 OPV524340 OZR524340 PJN524340 PTJ524340 QDF524340 QNB524340 QWX524340 RGT524340 RQP524340 SAL524340 SKH524340 SUD524340 TDZ524340 TNV524340 TXR524340 UHN524340 URJ524340 VBF524340 VLB524340 VUX524340 WET524340 WOP524340 WYL524340 S589876 LZ589876 VV589876 AFR589876 APN589876 AZJ589876 BJF589876 BTB589876 CCX589876 CMT589876 CWP589876 DGL589876 DQH589876 EAD589876 EJZ589876 ETV589876 FDR589876 FNN589876 FXJ589876 GHF589876 GRB589876 HAX589876 HKT589876 HUP589876 IEL589876 IOH589876 IYD589876 JHZ589876 JRV589876 KBR589876 KLN589876 KVJ589876 LFF589876 LPB589876 LYX589876 MIT589876 MSP589876 NCL589876 NMH589876 NWD589876 OFZ589876 OPV589876 OZR589876 PJN589876 PTJ589876 QDF589876 QNB589876 QWX589876 RGT589876 RQP589876 SAL589876 SKH589876 SUD589876 TDZ589876 TNV589876 TXR589876 UHN589876 URJ589876 VBF589876 VLB589876 VUX589876 WET589876 WOP589876 WYL589876 S655412 LZ655412 VV655412 AFR655412 APN655412 AZJ655412 BJF655412 BTB655412 CCX655412 CMT655412 CWP655412 DGL655412 DQH655412 EAD655412 EJZ655412 ETV655412 FDR655412 FNN655412 FXJ655412 GHF655412 GRB655412 HAX655412 HKT655412 HUP655412 IEL655412 IOH655412 IYD655412 JHZ655412 JRV655412 KBR655412 KLN655412 KVJ655412 LFF655412 LPB655412 LYX655412 MIT655412 MSP655412 NCL655412 NMH655412 NWD655412 OFZ655412 OPV655412 OZR655412 PJN655412 PTJ655412 QDF655412 QNB655412 QWX655412 RGT655412 RQP655412 SAL655412 SKH655412 SUD655412 TDZ655412 TNV655412 TXR655412 UHN655412 URJ655412 VBF655412 VLB655412 VUX655412 WET655412 WOP655412 WYL655412 S720948 LZ720948 VV720948 AFR720948 APN720948 AZJ720948 BJF720948 BTB720948 CCX720948 CMT720948 CWP720948 DGL720948 DQH720948 EAD720948 EJZ720948 ETV720948 FDR720948 FNN720948 FXJ720948 GHF720948 GRB720948 HAX720948 HKT720948 HUP720948 IEL720948 IOH720948 IYD720948 JHZ720948 JRV720948 KBR720948 KLN720948 KVJ720948 LFF720948 LPB720948 LYX720948 MIT720948 MSP720948 NCL720948 NMH720948 NWD720948 OFZ720948 OPV720948 OZR720948 PJN720948 PTJ720948 QDF720948 QNB720948 QWX720948 RGT720948 RQP720948 SAL720948 SKH720948 SUD720948 TDZ720948 TNV720948 TXR720948 UHN720948 URJ720948 VBF720948 VLB720948 VUX720948 WET720948 WOP720948 WYL720948 S786484 LZ786484 VV786484 AFR786484 APN786484 AZJ786484 BJF786484 BTB786484 CCX786484 CMT786484 CWP786484 DGL786484 DQH786484 EAD786484 EJZ786484 ETV786484 FDR786484 FNN786484 FXJ786484 GHF786484 GRB786484 HAX786484 HKT786484 HUP786484 IEL786484 IOH786484 IYD786484 JHZ786484 JRV786484 KBR786484 KLN786484 KVJ786484 LFF786484 LPB786484 LYX786484 MIT786484 MSP786484 NCL786484 NMH786484 NWD786484 OFZ786484 OPV786484 OZR786484 PJN786484 PTJ786484 QDF786484 QNB786484 QWX786484 RGT786484 RQP786484 SAL786484 SKH786484 SUD786484 TDZ786484 TNV786484 TXR786484 UHN786484 URJ786484 VBF786484 VLB786484 VUX786484 WET786484 WOP786484 WYL786484 S852020 LZ852020 VV852020 AFR852020 APN852020 AZJ852020 BJF852020 BTB852020 CCX852020 CMT852020 CWP852020 DGL852020 DQH852020 EAD852020 EJZ852020 ETV852020 FDR852020 FNN852020 FXJ852020 GHF852020 GRB852020 HAX852020 HKT852020 HUP852020 IEL852020 IOH852020 IYD852020 JHZ852020 JRV852020 KBR852020 KLN852020 KVJ852020 LFF852020 LPB852020 LYX852020 MIT852020 MSP852020 NCL852020 NMH852020 NWD852020 OFZ852020 OPV852020 OZR852020 PJN852020 PTJ852020 QDF852020 QNB852020 QWX852020 RGT852020 RQP852020 SAL852020 SKH852020 SUD852020 TDZ852020 TNV852020 TXR852020 UHN852020 URJ852020 VBF852020 VLB852020 VUX852020 WET852020 WOP852020 WYL852020 S917556 LZ917556 VV917556 AFR917556 APN917556 AZJ917556 BJF917556 BTB917556 CCX917556 CMT917556 CWP917556 DGL917556 DQH917556 EAD917556 EJZ917556 ETV917556 FDR917556 FNN917556 FXJ917556 GHF917556 GRB917556 HAX917556 HKT917556 HUP917556 IEL917556 IOH917556 IYD917556 JHZ917556 JRV917556 KBR917556 KLN917556 KVJ917556 LFF917556 LPB917556 LYX917556 MIT917556 MSP917556 NCL917556 NMH917556 NWD917556 OFZ917556 OPV917556 OZR917556 PJN917556 PTJ917556 QDF917556 QNB917556 QWX917556 RGT917556 RQP917556 SAL917556 SKH917556 SUD917556 TDZ917556 TNV917556 TXR917556 UHN917556 URJ917556 VBF917556 VLB917556 VUX917556 WET917556 WOP917556 WYL917556 S983092 LZ983092 VV983092 AFR983092 APN983092 AZJ983092 BJF983092 BTB983092 CCX983092 CMT983092 CWP983092 DGL983092 DQH983092 EAD983092 EJZ983092 ETV983092 FDR983092 FNN983092 FXJ983092 GHF983092 GRB983092 HAX983092 HKT983092 HUP983092 IEL983092 IOH983092 IYD983092 JHZ983092 JRV983092 KBR983092 KLN983092 KVJ983092 LFF983092 LPB983092 LYX983092 MIT983092 MSP983092 NCL983092 NMH983092 NWD983092 OFZ983092 OPV983092 OZR983092 PJN983092 PTJ983092 QDF983092 QNB983092 QWX983092 RGT983092 RQP983092 SAL983092 SKH983092 SUD983092 TDZ983092 TNV983092 TXR983092 UHN983092 URJ983092 VBF983092 VLB983092 VUX983092 WET983092 WOP983092 WYL983092 U524340 U589876 MB65588 VX65588 AFT65588 APP65588 AZL65588 BJH65588 BTD65588 CCZ65588 CMV65588 CWR65588 DGN65588 DQJ65588 EAF65588 EKB65588 ETX65588 FDT65588 FNP65588 FXL65588 GHH65588 GRD65588 HAZ65588 HKV65588 HUR65588 IEN65588 IOJ65588 IYF65588 JIB65588 JRX65588 KBT65588 KLP65588 KVL65588 LFH65588 LPD65588 LYZ65588 MIV65588 MSR65588 NCN65588 NMJ65588 NWF65588 OGB65588 OPX65588 OZT65588 PJP65588 PTL65588 QDH65588 QND65588 QWZ65588 RGV65588 RQR65588 SAN65588 SKJ65588 SUF65588 TEB65588 TNX65588 TXT65588 UHP65588 URL65588 VBH65588 VLD65588 VUZ65588 WEV65588 WOR65588 WYN65588 U655412 MB131124 VX131124 AFT131124 APP131124 AZL131124 BJH131124 BTD131124 CCZ131124 CMV131124 CWR131124 DGN131124 DQJ131124 EAF131124 EKB131124 ETX131124 FDT131124 FNP131124 FXL131124 GHH131124 GRD131124 HAZ131124 HKV131124 HUR131124 IEN131124 IOJ131124 IYF131124 JIB131124 JRX131124 KBT131124 KLP131124 KVL131124 LFH131124 LPD131124 LYZ131124 MIV131124 MSR131124 NCN131124 NMJ131124 NWF131124 OGB131124 OPX131124 OZT131124 PJP131124 PTL131124 QDH131124 QND131124 QWZ131124 RGV131124 RQR131124 SAN131124 SKJ131124 SUF131124 TEB131124 TNX131124 TXT131124 UHP131124 URL131124 VBH131124 VLD131124 VUZ131124 WEV131124 WOR131124 WYN131124 U720948 MB196660 VX196660 AFT196660 APP196660 AZL196660 BJH196660 BTD196660 CCZ196660 CMV196660 CWR196660 DGN196660 DQJ196660 EAF196660 EKB196660 ETX196660 FDT196660 FNP196660 FXL196660 GHH196660 GRD196660 HAZ196660 HKV196660 HUR196660 IEN196660 IOJ196660 IYF196660 JIB196660 JRX196660 KBT196660 KLP196660 KVL196660 LFH196660 LPD196660 LYZ196660 MIV196660 MSR196660 NCN196660 NMJ196660 NWF196660 OGB196660 OPX196660 OZT196660 PJP196660 PTL196660 QDH196660 QND196660 QWZ196660 RGV196660 RQR196660 SAN196660 SKJ196660 SUF196660 TEB196660 TNX196660 TXT196660 UHP196660 URL196660 VBH196660 VLD196660 VUZ196660 WEV196660 WOR196660 WYN196660 U786484 MB262196 VX262196 AFT262196 APP262196 AZL262196 BJH262196 BTD262196 CCZ262196 CMV262196 CWR262196 DGN262196 DQJ262196 EAF262196 EKB262196 ETX262196 FDT262196 FNP262196 FXL262196 GHH262196 GRD262196 HAZ262196 HKV262196 HUR262196 IEN262196 IOJ262196 IYF262196 JIB262196 JRX262196 KBT262196 KLP262196 KVL262196 LFH262196 LPD262196 LYZ262196 MIV262196 MSR262196 NCN262196 NMJ262196 NWF262196 OGB262196 OPX262196 OZT262196 PJP262196 PTL262196 QDH262196 QND262196 QWZ262196 RGV262196 RQR262196 SAN262196 SKJ262196 SUF262196 TEB262196 TNX262196 TXT262196 UHP262196 URL262196 VBH262196 VLD262196 VUZ262196 WEV262196 WOR262196 WYN262196 U852020 MB327732 VX327732 AFT327732 APP327732 AZL327732 BJH327732 BTD327732 CCZ327732 CMV327732 CWR327732 DGN327732 DQJ327732 EAF327732 EKB327732 ETX327732 FDT327732 FNP327732 FXL327732 GHH327732 GRD327732 HAZ327732 HKV327732 HUR327732 IEN327732 IOJ327732 IYF327732 JIB327732 JRX327732 KBT327732 KLP327732 KVL327732 LFH327732 LPD327732 LYZ327732 MIV327732 MSR327732 NCN327732 NMJ327732 NWF327732 OGB327732 OPX327732 OZT327732 PJP327732 PTL327732 QDH327732 QND327732 QWZ327732 RGV327732 RQR327732 SAN327732 SKJ327732 SUF327732 TEB327732 TNX327732 TXT327732 UHP327732 URL327732 VBH327732 VLD327732 VUZ327732 WEV327732 WOR327732 WYN327732 U917556 MB393268 VX393268 AFT393268 APP393268 AZL393268 BJH393268 BTD393268 CCZ393268 CMV393268 CWR393268 DGN393268 DQJ393268 EAF393268 EKB393268 ETX393268 FDT393268 FNP393268 FXL393268 GHH393268 GRD393268 HAZ393268 HKV393268 HUR393268 IEN393268 IOJ393268 IYF393268 JIB393268 JRX393268 KBT393268 KLP393268 KVL393268 LFH393268 LPD393268 LYZ393268 MIV393268 MSR393268 NCN393268 NMJ393268 NWF393268 OGB393268 OPX393268 OZT393268 PJP393268 PTL393268 QDH393268 QND393268 QWZ393268 RGV393268 RQR393268 SAN393268 SKJ393268 SUF393268 TEB393268 TNX393268 TXT393268 UHP393268 URL393268 VBH393268 VLD393268 VUZ393268 WEV393268 WOR393268 WYN393268 U983092 MB458804 VX458804 AFT458804 APP458804 AZL458804 BJH458804 BTD458804 CCZ458804 CMV458804 CWR458804 DGN458804 DQJ458804 EAF458804 EKB458804 ETX458804 FDT458804 FNP458804 FXL458804 GHH458804 GRD458804 HAZ458804 HKV458804 HUR458804 IEN458804 IOJ458804 IYF458804 JIB458804 JRX458804 KBT458804 KLP458804 KVL458804 LFH458804 LPD458804 LYZ458804 MIV458804 MSR458804 NCN458804 NMJ458804 NWF458804 OGB458804 OPX458804 OZT458804 PJP458804 PTL458804 QDH458804 QND458804 QWZ458804 RGV458804 RQR458804 SAN458804 SKJ458804 SUF458804 TEB458804 TNX458804 TXT458804 UHP458804 URL458804 VBH458804 VLD458804 VUZ458804 WEV458804 WOR458804 WYN458804 U65588 MB524340 VX524340 AFT524340 APP524340 AZL524340 BJH524340 BTD524340 CCZ524340 CMV524340 CWR524340 DGN524340 DQJ524340 EAF524340 EKB524340 ETX524340 FDT524340 FNP524340 FXL524340 GHH524340 GRD524340 HAZ524340 HKV524340 HUR524340 IEN524340 IOJ524340 IYF524340 JIB524340 JRX524340 KBT524340 KLP524340 KVL524340 LFH524340 LPD524340 LYZ524340 MIV524340 MSR524340 NCN524340 NMJ524340 NWF524340 OGB524340 OPX524340 OZT524340 PJP524340 PTL524340 QDH524340 QND524340 QWZ524340 RGV524340 RQR524340 SAN524340 SKJ524340 SUF524340 TEB524340 TNX524340 TXT524340 UHP524340 URL524340 VBH524340 VLD524340 VUZ524340 WEV524340 WOR524340 WYN524340 U131124 MB589876 VX589876 AFT589876 APP589876 AZL589876 BJH589876 BTD589876 CCZ589876 CMV589876 CWR589876 DGN589876 DQJ589876 EAF589876 EKB589876 ETX589876 FDT589876 FNP589876 FXL589876 GHH589876 GRD589876 HAZ589876 HKV589876 HUR589876 IEN589876 IOJ589876 IYF589876 JIB589876 JRX589876 KBT589876 KLP589876 KVL589876 LFH589876 LPD589876 LYZ589876 MIV589876 MSR589876 NCN589876 NMJ589876 NWF589876 OGB589876 OPX589876 OZT589876 PJP589876 PTL589876 QDH589876 QND589876 QWZ589876 RGV589876 RQR589876 SAN589876 SKJ589876 SUF589876 TEB589876 TNX589876 TXT589876 UHP589876 URL589876 VBH589876 VLD589876 VUZ589876 WEV589876 WOR589876 WYN589876 U196660 MB655412 VX655412 AFT655412 APP655412 AZL655412 BJH655412 BTD655412 CCZ655412 CMV655412 CWR655412 DGN655412 DQJ655412 EAF655412 EKB655412 ETX655412 FDT655412 FNP655412 FXL655412 GHH655412 GRD655412 HAZ655412 HKV655412 HUR655412 IEN655412 IOJ655412 IYF655412 JIB655412 JRX655412 KBT655412 KLP655412 KVL655412 LFH655412 LPD655412 LYZ655412 MIV655412 MSR655412 NCN655412 NMJ655412 NWF655412 OGB655412 OPX655412 OZT655412 PJP655412 PTL655412 QDH655412 QND655412 QWZ655412 RGV655412 RQR655412 SAN655412 SKJ655412 SUF655412 TEB655412 TNX655412 TXT655412 UHP655412 URL655412 VBH655412 VLD655412 VUZ655412 WEV655412 WOR655412 WYN655412 U262196 MB720948 VX720948 AFT720948 APP720948 AZL720948 BJH720948 BTD720948 CCZ720948 CMV720948 CWR720948 DGN720948 DQJ720948 EAF720948 EKB720948 ETX720948 FDT720948 FNP720948 FXL720948 GHH720948 GRD720948 HAZ720948 HKV720948 HUR720948 IEN720948 IOJ720948 IYF720948 JIB720948 JRX720948 KBT720948 KLP720948 KVL720948 LFH720948 LPD720948 LYZ720948 MIV720948 MSR720948 NCN720948 NMJ720948 NWF720948 OGB720948 OPX720948 OZT720948 PJP720948 PTL720948 QDH720948 QND720948 QWZ720948 RGV720948 RQR720948 SAN720948 SKJ720948 SUF720948 TEB720948 TNX720948 TXT720948 UHP720948 URL720948 VBH720948 VLD720948 VUZ720948 WEV720948 WOR720948 WYN720948 WYN24 MB786484 VX786484 AFT786484 APP786484 AZL786484 BJH786484 BTD786484 CCZ786484 CMV786484 CWR786484 DGN786484 DQJ786484 EAF786484 EKB786484 ETX786484 FDT786484 FNP786484 FXL786484 GHH786484 GRD786484 HAZ786484 HKV786484 HUR786484 IEN786484 IOJ786484 IYF786484 JIB786484 JRX786484 KBT786484 KLP786484 KVL786484 LFH786484 LPD786484 LYZ786484 MIV786484 MSR786484 NCN786484 NMJ786484 NWF786484 OGB786484 OPX786484 OZT786484 PJP786484 PTL786484 QDH786484 QND786484 QWZ786484 RGV786484 RQR786484 SAN786484 SKJ786484 SUF786484 TEB786484 TNX786484 TXT786484 UHP786484 URL786484 VBH786484 VLD786484 VUZ786484 WEV786484 WOR786484 WYN786484 U24 MB852020 VX852020 AFT852020 APP852020 AZL852020 BJH852020 BTD852020 CCZ852020 CMV852020 CWR852020 DGN852020 DQJ852020 EAF852020 EKB852020 ETX852020 FDT852020 FNP852020 FXL852020 GHH852020 GRD852020 HAZ852020 HKV852020 HUR852020 IEN852020 IOJ852020 IYF852020 JIB852020 JRX852020 KBT852020 KLP852020 KVL852020 LFH852020 LPD852020 LYZ852020 MIV852020 MSR852020 NCN852020 NMJ852020 NWF852020 OGB852020 OPX852020 OZT852020 PJP852020 PTL852020 QDH852020 QND852020 QWZ852020 RGV852020 RQR852020 SAN852020 SKJ852020 SUF852020 TEB852020 TNX852020 TXT852020 UHP852020 URL852020 VBH852020 VLD852020 VUZ852020 WEV852020 WOR852020 WYN852020 MB917556 VX917556 AFT917556 APP917556 AZL917556 BJH917556 BTD917556 CCZ917556 CMV917556 CWR917556 DGN917556 DQJ917556 EAF917556 EKB917556 ETX917556 FDT917556 FNP917556 FXL917556 GHH917556 GRD917556 HAZ917556 HKV917556 HUR917556 IEN917556 IOJ917556 IYF917556 JIB917556 JRX917556 KBT917556 KLP917556 KVL917556 LFH917556 LPD917556 LYZ917556 MIV917556 MSR917556 NCN917556 NMJ917556 NWF917556 OGB917556 OPX917556 OZT917556 PJP917556 PTL917556 QDH917556 QND917556 QWZ917556 RGV917556 RQR917556 SAN917556 SKJ917556 SUF917556 TEB917556 TNX917556 TXT917556 UHP917556 URL917556 VBH917556 VLD917556 VUZ917556 WEV917556 WOR917556 WYN917556 WYN983092 MB983092 VX983092 AFT983092 APP983092 AZL983092 BJH983092 BTD983092 CCZ983092 CMV983092 CWR983092 DGN983092 DQJ983092 EAF983092 EKB983092 ETX983092 FDT983092 FNP983092 FXL983092 GHH983092 GRD983092 HAZ983092 HKV983092 HUR983092 IEN983092 IOJ983092 IYF983092 JIB983092 JRX983092 KBT983092 KLP983092 KVL983092 LFH983092 LPD983092 LYZ983092 MIV983092 MSR983092 NCN983092 NMJ983092 NWF983092 OGB983092 OPX983092 OZT983092 PJP983092 PTL983092 QDH983092 QND983092 QWZ983092 RGV983092 RQR983092 SAN983092 SKJ983092 SUF983092 TEB983092 TNX983092 TXT983092 UHP983092 URL983092 VBH983092 VLD983092 VUZ983092 WEV983092 WOR983092 WOR24 WEV24 VUZ24 VLD24 VBH24 URL24 UHP24 TXT24 TNX24 TEB24 SUF24 SKJ24 SAN24 RQR24 RGV24 QWZ24 QND24 QDH24 PTL24 PJP24 OZT24 OPX24 OGB24 NWF24 NMJ24 NCN24 MSR24 MIV24 LYZ24 LPD24 LFH24 KVL24 KLP24 KBT24 JRX24 JIB24 IYF24 IOJ24 IEN24 HUR24 HKV24 HAZ24 GRD24 GHH24 FXL24 FNP24 FDT24 ETX24 EKB24 EAF24 DQJ24 DGN24 CWR24 CMV24 CCZ24 BTD24 BJH24 AZL24 APP24 AFT24 VX24 VV24 MB24 WYL24 WOP24 WET24 VUX24 VLB24 VBF24 URJ24 UHN24 TXR24 TNV24 TDZ24 SUD24 SKH24 SAL24 RQP24 RGT24 QWX24 QNB24 QDF24 PTJ24 PJN24 OZR24 OPV24 OFZ24 NWD24 NMH24 NCL24 MSP24 MIT24 LYX24 LPB24 LFF24 KVJ24 KLN24 KBR24 JRV24 JHZ24 IYD24 IOH24 IEL24 HUP24 HKT24 HAX24 GRB24 GHF24 FXJ24 FNN24 FDR24 ETV24 EJZ24 EAD24 DQH24 DGL24 CWP24 CMT24 CCX24 BTB24 BJF24 AZJ24 APN24 AFR24 LZ24 U327732 U393268 U38 S24 LZ38 S38 WYN38 WOR38 WEV38 VUZ38 VLD38 VBH38 URL38 UHP38 TXT38 TNX38 TEB38 SUF38 SKJ38 SAN38 RQR38 RGV38 QWZ38 QND38 QDH38 PTL38 PJP38 OZT38 OPX38 OGB38 NWF38 NMJ38 NCN38 MSR38 MIV38 LYZ38 LPD38 LFH38 KVL38 KLP38 KBT38 JRX38 JIB38 IYF38 IOJ38 IEN38 HUR38 HKV38 HAZ38 GRD38 GHH38 FXL38 FNP38 FDT38 ETX38 EKB38 EAF38 DQJ38 DGN38 CWR38 CMV38 CCZ38 BTD38 BJH38 AZL38 APP38 AFT38 VX38 VV38 MB38 WYL38 WOP38 WET38 VUX38 VLB38 VBF38 URJ38 UHN38 TXR38 TNV38 TDZ38 SUD38 SKH38 SAL38 RQP38 RGT38 QWX38 QNB38 QDF38 PTJ38 PJN38 OZR38 OPV38 OFZ38 NWD38 NMH38 NCL38 MSP38 MIT38 LYX38 LPB38 LFF38 KVJ38 KLN38 KBR38 JRV38 JHZ38 IYD38 IOH38 IEL38 HUP38 HKT38 HAX38 GRB38 GHF38 FXJ38 FNN38 FDR38 ETV38 EJZ38 EAD38 DQH38 DGL38 CWP38 CMT38 CCX38 BTB38 BJF38 AZJ38 APN38 AFR38 U52 LZ52 S52 WYN52 WOR52 WEV52 VUZ52 VLD52 VBH52 URL52 UHP52 TXT52 TNX52 TEB52 SUF52 SKJ52 SAN52 RQR52 RGV52 QWZ52 QND52 QDH52 PTL52 PJP52 OZT52 OPX52 OGB52 NWF52 NMJ52 NCN52 MSR52 MIV52 LYZ52 LPD52 LFH52 KVL52 KLP52 KBT52 JRX52 JIB52 IYF52 IOJ52 IEN52 HUR52 HKV52 HAZ52 GRD52 GHH52 FXL52 FNP52 FDT52 ETX52 EKB52 EAF52 DQJ52 DGN52 CWR52 CMV52 CCZ52 BTD52 BJH52 AZL52 APP52 AFT52 VX52 VV52 MB52 WYL52 WOP52 WET52 VUX52 VLB52 VBF52 URJ52 UHN52 TXR52 TNV52 TDZ52 SUD52 SKH52 SAL52 RQP52 RGT52 QWX52 QNB52 QDF52 PTJ52 PJN52 OZR52 OPV52 OFZ52 NWD52 NMH52 NCL52 MSP52 MIT52 LYX52 LPB52 LFF52 KVJ52 KLN52 KBR52 JRV52 JHZ52 IYD52 IOH52 IEL52 HUP52 HKT52 HAX52 GRB52 GHF52 FXJ52 FNN52 FDR52 ETV52 EJZ52 EAD52 DQH52 DGL52 CWP52 CMT52 CCX52 BTB52 BJF52 AZJ52 APN52 AFR52 U28 LZ28 S28 WYN28 WOR28 WEV28 VUZ28 VLD28 VBH28 URL28 UHP28 TXT28 TNX28 TEB28 SUF28 SKJ28 SAN28 RQR28 RGV28 QWZ28 QND28 QDH28 PTL28 PJP28 OZT28 OPX28 OGB28 NWF28 NMJ28 NCN28 MSR28 MIV28 LYZ28 LPD28 LFH28 KVL28 KLP28 KBT28 JRX28 JIB28 IYF28 IOJ28 IEN28 HUR28 HKV28 HAZ28 GRD28 GHH28 FXL28 FNP28 FDT28 ETX28 EKB28 EAF28 DQJ28 DGN28 CWR28 CMV28 CCZ28 BTD28 BJH28 AZL28 APP28 AFT28 VX28 VV28 MB28 WYL28 WOP28 WET28 VUX28 VLB28 VBF28 URJ28 UHN28 TXR28 TNV28 TDZ28 SUD28 SKH28 SAL28 RQP28 RGT28 QWX28 QNB28 QDF28 PTJ28 PJN28 OZR28 OPV28 OFZ28 NWD28 NMH28 NCL28 MSP28 MIT28 LYX28 LPB28 LFF28 KVJ28 KLN28 KBR28 JRV28 JHZ28 IYD28 IOH28 IEL28 HUP28 HKT28 HAX28 GRB28 GHF28 FXJ28 FNN28 FDR28 ETV28 EJZ28 EAD28 DQH28 DGL28 CWP28 CMT28 CCX28 BTB28 BJF28 AZJ28 APN28 AFR28 U42 LZ42 S42 WYN42 WOR42 WEV42 VUZ42 VLD42 VBH42 URL42 UHP42 TXT42 TNX42 TEB42 SUF42 SKJ42 SAN42 RQR42 RGV42 QWZ42 QND42 QDH42 PTL42 PJP42 OZT42 OPX42 OGB42 NWF42 NMJ42 NCN42 MSR42 MIV42 LYZ42 LPD42 LFH42 KVL42 KLP42 KBT42 JRX42 JIB42 IYF42 IOJ42 IEN42 HUR42 HKV42 HAZ42 GRD42 GHH42 FXL42 FNP42 FDT42 ETX42 EKB42 EAF42 DQJ42 DGN42 CWR42 CMV42 CCZ42 BTD42 BJH42 AZL42 APP42 AFT42 VX42 VV42 MB42 WYL42 WOP42 WET42 VUX42 VLB42 VBF42 URJ42 UHN42 TXR42 TNV42 TDZ42 SUD42 SKH42 SAL42 RQP42 RGT42 QWX42 QNB42 QDF42 PTJ42 PJN42 OZR42 OPV42 OFZ42 NWD42 NMH42 NCL42 MSP42 MIT42 LYX42 LPB42 LFF42 KVJ42 KLN42 KBR42 JRV42 JHZ42 IYD42 IOH42 IEL42 HUP42 HKT42 HAX42 GRB42 GHF42 FXJ42 FNN42 FDR42 ETV42 EJZ42 EAD42 DQH42 DGL42 CWP42 CMT42 CCX42 BTB42 BJF42 AZJ42 APN42 AFR42 U56 LZ56 S56 WYN56 WOR56 WEV56 VUZ56 VLD56 VBH56 URL56 UHP56 TXT56 TNX56 TEB56 SUF56 SKJ56 SAN56 RQR56 RGV56 QWZ56 QND56 QDH56 PTL56 PJP56 OZT56 OPX56 OGB56 NWF56 NMJ56 NCN56 MSR56 MIV56 LYZ56 LPD56 LFH56 KVL56 KLP56 KBT56 JRX56 JIB56 IYF56 IOJ56 IEN56 HUR56 HKV56 HAZ56 GRD56 GHH56 FXL56 FNP56 FDT56 ETX56 EKB56 EAF56 DQJ56 DGN56 CWR56 CMV56 CCZ56 BTD56 BJH56 AZL56 APP56 AFT56 VX56 VV56 MB56 WYL56 WOP56 WET56 VUX56 VLB56 VBF56 URJ56 UHN56 TXR56 TNV56 TDZ56 SUD56 SKH56 SAL56 RQP56 RGT56 QWX56 QNB56 QDF56 PTJ56 PJN56 OZR56 OPV56 OFZ56 NWD56 NMH56 NCL56 MSP56 MIT56 LYX56 LPB56 LFF56 KVJ56 KLN56 KBR56 JRV56 JHZ56 IYD56 IOH56 IEL56 HUP56 HKT56 HAX56 GRB56 GHF56 FXJ56 FNN56 FDR56 ETV56 EJZ56 EAD56 DQH56 DGL56 CWP56 CMT56 CCX56 BTB56 BJF56 AZJ56 APN56 AFR56 U458804 Z65588 Z131124 Z196660 Z262196 Z327732 Z393268 Z458804 Z524340 Z589876 Z655412 Z720948 Z786484 Z852020 Z917556 Z983092 AB589876 AB655412 AB720948 AB786484 AB852020 AB917556 AB983092 AB65588 AB131124 AB196660 AB262196 AB42 AB327732 AB393268 AB24 AB458804 AB38 Z24 AB52 Z38 AB28 Z52 AB56 Z28 Z42 Z56 AB524340 AG65588 AG131124 AG196660 AG262196 AG327732 AG393268 AG458804 AG524340 AG589876 AG655412 AG720948 AG786484 AG852020 AG917556 AG983092 AI589876 AI655412 AI720948 AI786484 AI852020 AI917556 AI983092 AI65588 AI131124 AI196660 AI262196 AI42 AI327732 AI393268 AI24 AI38 AG42 AG24 AI52 AG38 AI28 AG52 AI458804 AI56 AG28 AG56 AI524340 AN65588 AN131124 AN196660 AN262196 AN327732 AN393268 AN458804 AN524340 AN589876 AN655412 AN720948 AN786484 AN852020 AN917556 AN983092 AP589876 AP655412 AP720948 AP786484 AP852020 AP917556 AP983092 AP65588 AP131124 AP196660 AP262196 AP42 AP327732 AP393268 AP24 AP38 AN42 AN24 AP52 AN38 AP28 AN52 AP458804 AP56 AN28 AN56 AP524340 AU65588 AU131124 AU196660 AU262196 AU327732 AU393268 AU458804 AU524340 AU589876 AU655412 AU720948 AU786484 AU852020 AU917556 AU983092 AW589876 AW655412 AW720948 AW786484 AW852020 AW917556 AW983092 AW65588 AW131124 AW196660 AW262196 AW42 AW327732 AW393268 AW24 AW38 AU42 AU24 AW52 AU38 AW28 AU52 AW458804 AW56 AU28 AU56 AW524340 BB65588 BB131124 BB196660 BB262196 BB327732 BB393268 BB458804 BB524340 BB589876 BB655412 BB720948 BB786484 BB852020 BB917556 BB983092 BD589876 BD655412 BD720948 BD786484 BD852020 BD917556 BD983092 BD65588 BD131124 BD196660 BD262196 BD42 BD327732 BD393268 BD24 BD38 BB42 BB24 BD52 BB38 BD28 BB52 BD458804 BD56 BB28 BB56 BD524340 BI65588 BI131124 BI196660 BI262196 BI327732 BI393268 BI458804 BI524340 BI589876 BI655412 BI720948 BI786484 BI852020 BI917556 BI983092 BK589876 BK655412 BK720948 BK786484 BK852020 BK917556 BK983092 BK65588 BK131124 BK196660 BK262196 BK42 BK327732 BK393268 BK24 BK38 BI42 BI24 BK52 BI38 BK28 BI52 BK458804 BK56 BI28 BI56 BK524340 BP65588 BP131124 BP196660 BP262196 BP327732 BP393268 BP458804 BP524340 BP589876 BP655412 BP720948 BP786484 BP852020 BP917556 BP983092 BR589876 BR655412 BR720948 BR786484 BR852020 BR917556 BR983092 BR65588 BR131124 BR196660 BR262196 BR42 BR327732 BR393268 BR24 BR38 BP42 BP24 BR52 BP38 BR28 BP52 BR458804 BR56 BP28 BP56 BR524340 BW65588 BW131124 BW196660 BW262196 BW327732 BW393268 BW458804 BW524340 BW589876 BW655412 BW720948 BW786484 BW852020 BW917556 BW983092 BY589876 BY655412 BY720948 BY786484 BY852020 BY917556 BY983092 BY65588 BY131124 BY196660 BY262196 BY42 BY327732 BY393268 BY24 BY38 BW42 BW24 BY52 BW38 BY28 BW52 BY458804 BY56 BW28 BW56 BY524340 CD65588 CD131124 CD196660 CD262196 CD327732 CD393268 CD458804 CD524340 CD589876 CD655412 CD720948 CD786484 CD852020 CD917556 CD983092 CF524340 CF589876 CF655412 CF720948 CF786484 CF852020 CF917556 CF983092 CF65588 CF131124 CF196660 CF262196 CF42 CF327732 CF393268 CF24 CD42 CD24 CF38 CD38 CF52 CD52 CF28 CF458804 CD28 CF56 CD56" xr:uid="{00000000-0002-0000-0C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88 LY65588 VU65588 AFQ65588 APM65588 AZI65588 BJE65588 BTA65588 CCW65588 CMS65588 CWO65588 DGK65588 DQG65588 EAC65588 EJY65588 ETU65588 FDQ65588 FNM65588 FXI65588 GHE65588 GRA65588 HAW65588 HKS65588 HUO65588 IEK65588 IOG65588 IYC65588 JHY65588 JRU65588 KBQ65588 KLM65588 KVI65588 LFE65588 LPA65588 LYW65588 MIS65588 MSO65588 NCK65588 NMG65588 NWC65588 OFY65588 OPU65588 OZQ65588 PJM65588 PTI65588 QDE65588 QNA65588 QWW65588 RGS65588 RQO65588 SAK65588 SKG65588 SUC65588 TDY65588 TNU65588 TXQ65588 UHM65588 URI65588 VBE65588 VLA65588 VUW65588 WES65588 WOO65588 WYK65588 R131124 LY131124 VU131124 AFQ131124 APM131124 AZI131124 BJE131124 BTA131124 CCW131124 CMS131124 CWO131124 DGK131124 DQG131124 EAC131124 EJY131124 ETU131124 FDQ131124 FNM131124 FXI131124 GHE131124 GRA131124 HAW131124 HKS131124 HUO131124 IEK131124 IOG131124 IYC131124 JHY131124 JRU131124 KBQ131124 KLM131124 KVI131124 LFE131124 LPA131124 LYW131124 MIS131124 MSO131124 NCK131124 NMG131124 NWC131124 OFY131124 OPU131124 OZQ131124 PJM131124 PTI131124 QDE131124 QNA131124 QWW131124 RGS131124 RQO131124 SAK131124 SKG131124 SUC131124 TDY131124 TNU131124 TXQ131124 UHM131124 URI131124 VBE131124 VLA131124 VUW131124 WES131124 WOO131124 WYK131124 R196660 LY196660 VU196660 AFQ196660 APM196660 AZI196660 BJE196660 BTA196660 CCW196660 CMS196660 CWO196660 DGK196660 DQG196660 EAC196660 EJY196660 ETU196660 FDQ196660 FNM196660 FXI196660 GHE196660 GRA196660 HAW196660 HKS196660 HUO196660 IEK196660 IOG196660 IYC196660 JHY196660 JRU196660 KBQ196660 KLM196660 KVI196660 LFE196660 LPA196660 LYW196660 MIS196660 MSO196660 NCK196660 NMG196660 NWC196660 OFY196660 OPU196660 OZQ196660 PJM196660 PTI196660 QDE196660 QNA196660 QWW196660 RGS196660 RQO196660 SAK196660 SKG196660 SUC196660 TDY196660 TNU196660 TXQ196660 UHM196660 URI196660 VBE196660 VLA196660 VUW196660 WES196660 WOO196660 WYK196660 R262196 LY262196 VU262196 AFQ262196 APM262196 AZI262196 BJE262196 BTA262196 CCW262196 CMS262196 CWO262196 DGK262196 DQG262196 EAC262196 EJY262196 ETU262196 FDQ262196 FNM262196 FXI262196 GHE262196 GRA262196 HAW262196 HKS262196 HUO262196 IEK262196 IOG262196 IYC262196 JHY262196 JRU262196 KBQ262196 KLM262196 KVI262196 LFE262196 LPA262196 LYW262196 MIS262196 MSO262196 NCK262196 NMG262196 NWC262196 OFY262196 OPU262196 OZQ262196 PJM262196 PTI262196 QDE262196 QNA262196 QWW262196 RGS262196 RQO262196 SAK262196 SKG262196 SUC262196 TDY262196 TNU262196 TXQ262196 UHM262196 URI262196 VBE262196 VLA262196 VUW262196 WES262196 WOO262196 WYK262196 R327732 LY327732 VU327732 AFQ327732 APM327732 AZI327732 BJE327732 BTA327732 CCW327732 CMS327732 CWO327732 DGK327732 DQG327732 EAC327732 EJY327732 ETU327732 FDQ327732 FNM327732 FXI327732 GHE327732 GRA327732 HAW327732 HKS327732 HUO327732 IEK327732 IOG327732 IYC327732 JHY327732 JRU327732 KBQ327732 KLM327732 KVI327732 LFE327732 LPA327732 LYW327732 MIS327732 MSO327732 NCK327732 NMG327732 NWC327732 OFY327732 OPU327732 OZQ327732 PJM327732 PTI327732 QDE327732 QNA327732 QWW327732 RGS327732 RQO327732 SAK327732 SKG327732 SUC327732 TDY327732 TNU327732 TXQ327732 UHM327732 URI327732 VBE327732 VLA327732 VUW327732 WES327732 WOO327732 WYK327732 R393268 LY393268 VU393268 AFQ393268 APM393268 AZI393268 BJE393268 BTA393268 CCW393268 CMS393268 CWO393268 DGK393268 DQG393268 EAC393268 EJY393268 ETU393268 FDQ393268 FNM393268 FXI393268 GHE393268 GRA393268 HAW393268 HKS393268 HUO393268 IEK393268 IOG393268 IYC393268 JHY393268 JRU393268 KBQ393268 KLM393268 KVI393268 LFE393268 LPA393268 LYW393268 MIS393268 MSO393268 NCK393268 NMG393268 NWC393268 OFY393268 OPU393268 OZQ393268 PJM393268 PTI393268 QDE393268 QNA393268 QWW393268 RGS393268 RQO393268 SAK393268 SKG393268 SUC393268 TDY393268 TNU393268 TXQ393268 UHM393268 URI393268 VBE393268 VLA393268 VUW393268 WES393268 WOO393268 WYK393268 R458804 LY458804 VU458804 AFQ458804 APM458804 AZI458804 BJE458804 BTA458804 CCW458804 CMS458804 CWO458804 DGK458804 DQG458804 EAC458804 EJY458804 ETU458804 FDQ458804 FNM458804 FXI458804 GHE458804 GRA458804 HAW458804 HKS458804 HUO458804 IEK458804 IOG458804 IYC458804 JHY458804 JRU458804 KBQ458804 KLM458804 KVI458804 LFE458804 LPA458804 LYW458804 MIS458804 MSO458804 NCK458804 NMG458804 NWC458804 OFY458804 OPU458804 OZQ458804 PJM458804 PTI458804 QDE458804 QNA458804 QWW458804 RGS458804 RQO458804 SAK458804 SKG458804 SUC458804 TDY458804 TNU458804 TXQ458804 UHM458804 URI458804 VBE458804 VLA458804 VUW458804 WES458804 WOO458804 WYK458804 R524340 LY524340 VU524340 AFQ524340 APM524340 AZI524340 BJE524340 BTA524340 CCW524340 CMS524340 CWO524340 DGK524340 DQG524340 EAC524340 EJY524340 ETU524340 FDQ524340 FNM524340 FXI524340 GHE524340 GRA524340 HAW524340 HKS524340 HUO524340 IEK524340 IOG524340 IYC524340 JHY524340 JRU524340 KBQ524340 KLM524340 KVI524340 LFE524340 LPA524340 LYW524340 MIS524340 MSO524340 NCK524340 NMG524340 NWC524340 OFY524340 OPU524340 OZQ524340 PJM524340 PTI524340 QDE524340 QNA524340 QWW524340 RGS524340 RQO524340 SAK524340 SKG524340 SUC524340 TDY524340 TNU524340 TXQ524340 UHM524340 URI524340 VBE524340 VLA524340 VUW524340 WES524340 WOO524340 WYK524340 R589876 LY589876 VU589876 AFQ589876 APM589876 AZI589876 BJE589876 BTA589876 CCW589876 CMS589876 CWO589876 DGK589876 DQG589876 EAC589876 EJY589876 ETU589876 FDQ589876 FNM589876 FXI589876 GHE589876 GRA589876 HAW589876 HKS589876 HUO589876 IEK589876 IOG589876 IYC589876 JHY589876 JRU589876 KBQ589876 KLM589876 KVI589876 LFE589876 LPA589876 LYW589876 MIS589876 MSO589876 NCK589876 NMG589876 NWC589876 OFY589876 OPU589876 OZQ589876 PJM589876 PTI589876 QDE589876 QNA589876 QWW589876 RGS589876 RQO589876 SAK589876 SKG589876 SUC589876 TDY589876 TNU589876 TXQ589876 UHM589876 URI589876 VBE589876 VLA589876 VUW589876 WES589876 WOO589876 WYK589876 R655412 LY655412 VU655412 AFQ655412 APM655412 AZI655412 BJE655412 BTA655412 CCW655412 CMS655412 CWO655412 DGK655412 DQG655412 EAC655412 EJY655412 ETU655412 FDQ655412 FNM655412 FXI655412 GHE655412 GRA655412 HAW655412 HKS655412 HUO655412 IEK655412 IOG655412 IYC655412 JHY655412 JRU655412 KBQ655412 KLM655412 KVI655412 LFE655412 LPA655412 LYW655412 MIS655412 MSO655412 NCK655412 NMG655412 NWC655412 OFY655412 OPU655412 OZQ655412 PJM655412 PTI655412 QDE655412 QNA655412 QWW655412 RGS655412 RQO655412 SAK655412 SKG655412 SUC655412 TDY655412 TNU655412 TXQ655412 UHM655412 URI655412 VBE655412 VLA655412 VUW655412 WES655412 WOO655412 WYK655412 R720948 LY720948 VU720948 AFQ720948 APM720948 AZI720948 BJE720948 BTA720948 CCW720948 CMS720948 CWO720948 DGK720948 DQG720948 EAC720948 EJY720948 ETU720948 FDQ720948 FNM720948 FXI720948 GHE720948 GRA720948 HAW720948 HKS720948 HUO720948 IEK720948 IOG720948 IYC720948 JHY720948 JRU720948 KBQ720948 KLM720948 KVI720948 LFE720948 LPA720948 LYW720948 MIS720948 MSO720948 NCK720948 NMG720948 NWC720948 OFY720948 OPU720948 OZQ720948 PJM720948 PTI720948 QDE720948 QNA720948 QWW720948 RGS720948 RQO720948 SAK720948 SKG720948 SUC720948 TDY720948 TNU720948 TXQ720948 UHM720948 URI720948 VBE720948 VLA720948 VUW720948 WES720948 WOO720948 WYK720948 R786484 LY786484 VU786484 AFQ786484 APM786484 AZI786484 BJE786484 BTA786484 CCW786484 CMS786484 CWO786484 DGK786484 DQG786484 EAC786484 EJY786484 ETU786484 FDQ786484 FNM786484 FXI786484 GHE786484 GRA786484 HAW786484 HKS786484 HUO786484 IEK786484 IOG786484 IYC786484 JHY786484 JRU786484 KBQ786484 KLM786484 KVI786484 LFE786484 LPA786484 LYW786484 MIS786484 MSO786484 NCK786484 NMG786484 NWC786484 OFY786484 OPU786484 OZQ786484 PJM786484 PTI786484 QDE786484 QNA786484 QWW786484 RGS786484 RQO786484 SAK786484 SKG786484 SUC786484 TDY786484 TNU786484 TXQ786484 UHM786484 URI786484 VBE786484 VLA786484 VUW786484 WES786484 WOO786484 WYK786484 R852020 LY852020 VU852020 AFQ852020 APM852020 AZI852020 BJE852020 BTA852020 CCW852020 CMS852020 CWO852020 DGK852020 DQG852020 EAC852020 EJY852020 ETU852020 FDQ852020 FNM852020 FXI852020 GHE852020 GRA852020 HAW852020 HKS852020 HUO852020 IEK852020 IOG852020 IYC852020 JHY852020 JRU852020 KBQ852020 KLM852020 KVI852020 LFE852020 LPA852020 LYW852020 MIS852020 MSO852020 NCK852020 NMG852020 NWC852020 OFY852020 OPU852020 OZQ852020 PJM852020 PTI852020 QDE852020 QNA852020 QWW852020 RGS852020 RQO852020 SAK852020 SKG852020 SUC852020 TDY852020 TNU852020 TXQ852020 UHM852020 URI852020 VBE852020 VLA852020 VUW852020 WES852020 WOO852020 WYK852020 R917556 LY917556 VU917556 AFQ917556 APM917556 AZI917556 BJE917556 BTA917556 CCW917556 CMS917556 CWO917556 DGK917556 DQG917556 EAC917556 EJY917556 ETU917556 FDQ917556 FNM917556 FXI917556 GHE917556 GRA917556 HAW917556 HKS917556 HUO917556 IEK917556 IOG917556 IYC917556 JHY917556 JRU917556 KBQ917556 KLM917556 KVI917556 LFE917556 LPA917556 LYW917556 MIS917556 MSO917556 NCK917556 NMG917556 NWC917556 OFY917556 OPU917556 OZQ917556 PJM917556 PTI917556 QDE917556 QNA917556 QWW917556 RGS917556 RQO917556 SAK917556 SKG917556 SUC917556 TDY917556 TNU917556 TXQ917556 UHM917556 URI917556 VBE917556 VLA917556 VUW917556 WES917556 WOO917556 WYK917556 R983092 LY983092 VU983092 AFQ983092 APM983092 AZI983092 BJE983092 BTA983092 CCW983092 CMS983092 CWO983092 DGK983092 DQG983092 EAC983092 EJY983092 ETU983092 FDQ983092 FNM983092 FXI983092 GHE983092 GRA983092 HAW983092 HKS983092 HUO983092 IEK983092 IOG983092 IYC983092 JHY983092 JRU983092 KBQ983092 KLM983092 KVI983092 LFE983092 LPA983092 LYW983092 MIS983092 MSO983092 NCK983092 NMG983092 NWC983092 OFY983092 OPU983092 OZQ983092 PJM983092 PTI983092 QDE983092 QNA983092 QWW983092 RGS983092 RQO983092 SAK983092 SKG983092 SUC983092 TDY983092 TNU983092 TXQ983092 UHM983092 URI983092 VBE983092 VLA983092 VUW983092 WES983092 WOO983092 WYK983092 WYM983092 T65588 MA65588 VW65588 AFS65588 APO65588 AZK65588 BJG65588 BTC65588 CCY65588 CMU65588 CWQ65588 DGM65588 DQI65588 EAE65588 EKA65588 ETW65588 FDS65588 FNO65588 FXK65588 GHG65588 GRC65588 HAY65588 HKU65588 HUQ65588 IEM65588 IOI65588 IYE65588 JIA65588 JRW65588 KBS65588 KLO65588 KVK65588 LFG65588 LPC65588 LYY65588 MIU65588 MSQ65588 NCM65588 NMI65588 NWE65588 OGA65588 OPW65588 OZS65588 PJO65588 PTK65588 QDG65588 QNC65588 QWY65588 RGU65588 RQQ65588 SAM65588 SKI65588 SUE65588 TEA65588 TNW65588 TXS65588 UHO65588 URK65588 VBG65588 VLC65588 VUY65588 WEU65588 WOQ65588 WYM65588 T131124 MA131124 VW131124 AFS131124 APO131124 AZK131124 BJG131124 BTC131124 CCY131124 CMU131124 CWQ131124 DGM131124 DQI131124 EAE131124 EKA131124 ETW131124 FDS131124 FNO131124 FXK131124 GHG131124 GRC131124 HAY131124 HKU131124 HUQ131124 IEM131124 IOI131124 IYE131124 JIA131124 JRW131124 KBS131124 KLO131124 KVK131124 LFG131124 LPC131124 LYY131124 MIU131124 MSQ131124 NCM131124 NMI131124 NWE131124 OGA131124 OPW131124 OZS131124 PJO131124 PTK131124 QDG131124 QNC131124 QWY131124 RGU131124 RQQ131124 SAM131124 SKI131124 SUE131124 TEA131124 TNW131124 TXS131124 UHO131124 URK131124 VBG131124 VLC131124 VUY131124 WEU131124 WOQ131124 WYM131124 T196660 MA196660 VW196660 AFS196660 APO196660 AZK196660 BJG196660 BTC196660 CCY196660 CMU196660 CWQ196660 DGM196660 DQI196660 EAE196660 EKA196660 ETW196660 FDS196660 FNO196660 FXK196660 GHG196660 GRC196660 HAY196660 HKU196660 HUQ196660 IEM196660 IOI196660 IYE196660 JIA196660 JRW196660 KBS196660 KLO196660 KVK196660 LFG196660 LPC196660 LYY196660 MIU196660 MSQ196660 NCM196660 NMI196660 NWE196660 OGA196660 OPW196660 OZS196660 PJO196660 PTK196660 QDG196660 QNC196660 QWY196660 RGU196660 RQQ196660 SAM196660 SKI196660 SUE196660 TEA196660 TNW196660 TXS196660 UHO196660 URK196660 VBG196660 VLC196660 VUY196660 WEU196660 WOQ196660 WYM196660 T262196 MA262196 VW262196 AFS262196 APO262196 AZK262196 BJG262196 BTC262196 CCY262196 CMU262196 CWQ262196 DGM262196 DQI262196 EAE262196 EKA262196 ETW262196 FDS262196 FNO262196 FXK262196 GHG262196 GRC262196 HAY262196 HKU262196 HUQ262196 IEM262196 IOI262196 IYE262196 JIA262196 JRW262196 KBS262196 KLO262196 KVK262196 LFG262196 LPC262196 LYY262196 MIU262196 MSQ262196 NCM262196 NMI262196 NWE262196 OGA262196 OPW262196 OZS262196 PJO262196 PTK262196 QDG262196 QNC262196 QWY262196 RGU262196 RQQ262196 SAM262196 SKI262196 SUE262196 TEA262196 TNW262196 TXS262196 UHO262196 URK262196 VBG262196 VLC262196 VUY262196 WEU262196 WOQ262196 WYM262196 T327732 MA327732 VW327732 AFS327732 APO327732 AZK327732 BJG327732 BTC327732 CCY327732 CMU327732 CWQ327732 DGM327732 DQI327732 EAE327732 EKA327732 ETW327732 FDS327732 FNO327732 FXK327732 GHG327732 GRC327732 HAY327732 HKU327732 HUQ327732 IEM327732 IOI327732 IYE327732 JIA327732 JRW327732 KBS327732 KLO327732 KVK327732 LFG327732 LPC327732 LYY327732 MIU327732 MSQ327732 NCM327732 NMI327732 NWE327732 OGA327732 OPW327732 OZS327732 PJO327732 PTK327732 QDG327732 QNC327732 QWY327732 RGU327732 RQQ327732 SAM327732 SKI327732 SUE327732 TEA327732 TNW327732 TXS327732 UHO327732 URK327732 VBG327732 VLC327732 VUY327732 WEU327732 WOQ327732 WYM327732 T393268 MA393268 VW393268 AFS393268 APO393268 AZK393268 BJG393268 BTC393268 CCY393268 CMU393268 CWQ393268 DGM393268 DQI393268 EAE393268 EKA393268 ETW393268 FDS393268 FNO393268 FXK393268 GHG393268 GRC393268 HAY393268 HKU393268 HUQ393268 IEM393268 IOI393268 IYE393268 JIA393268 JRW393268 KBS393268 KLO393268 KVK393268 LFG393268 LPC393268 LYY393268 MIU393268 MSQ393268 NCM393268 NMI393268 NWE393268 OGA393268 OPW393268 OZS393268 PJO393268 PTK393268 QDG393268 QNC393268 QWY393268 RGU393268 RQQ393268 SAM393268 SKI393268 SUE393268 TEA393268 TNW393268 TXS393268 UHO393268 URK393268 VBG393268 VLC393268 VUY393268 WEU393268 WOQ393268 WYM393268 T458804 MA458804 VW458804 AFS458804 APO458804 AZK458804 BJG458804 BTC458804 CCY458804 CMU458804 CWQ458804 DGM458804 DQI458804 EAE458804 EKA458804 ETW458804 FDS458804 FNO458804 FXK458804 GHG458804 GRC458804 HAY458804 HKU458804 HUQ458804 IEM458804 IOI458804 IYE458804 JIA458804 JRW458804 KBS458804 KLO458804 KVK458804 LFG458804 LPC458804 LYY458804 MIU458804 MSQ458804 NCM458804 NMI458804 NWE458804 OGA458804 OPW458804 OZS458804 PJO458804 PTK458804 QDG458804 QNC458804 QWY458804 RGU458804 RQQ458804 SAM458804 SKI458804 SUE458804 TEA458804 TNW458804 TXS458804 UHO458804 URK458804 VBG458804 VLC458804 VUY458804 WEU458804 WOQ458804 WYM458804 T524340 MA524340 VW524340 AFS524340 APO524340 AZK524340 BJG524340 BTC524340 CCY524340 CMU524340 CWQ524340 DGM524340 DQI524340 EAE524340 EKA524340 ETW524340 FDS524340 FNO524340 FXK524340 GHG524340 GRC524340 HAY524340 HKU524340 HUQ524340 IEM524340 IOI524340 IYE524340 JIA524340 JRW524340 KBS524340 KLO524340 KVK524340 LFG524340 LPC524340 LYY524340 MIU524340 MSQ524340 NCM524340 NMI524340 NWE524340 OGA524340 OPW524340 OZS524340 PJO524340 PTK524340 QDG524340 QNC524340 QWY524340 RGU524340 RQQ524340 SAM524340 SKI524340 SUE524340 TEA524340 TNW524340 TXS524340 UHO524340 URK524340 VBG524340 VLC524340 VUY524340 WEU524340 WOQ524340 WYM524340 T589876 MA589876 VW589876 AFS589876 APO589876 AZK589876 BJG589876 BTC589876 CCY589876 CMU589876 CWQ589876 DGM589876 DQI589876 EAE589876 EKA589876 ETW589876 FDS589876 FNO589876 FXK589876 GHG589876 GRC589876 HAY589876 HKU589876 HUQ589876 IEM589876 IOI589876 IYE589876 JIA589876 JRW589876 KBS589876 KLO589876 KVK589876 LFG589876 LPC589876 LYY589876 MIU589876 MSQ589876 NCM589876 NMI589876 NWE589876 OGA589876 OPW589876 OZS589876 PJO589876 PTK589876 QDG589876 QNC589876 QWY589876 RGU589876 RQQ589876 SAM589876 SKI589876 SUE589876 TEA589876 TNW589876 TXS589876 UHO589876 URK589876 VBG589876 VLC589876 VUY589876 WEU589876 WOQ589876 WYM589876 T655412 MA655412 VW655412 AFS655412 APO655412 AZK655412 BJG655412 BTC655412 CCY655412 CMU655412 CWQ655412 DGM655412 DQI655412 EAE655412 EKA655412 ETW655412 FDS655412 FNO655412 FXK655412 GHG655412 GRC655412 HAY655412 HKU655412 HUQ655412 IEM655412 IOI655412 IYE655412 JIA655412 JRW655412 KBS655412 KLO655412 KVK655412 LFG655412 LPC655412 LYY655412 MIU655412 MSQ655412 NCM655412 NMI655412 NWE655412 OGA655412 OPW655412 OZS655412 PJO655412 PTK655412 QDG655412 QNC655412 QWY655412 RGU655412 RQQ655412 SAM655412 SKI655412 SUE655412 TEA655412 TNW655412 TXS655412 UHO655412 URK655412 VBG655412 VLC655412 VUY655412 WEU655412 WOQ655412 WYM655412 T720948 MA720948 VW720948 AFS720948 APO720948 AZK720948 BJG720948 BTC720948 CCY720948 CMU720948 CWQ720948 DGM720948 DQI720948 EAE720948 EKA720948 ETW720948 FDS720948 FNO720948 FXK720948 GHG720948 GRC720948 HAY720948 HKU720948 HUQ720948 IEM720948 IOI720948 IYE720948 JIA720948 JRW720948 KBS720948 KLO720948 KVK720948 LFG720948 LPC720948 LYY720948 MIU720948 MSQ720948 NCM720948 NMI720948 NWE720948 OGA720948 OPW720948 OZS720948 PJO720948 PTK720948 QDG720948 QNC720948 QWY720948 RGU720948 RQQ720948 SAM720948 SKI720948 SUE720948 TEA720948 TNW720948 TXS720948 UHO720948 URK720948 VBG720948 VLC720948 VUY720948 WEU720948 WOQ720948 WYM720948 T786484 MA786484 VW786484 AFS786484 APO786484 AZK786484 BJG786484 BTC786484 CCY786484 CMU786484 CWQ786484 DGM786484 DQI786484 EAE786484 EKA786484 ETW786484 FDS786484 FNO786484 FXK786484 GHG786484 GRC786484 HAY786484 HKU786484 HUQ786484 IEM786484 IOI786484 IYE786484 JIA786484 JRW786484 KBS786484 KLO786484 KVK786484 LFG786484 LPC786484 LYY786484 MIU786484 MSQ786484 NCM786484 NMI786484 NWE786484 OGA786484 OPW786484 OZS786484 PJO786484 PTK786484 QDG786484 QNC786484 QWY786484 RGU786484 RQQ786484 SAM786484 SKI786484 SUE786484 TEA786484 TNW786484 TXS786484 UHO786484 URK786484 VBG786484 VLC786484 VUY786484 WEU786484 WOQ786484 WYM786484 T852020 MA852020 VW852020 AFS852020 APO852020 AZK852020 BJG852020 BTC852020 CCY852020 CMU852020 CWQ852020 DGM852020 DQI852020 EAE852020 EKA852020 ETW852020 FDS852020 FNO852020 FXK852020 GHG852020 GRC852020 HAY852020 HKU852020 HUQ852020 IEM852020 IOI852020 IYE852020 JIA852020 JRW852020 KBS852020 KLO852020 KVK852020 LFG852020 LPC852020 LYY852020 MIU852020 MSQ852020 NCM852020 NMI852020 NWE852020 OGA852020 OPW852020 OZS852020 PJO852020 PTK852020 QDG852020 QNC852020 QWY852020 RGU852020 RQQ852020 SAM852020 SKI852020 SUE852020 TEA852020 TNW852020 TXS852020 UHO852020 URK852020 VBG852020 VLC852020 VUY852020 WEU852020 WOQ852020 WYM852020 T917556 MA917556 VW917556 AFS917556 APO917556 AZK917556 BJG917556 BTC917556 CCY917556 CMU917556 CWQ917556 DGM917556 DQI917556 EAE917556 EKA917556 ETW917556 FDS917556 FNO917556 FXK917556 GHG917556 GRC917556 HAY917556 HKU917556 HUQ917556 IEM917556 IOI917556 IYE917556 JIA917556 JRW917556 KBS917556 KLO917556 KVK917556 LFG917556 LPC917556 LYY917556 MIU917556 MSQ917556 NCM917556 NMI917556 NWE917556 OGA917556 OPW917556 OZS917556 PJO917556 PTK917556 QDG917556 QNC917556 QWY917556 RGU917556 RQQ917556 SAM917556 SKI917556 SUE917556 TEA917556 TNW917556 TXS917556 UHO917556 URK917556 VBG917556 VLC917556 VUY917556 WEU917556 WOQ917556 WYM917556 T983092 MA983092 VW983092 AFS983092 APO983092 AZK983092 BJG983092 BTC983092 CCY983092 CMU983092 CWQ983092 DGM983092 DQI983092 EAE983092 EKA983092 ETW983092 FDS983092 FNO983092 FXK983092 GHG983092 GRC983092 HAY983092 HKU983092 HUQ983092 IEM983092 IOI983092 IYE983092 JIA983092 JRW983092 KBS983092 KLO983092 KVK983092 LFG983092 LPC983092 LYY983092 MIU983092 MSQ983092 NCM983092 NMI983092 NWE983092 OGA983092 OPW983092 OZS983092 PJO983092 PTK983092 QDG983092 QNC983092 QWY983092 RGU983092 RQQ983092 SAM983092 SKI983092 SUE983092 TEA983092 TNW983092 TXS983092 UHO983092 URK983092 VBG983092 VLC983092 VUY983092 WEU983092 WOQ983092 WEU24 VUY24 VLC24 VBG24 URK24 UHO24 TXS24 TNW24 TEA24 SUE24 SKI24 SAM24 RQQ24 RGU24 QWY24 QNC24 QDG24 PTK24 PJO24 OZS24 OPW24 OGA24 NWE24 NMI24 NCM24 MSQ24 MIU24 LYY24 LPC24 LFG24 KVK24 KLO24 KBS24 JRW24 JIA24 IYE24 IOI24 IEM24 HUQ24 HKU24 HAY24 GRC24 GHG24 FXK24 FNO24 FDS24 ETW24 EKA24 EAE24 DQI24 DGM24 CWQ24 CMU24 CCY24 BTC24 BJG24 AZK24 APO24 AFS24 VW24 MA24 WYM24 WYK24 WOO24 WES24 VUW24 VLA24 VBE24 URI24 UHM24 TXQ24 TNU24 TDY24 SUC24 SKG24 SAK24 RQO24 RGS24 QWW24 QNA24 QDE24 PTI24 PJM24 OZQ24 OPU24 OFY24 NWC24 NMG24 NCK24 MSO24 MIS24 LYW24 LPA24 LFE24 KVI24 KLM24 KBQ24 JRU24 JHY24 IYC24 IOG24 IEK24 HUO24 HKS24 HAW24 GRA24 GHE24 FXI24 FNM24 FDQ24 ETU24 EJY24 EAC24 DQG24 DGK24 CWO24 CMS24 CCW24 BTA24 BJE24 AZI24 APM24 AFQ24 VU24 LY24 R24 WOQ24 R38 WYM38 WOQ38 WEU38 VUY38 VLC38 VBG38 URK38 UHO38 TXS38 TNW38 TEA38 SUE38 SKI38 SAM38 RQQ38 RGU38 QWY38 QNC38 QDG38 PTK38 PJO38 OZS38 OPW38 OGA38 NWE38 NMI38 NCM38 MSQ38 MIU38 LYY38 LPC38 LFG38 KVK38 KLO38 KBS38 JRW38 JIA38 IYE38 IOI38 IEM38 HUQ38 HKU38 HAY38 GRC38 GHG38 FXK38 FNO38 FDS38 ETW38 EKA38 EAE38 DQI38 DGM38 CWQ38 CMU38 CCY38 BTC38 BJG38 AZK38 APO38 AFS38 VW38 MA38 T38 WYK38 WOO38 WES38 VUW38 VLA38 VBE38 URI38 UHM38 TXQ38 TNU38 TDY38 SUC38 SKG38 SAK38 RQO38 RGS38 QWW38 QNA38 QDE38 PTI38 PJM38 OZQ38 OPU38 OFY38 NWC38 NMG38 NCK38 MSO38 MIS38 LYW38 LPA38 LFE38 KVI38 KLM38 KBQ38 JRU38 JHY38 IYC38 IOG38 IEK38 HUO38 HKS38 HAW38 GRA38 GHE38 FXI38 FNM38 FDQ38 ETU38 EJY38 EAC38 DQG38 DGK38 CWO38 CMS38 CCW38 BTA38 BJE38 AZI38 APM38 AFQ38 VU38 LY38 R52 WYM52 WOQ52 WEU52 VUY52 VLC52 VBG52 URK52 UHO52 TXS52 TNW52 TEA52 SUE52 SKI52 SAM52 RQQ52 RGU52 QWY52 QNC52 QDG52 PTK52 PJO52 OZS52 OPW52 OGA52 NWE52 NMI52 NCM52 MSQ52 MIU52 LYY52 LPC52 LFG52 KVK52 KLO52 KBS52 JRW52 JIA52 IYE52 IOI52 IEM52 HUQ52 HKU52 HAY52 GRC52 GHG52 FXK52 FNO52 FDS52 ETW52 EKA52 EAE52 DQI52 DGM52 CWQ52 CMU52 CCY52 BTC52 BJG52 AZK52 APO52 AFS52 VW52 MA52 T52 WYK52 WOO52 WES52 VUW52 VLA52 VBE52 URI52 UHM52 TXQ52 TNU52 TDY52 SUC52 SKG52 SAK52 RQO52 RGS52 QWW52 QNA52 QDE52 PTI52 PJM52 OZQ52 OPU52 OFY52 NWC52 NMG52 NCK52 MSO52 MIS52 LYW52 LPA52 LFE52 KVI52 KLM52 KBQ52 JRU52 JHY52 IYC52 IOG52 IEK52 HUO52 HKS52 HAW52 GRA52 GHE52 FXI52 FNM52 FDQ52 ETU52 EJY52 EAC52 DQG52 DGK52 CWO52 CMS52 CCW52 BTA52 BJE52 AZI52 APM52 AFQ52 VU52 LY52 R28 WYM28 WOQ28 WEU28 VUY28 VLC28 VBG28 URK28 UHO28 TXS28 TNW28 TEA28 SUE28 SKI28 SAM28 RQQ28 RGU28 QWY28 QNC28 QDG28 PTK28 PJO28 OZS28 OPW28 OGA28 NWE28 NMI28 NCM28 MSQ28 MIU28 LYY28 LPC28 LFG28 KVK28 KLO28 KBS28 JRW28 JIA28 IYE28 IOI28 IEM28 HUQ28 HKU28 HAY28 GRC28 GHG28 FXK28 FNO28 FDS28 ETW28 EKA28 EAE28 DQI28 DGM28 CWQ28 CMU28 CCY28 BTC28 BJG28 AZK28 APO28 AFS28 VW28 MA28 T28 WYK28 WOO28 WES28 VUW28 VLA28 VBE28 URI28 UHM28 TXQ28 TNU28 TDY28 SUC28 SKG28 SAK28 RQO28 RGS28 QWW28 QNA28 QDE28 PTI28 PJM28 OZQ28 OPU28 OFY28 NWC28 NMG28 NCK28 MSO28 MIS28 LYW28 LPA28 LFE28 KVI28 KLM28 KBQ28 JRU28 JHY28 IYC28 IOG28 IEK28 HUO28 HKS28 HAW28 GRA28 GHE28 FXI28 FNM28 FDQ28 ETU28 EJY28 EAC28 DQG28 DGK28 CWO28 CMS28 CCW28 BTA28 BJE28 AZI28 APM28 AFQ28 VU28 LY28 R42 WYM42 WOQ42 WEU42 VUY42 VLC42 VBG42 URK42 UHO42 TXS42 TNW42 TEA42 SUE42 SKI42 SAM42 RQQ42 RGU42 QWY42 QNC42 QDG42 PTK42 PJO42 OZS42 OPW42 OGA42 NWE42 NMI42 NCM42 MSQ42 MIU42 LYY42 LPC42 LFG42 KVK42 KLO42 KBS42 JRW42 JIA42 IYE42 IOI42 IEM42 HUQ42 HKU42 HAY42 GRC42 GHG42 FXK42 FNO42 FDS42 ETW42 EKA42 EAE42 DQI42 DGM42 CWQ42 CMU42 CCY42 BTC42 BJG42 AZK42 APO42 AFS42 VW42 MA42 T42 WYK42 WOO42 WES42 VUW42 VLA42 VBE42 URI42 UHM42 TXQ42 TNU42 TDY42 SUC42 SKG42 SAK42 RQO42 RGS42 QWW42 QNA42 QDE42 PTI42 PJM42 OZQ42 OPU42 OFY42 NWC42 NMG42 NCK42 MSO42 MIS42 LYW42 LPA42 LFE42 KVI42 KLM42 KBQ42 JRU42 JHY42 IYC42 IOG42 IEK42 HUO42 HKS42 HAW42 GRA42 GHE42 FXI42 FNM42 FDQ42 ETU42 EJY42 EAC42 DQG42 DGK42 CWO42 CMS42 CCW42 BTA42 BJE42 AZI42 APM42 AFQ42 VU42 LY42 R56 WYM56 WOQ56 WEU56 VUY56 VLC56 VBG56 URK56 UHO56 TXS56 TNW56 TEA56 SUE56 SKI56 SAM56 RQQ56 RGU56 QWY56 QNC56 QDG56 PTK56 PJO56 OZS56 OPW56 OGA56 NWE56 NMI56 NCM56 MSQ56 MIU56 LYY56 LPC56 LFG56 KVK56 KLO56 KBS56 JRW56 JIA56 IYE56 IOI56 IEM56 HUQ56 HKU56 HAY56 GRC56 GHG56 FXK56 FNO56 FDS56 ETW56 EKA56 EAE56 DQI56 DGM56 CWQ56 CMU56 CCY56 BTC56 BJG56 AZK56 APO56 AFS56 VW56 MA56 T56 WYK56 WOO56 WES56 VUW56 VLA56 VBE56 URI56 UHM56 TXQ56 TNU56 TDY56 SUC56 SKG56 SAK56 RQO56 RGS56 QWW56 QNA56 QDE56 PTI56 PJM56 OZQ56 OPU56 OFY56 NWC56 NMG56 NCK56 MSO56 MIS56 LYW56 LPA56 LFE56 KVI56 KLM56 KBQ56 JRU56 JHY56 IYC56 IOG56 IEK56 HUO56 HKS56 HAW56 GRA56 GHE56 FXI56 FNM56 FDQ56 ETU56 EJY56 EAC56 DQG56 DGK56 CWO56 CMS56 CCW56 BTA56 BJE56 AZI56 APM56 AFQ56 VU56 LY56 Y65588 Y131124 Y196660 Y262196 Y327732 Y393268 Y458804 Y524340 Y589876 Y655412 Y720948 Y786484 Y852020 Y917556 Y983092 AA65588 AA131124 AA196660 AA262196 AA327732 AA393268 AA458804 AA524340 AA589876 AA655412 AA720948 AA786484 AA852020 AA917556 AA983092 Y42 AA42 Y24 Y38 AA38 Y52 AA52 Y28 AA28 Y56 AA56 AF65588 AF131124 AF196660 AF262196 AF327732 AF393268 AF458804 AF524340 AF589876 AF655412 AF720948 AF786484 AF852020 AF917556 AF983092 AH65588 AH131124 AH196660 AH262196 AH327732 AH393268 AH458804 AH524340 AH589876 AH655412 AH720948 AH786484 AH852020 AH917556 AH983092 AH42 AF42 AF24 AF38 AH38 AF52 AH52 AF28 AH28 AF56 AH56 AM65588 AM131124 AM196660 AM262196 AM327732 AM393268 AM458804 AM524340 AM589876 AM655412 AM720948 AM786484 AM852020 AM917556 AM983092 AO65588 AO131124 AO196660 AO262196 AO327732 AO393268 AO458804 AO524340 AO589876 AO655412 AO720948 AO786484 AO852020 AO917556 AO983092 AO42 AM42 AM24 AM38 AO38 AM52 AO52 AM28 AO28 AM56 AO56 AT65588 AT131124 AT196660 AT262196 AT327732 AT393268 AT458804 AT524340 AT589876 AT655412 AT720948 AT786484 AT852020 AT917556 AT983092 AV65588 AV131124 AV196660 AV262196 AV327732 AV393268 AV458804 AV524340 AV589876 AV655412 AV720948 AV786484 AV852020 AV917556 AV983092 AV42 AT42 AT24 AT38 AV38 AT52 AV52 AT28 AV28 AT56 AV56 BA65588 BA131124 BA196660 BA262196 BA327732 BA393268 BA458804 BA524340 BA589876 BA655412 BA720948 BA786484 BA852020 BA917556 BA983092 BC65588 BC131124 BC196660 BC262196 BC327732 BC393268 BC458804 BC524340 BC589876 BC655412 BC720948 BC786484 BC852020 BC917556 BC983092 BC42 BA42 BA24 BA38 BC38 BA52 BC52 BA28 BC28 BA56 BC56 BH65588 BH131124 BH196660 BH262196 BH327732 BH393268 BH458804 BH524340 BH589876 BH655412 BH720948 BH786484 BH852020 BH917556 BH983092 BJ65588 BJ131124 BJ196660 BJ262196 BJ327732 BJ393268 BJ458804 BJ524340 BJ589876 BJ655412 BJ720948 BJ786484 BJ852020 BJ917556 BJ983092 BJ42 BH42 BH24 BH38 BJ38 BH52 BJ52 BH28 BJ28 BH56 BJ56 BO65588 BO131124 BO196660 BO262196 BO327732 BO393268 BO458804 BO524340 BO589876 BO655412 BO720948 BO786484 BO852020 BO917556 BO983092 BQ65588 BQ131124 BQ196660 BQ262196 BQ327732 BQ393268 BQ458804 BQ524340 BQ589876 BQ655412 BQ720948 BQ786484 BQ852020 BQ917556 BQ983092 BQ42 BO42 BO24 BO38 BQ38 BO52 BQ52 BO28 BQ28 BO56 BQ56 BV65588 BV131124 BV196660 BV262196 BV327732 BV393268 BV458804 BV524340 BV589876 BV655412 BV720948 BV786484 BV852020 BV917556 BV983092 BX65588 BX131124 BX196660 BX262196 BX327732 BX393268 BX458804 BX524340 BX589876 BX655412 BX720948 BX786484 BX852020 BX917556 BX983092 BX42 BV42 BV24 BV38 BX38 BV52 BX52 BV28 BX28 BV56 BX56 CC65588 CC131124 CC196660 CC262196 CC327732 CC393268 CC458804 CC524340 CC589876 CC655412 CC720948 CC786484 CC852020 CC917556 CC983092 CE65588 CE131124 CE196660 CE262196 CE327732 CE393268 CE458804 CE524340 CE589876 CE655412 CE720948 CE786484 CE852020 CE917556 CE983092 CE42 CC42 CC24 CC38 CE38 CC52 CE52 CC28 CE28 CC56 CE56" xr:uid="{00000000-0002-0000-0C00-000003000000}"/>
    <dataValidation type="list" allowBlank="1" showInputMessage="1" showErrorMessage="1" errorTitle="Ошибка" error="Выберите значение из списка" sqref="WYF983092 M65588 LT65588 VP65588 AFL65588 APH65588 AZD65588 BIZ65588 BSV65588 CCR65588 CMN65588 CWJ65588 DGF65588 DQB65588 DZX65588 EJT65588 ETP65588 FDL65588 FNH65588 FXD65588 GGZ65588 GQV65588 HAR65588 HKN65588 HUJ65588 IEF65588 IOB65588 IXX65588 JHT65588 JRP65588 KBL65588 KLH65588 KVD65588 LEZ65588 LOV65588 LYR65588 MIN65588 MSJ65588 NCF65588 NMB65588 NVX65588 OFT65588 OPP65588 OZL65588 PJH65588 PTD65588 QCZ65588 QMV65588 QWR65588 RGN65588 RQJ65588 SAF65588 SKB65588 STX65588 TDT65588 TNP65588 TXL65588 UHH65588 URD65588 VAZ65588 VKV65588 VUR65588 WEN65588 WOJ65588 WYF65588 M131124 LT131124 VP131124 AFL131124 APH131124 AZD131124 BIZ131124 BSV131124 CCR131124 CMN131124 CWJ131124 DGF131124 DQB131124 DZX131124 EJT131124 ETP131124 FDL131124 FNH131124 FXD131124 GGZ131124 GQV131124 HAR131124 HKN131124 HUJ131124 IEF131124 IOB131124 IXX131124 JHT131124 JRP131124 KBL131124 KLH131124 KVD131124 LEZ131124 LOV131124 LYR131124 MIN131124 MSJ131124 NCF131124 NMB131124 NVX131124 OFT131124 OPP131124 OZL131124 PJH131124 PTD131124 QCZ131124 QMV131124 QWR131124 RGN131124 RQJ131124 SAF131124 SKB131124 STX131124 TDT131124 TNP131124 TXL131124 UHH131124 URD131124 VAZ131124 VKV131124 VUR131124 WEN131124 WOJ131124 WYF131124 M196660 LT196660 VP196660 AFL196660 APH196660 AZD196660 BIZ196660 BSV196660 CCR196660 CMN196660 CWJ196660 DGF196660 DQB196660 DZX196660 EJT196660 ETP196660 FDL196660 FNH196660 FXD196660 GGZ196660 GQV196660 HAR196660 HKN196660 HUJ196660 IEF196660 IOB196660 IXX196660 JHT196660 JRP196660 KBL196660 KLH196660 KVD196660 LEZ196660 LOV196660 LYR196660 MIN196660 MSJ196660 NCF196660 NMB196660 NVX196660 OFT196660 OPP196660 OZL196660 PJH196660 PTD196660 QCZ196660 QMV196660 QWR196660 RGN196660 RQJ196660 SAF196660 SKB196660 STX196660 TDT196660 TNP196660 TXL196660 UHH196660 URD196660 VAZ196660 VKV196660 VUR196660 WEN196660 WOJ196660 WYF196660 M262196 LT262196 VP262196 AFL262196 APH262196 AZD262196 BIZ262196 BSV262196 CCR262196 CMN262196 CWJ262196 DGF262196 DQB262196 DZX262196 EJT262196 ETP262196 FDL262196 FNH262196 FXD262196 GGZ262196 GQV262196 HAR262196 HKN262196 HUJ262196 IEF262196 IOB262196 IXX262196 JHT262196 JRP262196 KBL262196 KLH262196 KVD262196 LEZ262196 LOV262196 LYR262196 MIN262196 MSJ262196 NCF262196 NMB262196 NVX262196 OFT262196 OPP262196 OZL262196 PJH262196 PTD262196 QCZ262196 QMV262196 QWR262196 RGN262196 RQJ262196 SAF262196 SKB262196 STX262196 TDT262196 TNP262196 TXL262196 UHH262196 URD262196 VAZ262196 VKV262196 VUR262196 WEN262196 WOJ262196 WYF262196 M327732 LT327732 VP327732 AFL327732 APH327732 AZD327732 BIZ327732 BSV327732 CCR327732 CMN327732 CWJ327732 DGF327732 DQB327732 DZX327732 EJT327732 ETP327732 FDL327732 FNH327732 FXD327732 GGZ327732 GQV327732 HAR327732 HKN327732 HUJ327732 IEF327732 IOB327732 IXX327732 JHT327732 JRP327732 KBL327732 KLH327732 KVD327732 LEZ327732 LOV327732 LYR327732 MIN327732 MSJ327732 NCF327732 NMB327732 NVX327732 OFT327732 OPP327732 OZL327732 PJH327732 PTD327732 QCZ327732 QMV327732 QWR327732 RGN327732 RQJ327732 SAF327732 SKB327732 STX327732 TDT327732 TNP327732 TXL327732 UHH327732 URD327732 VAZ327732 VKV327732 VUR327732 WEN327732 WOJ327732 WYF327732 M393268 LT393268 VP393268 AFL393268 APH393268 AZD393268 BIZ393268 BSV393268 CCR393268 CMN393268 CWJ393268 DGF393268 DQB393268 DZX393268 EJT393268 ETP393268 FDL393268 FNH393268 FXD393268 GGZ393268 GQV393268 HAR393268 HKN393268 HUJ393268 IEF393268 IOB393268 IXX393268 JHT393268 JRP393268 KBL393268 KLH393268 KVD393268 LEZ393268 LOV393268 LYR393268 MIN393268 MSJ393268 NCF393268 NMB393268 NVX393268 OFT393268 OPP393268 OZL393268 PJH393268 PTD393268 QCZ393268 QMV393268 QWR393268 RGN393268 RQJ393268 SAF393268 SKB393268 STX393268 TDT393268 TNP393268 TXL393268 UHH393268 URD393268 VAZ393268 VKV393268 VUR393268 WEN393268 WOJ393268 WYF393268 M458804 LT458804 VP458804 AFL458804 APH458804 AZD458804 BIZ458804 BSV458804 CCR458804 CMN458804 CWJ458804 DGF458804 DQB458804 DZX458804 EJT458804 ETP458804 FDL458804 FNH458804 FXD458804 GGZ458804 GQV458804 HAR458804 HKN458804 HUJ458804 IEF458804 IOB458804 IXX458804 JHT458804 JRP458804 KBL458804 KLH458804 KVD458804 LEZ458804 LOV458804 LYR458804 MIN458804 MSJ458804 NCF458804 NMB458804 NVX458804 OFT458804 OPP458804 OZL458804 PJH458804 PTD458804 QCZ458804 QMV458804 QWR458804 RGN458804 RQJ458804 SAF458804 SKB458804 STX458804 TDT458804 TNP458804 TXL458804 UHH458804 URD458804 VAZ458804 VKV458804 VUR458804 WEN458804 WOJ458804 WYF458804 M524340 LT524340 VP524340 AFL524340 APH524340 AZD524340 BIZ524340 BSV524340 CCR524340 CMN524340 CWJ524340 DGF524340 DQB524340 DZX524340 EJT524340 ETP524340 FDL524340 FNH524340 FXD524340 GGZ524340 GQV524340 HAR524340 HKN524340 HUJ524340 IEF524340 IOB524340 IXX524340 JHT524340 JRP524340 KBL524340 KLH524340 KVD524340 LEZ524340 LOV524340 LYR524340 MIN524340 MSJ524340 NCF524340 NMB524340 NVX524340 OFT524340 OPP524340 OZL524340 PJH524340 PTD524340 QCZ524340 QMV524340 QWR524340 RGN524340 RQJ524340 SAF524340 SKB524340 STX524340 TDT524340 TNP524340 TXL524340 UHH524340 URD524340 VAZ524340 VKV524340 VUR524340 WEN524340 WOJ524340 WYF524340 M589876 LT589876 VP589876 AFL589876 APH589876 AZD589876 BIZ589876 BSV589876 CCR589876 CMN589876 CWJ589876 DGF589876 DQB589876 DZX589876 EJT589876 ETP589876 FDL589876 FNH589876 FXD589876 GGZ589876 GQV589876 HAR589876 HKN589876 HUJ589876 IEF589876 IOB589876 IXX589876 JHT589876 JRP589876 KBL589876 KLH589876 KVD589876 LEZ589876 LOV589876 LYR589876 MIN589876 MSJ589876 NCF589876 NMB589876 NVX589876 OFT589876 OPP589876 OZL589876 PJH589876 PTD589876 QCZ589876 QMV589876 QWR589876 RGN589876 RQJ589876 SAF589876 SKB589876 STX589876 TDT589876 TNP589876 TXL589876 UHH589876 URD589876 VAZ589876 VKV589876 VUR589876 WEN589876 WOJ589876 WYF589876 M655412 LT655412 VP655412 AFL655412 APH655412 AZD655412 BIZ655412 BSV655412 CCR655412 CMN655412 CWJ655412 DGF655412 DQB655412 DZX655412 EJT655412 ETP655412 FDL655412 FNH655412 FXD655412 GGZ655412 GQV655412 HAR655412 HKN655412 HUJ655412 IEF655412 IOB655412 IXX655412 JHT655412 JRP655412 KBL655412 KLH655412 KVD655412 LEZ655412 LOV655412 LYR655412 MIN655412 MSJ655412 NCF655412 NMB655412 NVX655412 OFT655412 OPP655412 OZL655412 PJH655412 PTD655412 QCZ655412 QMV655412 QWR655412 RGN655412 RQJ655412 SAF655412 SKB655412 STX655412 TDT655412 TNP655412 TXL655412 UHH655412 URD655412 VAZ655412 VKV655412 VUR655412 WEN655412 WOJ655412 WYF655412 M720948 LT720948 VP720948 AFL720948 APH720948 AZD720948 BIZ720948 BSV720948 CCR720948 CMN720948 CWJ720948 DGF720948 DQB720948 DZX720948 EJT720948 ETP720948 FDL720948 FNH720948 FXD720948 GGZ720948 GQV720948 HAR720948 HKN720948 HUJ720948 IEF720948 IOB720948 IXX720948 JHT720948 JRP720948 KBL720948 KLH720948 KVD720948 LEZ720948 LOV720948 LYR720948 MIN720948 MSJ720948 NCF720948 NMB720948 NVX720948 OFT720948 OPP720948 OZL720948 PJH720948 PTD720948 QCZ720948 QMV720948 QWR720948 RGN720948 RQJ720948 SAF720948 SKB720948 STX720948 TDT720948 TNP720948 TXL720948 UHH720948 URD720948 VAZ720948 VKV720948 VUR720948 WEN720948 WOJ720948 WYF720948 M786484 LT786484 VP786484 AFL786484 APH786484 AZD786484 BIZ786484 BSV786484 CCR786484 CMN786484 CWJ786484 DGF786484 DQB786484 DZX786484 EJT786484 ETP786484 FDL786484 FNH786484 FXD786484 GGZ786484 GQV786484 HAR786484 HKN786484 HUJ786484 IEF786484 IOB786484 IXX786484 JHT786484 JRP786484 KBL786484 KLH786484 KVD786484 LEZ786484 LOV786484 LYR786484 MIN786484 MSJ786484 NCF786484 NMB786484 NVX786484 OFT786484 OPP786484 OZL786484 PJH786484 PTD786484 QCZ786484 QMV786484 QWR786484 RGN786484 RQJ786484 SAF786484 SKB786484 STX786484 TDT786484 TNP786484 TXL786484 UHH786484 URD786484 VAZ786484 VKV786484 VUR786484 WEN786484 WOJ786484 WYF786484 M852020 LT852020 VP852020 AFL852020 APH852020 AZD852020 BIZ852020 BSV852020 CCR852020 CMN852020 CWJ852020 DGF852020 DQB852020 DZX852020 EJT852020 ETP852020 FDL852020 FNH852020 FXD852020 GGZ852020 GQV852020 HAR852020 HKN852020 HUJ852020 IEF852020 IOB852020 IXX852020 JHT852020 JRP852020 KBL852020 KLH852020 KVD852020 LEZ852020 LOV852020 LYR852020 MIN852020 MSJ852020 NCF852020 NMB852020 NVX852020 OFT852020 OPP852020 OZL852020 PJH852020 PTD852020 QCZ852020 QMV852020 QWR852020 RGN852020 RQJ852020 SAF852020 SKB852020 STX852020 TDT852020 TNP852020 TXL852020 UHH852020 URD852020 VAZ852020 VKV852020 VUR852020 WEN852020 WOJ852020 WYF852020 M917556 LT917556 VP917556 AFL917556 APH917556 AZD917556 BIZ917556 BSV917556 CCR917556 CMN917556 CWJ917556 DGF917556 DQB917556 DZX917556 EJT917556 ETP917556 FDL917556 FNH917556 FXD917556 GGZ917556 GQV917556 HAR917556 HKN917556 HUJ917556 IEF917556 IOB917556 IXX917556 JHT917556 JRP917556 KBL917556 KLH917556 KVD917556 LEZ917556 LOV917556 LYR917556 MIN917556 MSJ917556 NCF917556 NMB917556 NVX917556 OFT917556 OPP917556 OZL917556 PJH917556 PTD917556 QCZ917556 QMV917556 QWR917556 RGN917556 RQJ917556 SAF917556 SKB917556 STX917556 TDT917556 TNP917556 TXL917556 UHH917556 URD917556 VAZ917556 VKV917556 VUR917556 WEN917556 WOJ917556 WYF917556 M983092 LT983092 VP983092 AFL983092 APH983092 AZD983092 BIZ983092 BSV983092 CCR983092 CMN983092 CWJ983092 DGF983092 DQB983092 DZX983092 EJT983092 ETP983092 FDL983092 FNH983092 FXD983092 GGZ983092 GQV983092 HAR983092 HKN983092 HUJ983092 IEF983092 IOB983092 IXX983092 JHT983092 JRP983092 KBL983092 KLH983092 KVD983092 LEZ983092 LOV983092 LYR983092 MIN983092 MSJ983092 NCF983092 NMB983092 NVX983092 OFT983092 OPP983092 OZL983092 PJH983092 PTD983092 QCZ983092 QMV983092 QWR983092 RGN983092 RQJ983092 SAF983092 SKB983092 STX983092 TDT983092 TNP983092 TXL983092 UHH983092 URD983092 VAZ983092 VKV983092 VUR983092 WEN983092 WOJ983092 WEN24 VUR24 VKV24 VAZ24 URD24 UHH24 TXL24 TNP24 TDT24 STX24 SKB24 SAF24 RQJ24 RGN24 QWR24 QMV24 QCZ24 PTD24 PJH24 OZL24 OPP24 OFT24 NVX24 NMB24 NCF24 MSJ24 MIN24 LYR24 LOV24 LEZ24 KVD24 KLH24 KBL24 JRP24 JHT24 IXX24 IOB24 IEF24 HUJ24 HKN24 HAR24 GQV24 GGZ24 FXD24 FNH24 FDL24 ETP24 EJT24 DZX24 DQB24 DGF24 CWJ24 CMN24 CCR24 BSV24 BIZ24 AZD24 APH24 AFL24 VP24 LT24 M24 WYF24 WOJ24 LT38 VP38 AFL38 APH38 AZD38 M38 WYF38 WOJ38 WEN38 VUR38 VKV38 VAZ38 URD38 UHH38 TXL38 TNP38 TDT38 STX38 SKB38 SAF38 RQJ38 RGN38 QWR38 QMV38 QCZ38 PTD38 PJH38 OZL38 OPP38 OFT38 NVX38 NMB38 NCF38 MSJ38 MIN38 LYR38 LOV38 LEZ38 KVD38 KLH38 KBL38 JRP38 JHT38 IXX38 IOB38 IEF38 HUJ38 HKN38 HAR38 GQV38 GGZ38 FXD38 FNH38 FDL38 ETP38 EJT38 DZX38 DQB38 DGF38 CWJ38 CMN38 CCR38 BSV38 BIZ38 LT52 VP52 AFL52 APH52 AZD52 M52 WYF52 WOJ52 WEN52 VUR52 VKV52 VAZ52 URD52 UHH52 TXL52 TNP52 TDT52 STX52 SKB52 SAF52 RQJ52 RGN52 QWR52 QMV52 QCZ52 PTD52 PJH52 OZL52 OPP52 OFT52 NVX52 NMB52 NCF52 MSJ52 MIN52 LYR52 LOV52 LEZ52 KVD52 KLH52 KBL52 JRP52 JHT52 IXX52 IOB52 IEF52 HUJ52 HKN52 HAR52 GQV52 GGZ52 FXD52 FNH52 FDL52 ETP52 EJT52 DZX52 DQB52 DGF52 CWJ52 CMN52 CCR52 BSV52 BIZ52 LT28 VP28 AFL28 APH28 AZD28 M28 WYF28 WOJ28 WEN28 VUR28 VKV28 VAZ28 URD28 UHH28 TXL28 TNP28 TDT28 STX28 SKB28 SAF28 RQJ28 RGN28 QWR28 QMV28 QCZ28 PTD28 PJH28 OZL28 OPP28 OFT28 NVX28 NMB28 NCF28 MSJ28 MIN28 LYR28 LOV28 LEZ28 KVD28 KLH28 KBL28 JRP28 JHT28 IXX28 IOB28 IEF28 HUJ28 HKN28 HAR28 GQV28 GGZ28 FXD28 FNH28 FDL28 ETP28 EJT28 DZX28 DQB28 DGF28 CWJ28 CMN28 CCR28 BSV28 BIZ28 LT42 VP42 AFL42 APH42 AZD42 M42 WYF42 WOJ42 WEN42 VUR42 VKV42 VAZ42 URD42 UHH42 TXL42 TNP42 TDT42 STX42 SKB42 SAF42 RQJ42 RGN42 QWR42 QMV42 QCZ42 PTD42 PJH42 OZL42 OPP42 OFT42 NVX42 NMB42 NCF42 MSJ42 MIN42 LYR42 LOV42 LEZ42 KVD42 KLH42 KBL42 JRP42 JHT42 IXX42 IOB42 IEF42 HUJ42 HKN42 HAR42 GQV42 GGZ42 FXD42 FNH42 FDL42 ETP42 EJT42 DZX42 DQB42 DGF42 CWJ42 CMN42 CCR42 BSV42 BIZ42 LT56 VP56 AFL56 APH56 AZD56 M56 WYF56 WOJ56 WEN56 VUR56 VKV56 VAZ56 URD56 UHH56 TXL56 TNP56 TDT56 STX56 SKB56 SAF56 RQJ56 RGN56 QWR56 QMV56 QCZ56 PTD56 PJH56 OZL56 OPP56 OFT56 NVX56 NMB56 NCF56 MSJ56 MIN56 LYR56 LOV56 LEZ56 KVD56 KLH56 KBL56 JRP56 JHT56 IXX56 IOB56 IEF56 HUJ56 HKN56 HAR56 GQV56 GGZ56 FXD56 FNH56 FDL56 ETP56 EJT56 DZX56 DQB56 DGF56 CWJ56 CMN56 CCR56 BSV56 BIZ56" xr:uid="{00000000-0002-0000-0C00-000004000000}">
      <formula1>kind_of_heat_transfer</formula1>
    </dataValidation>
    <dataValidation type="list" allowBlank="1" showInputMessage="1" errorTitle="Ошибка" error="Выберите значение из списка" prompt="Выберите значение из списка" sqref="LV23:MC23 VR23:VY23 AFN23:AFU23 APJ23:APQ23 AZF23:AZM23 BJB23:BJI23 BSX23:BTE23 CCT23:CDA23 CMP23:CMW23 CWL23:CWS23 DGH23:DGO23 DQD23:DQK23 DZZ23:EAG23 EJV23:EKC23 ETR23:ETY23 FDN23:FDU23 FNJ23:FNQ23 FXF23:FXM23 GHB23:GHI23 GQX23:GRE23 HAT23:HBA23 HKP23:HKW23 HUL23:HUS23 IEH23:IEO23 IOD23:IOK23 IXZ23:IYG23 JHV23:JIC23 JRR23:JRY23 KBN23:KBU23 KLJ23:KLQ23 KVF23:KVM23 LFB23:LFI23 LOX23:LPE23 LYT23:LZA23 MIP23:MIW23 MSL23:MSS23 NCH23:NCO23 NMD23:NMK23 NVZ23:NWG23 OFV23:OGC23 OPR23:OPY23 OZN23:OZU23 PJJ23:PJQ23 PTF23:PTM23 QDB23:QDI23 QMX23:QNE23 QWT23:QXA23 RGP23:RGW23 RQL23:RQS23 SAH23:SAO23 SKD23:SKK23 STZ23:SUG23 TDV23:TEC23 TNR23:TNY23 TXN23:TXU23 UHJ23:UHQ23 URF23:URM23 VBB23:VBI23 VKX23:VLE23 VUT23:VVA23 WEP23:WEW23 WOL23:WOS23 WYH23:WYO23 LV65587:MC65587 VR65587:VY65587 AFN65587:AFU65587 APJ65587:APQ65587 AZF65587:AZM65587 BJB65587:BJI65587 BSX65587:BTE65587 CCT65587:CDA65587 CMP65587:CMW65587 CWL65587:CWS65587 DGH65587:DGO65587 DQD65587:DQK65587 DZZ65587:EAG65587 EJV65587:EKC65587 ETR65587:ETY65587 FDN65587:FDU65587 FNJ65587:FNQ65587 FXF65587:FXM65587 GHB65587:GHI65587 GQX65587:GRE65587 HAT65587:HBA65587 HKP65587:HKW65587 HUL65587:HUS65587 IEH65587:IEO65587 IOD65587:IOK65587 IXZ65587:IYG65587 JHV65587:JIC65587 JRR65587:JRY65587 KBN65587:KBU65587 KLJ65587:KLQ65587 KVF65587:KVM65587 LFB65587:LFI65587 LOX65587:LPE65587 LYT65587:LZA65587 MIP65587:MIW65587 MSL65587:MSS65587 NCH65587:NCO65587 NMD65587:NMK65587 NVZ65587:NWG65587 OFV65587:OGC65587 OPR65587:OPY65587 OZN65587:OZU65587 PJJ65587:PJQ65587 PTF65587:PTM65587 QDB65587:QDI65587 QMX65587:QNE65587 QWT65587:QXA65587 RGP65587:RGW65587 RQL65587:RQS65587 SAH65587:SAO65587 SKD65587:SKK65587 STZ65587:SUG65587 TDV65587:TEC65587 TNR65587:TNY65587 TXN65587:TXU65587 UHJ65587:UHQ65587 URF65587:URM65587 VBB65587:VBI65587 VKX65587:VLE65587 VUT65587:VVA65587 WEP65587:WEW65587 WOL65587:WOS65587 WYH65587:WYO65587 LV131123:MC131123 VR131123:VY131123 AFN131123:AFU131123 APJ131123:APQ131123 AZF131123:AZM131123 BJB131123:BJI131123 BSX131123:BTE131123 CCT131123:CDA131123 CMP131123:CMW131123 CWL131123:CWS131123 DGH131123:DGO131123 DQD131123:DQK131123 DZZ131123:EAG131123 EJV131123:EKC131123 ETR131123:ETY131123 FDN131123:FDU131123 FNJ131123:FNQ131123 FXF131123:FXM131123 GHB131123:GHI131123 GQX131123:GRE131123 HAT131123:HBA131123 HKP131123:HKW131123 HUL131123:HUS131123 IEH131123:IEO131123 IOD131123:IOK131123 IXZ131123:IYG131123 JHV131123:JIC131123 JRR131123:JRY131123 KBN131123:KBU131123 KLJ131123:KLQ131123 KVF131123:KVM131123 LFB131123:LFI131123 LOX131123:LPE131123 LYT131123:LZA131123 MIP131123:MIW131123 MSL131123:MSS131123 NCH131123:NCO131123 NMD131123:NMK131123 NVZ131123:NWG131123 OFV131123:OGC131123 OPR131123:OPY131123 OZN131123:OZU131123 PJJ131123:PJQ131123 PTF131123:PTM131123 QDB131123:QDI131123 QMX131123:QNE131123 QWT131123:QXA131123 RGP131123:RGW131123 RQL131123:RQS131123 SAH131123:SAO131123 SKD131123:SKK131123 STZ131123:SUG131123 TDV131123:TEC131123 TNR131123:TNY131123 TXN131123:TXU131123 UHJ131123:UHQ131123 URF131123:URM131123 VBB131123:VBI131123 VKX131123:VLE131123 VUT131123:VVA131123 WEP131123:WEW131123 WOL131123:WOS131123 WYH131123:WYO131123 LV196659:MC196659 VR196659:VY196659 AFN196659:AFU196659 APJ196659:APQ196659 AZF196659:AZM196659 BJB196659:BJI196659 BSX196659:BTE196659 CCT196659:CDA196659 CMP196659:CMW196659 CWL196659:CWS196659 DGH196659:DGO196659 DQD196659:DQK196659 DZZ196659:EAG196659 EJV196659:EKC196659 ETR196659:ETY196659 FDN196659:FDU196659 FNJ196659:FNQ196659 FXF196659:FXM196659 GHB196659:GHI196659 GQX196659:GRE196659 HAT196659:HBA196659 HKP196659:HKW196659 HUL196659:HUS196659 IEH196659:IEO196659 IOD196659:IOK196659 IXZ196659:IYG196659 JHV196659:JIC196659 JRR196659:JRY196659 KBN196659:KBU196659 KLJ196659:KLQ196659 KVF196659:KVM196659 LFB196659:LFI196659 LOX196659:LPE196659 LYT196659:LZA196659 MIP196659:MIW196659 MSL196659:MSS196659 NCH196659:NCO196659 NMD196659:NMK196659 NVZ196659:NWG196659 OFV196659:OGC196659 OPR196659:OPY196659 OZN196659:OZU196659 PJJ196659:PJQ196659 PTF196659:PTM196659 QDB196659:QDI196659 QMX196659:QNE196659 QWT196659:QXA196659 RGP196659:RGW196659 RQL196659:RQS196659 SAH196659:SAO196659 SKD196659:SKK196659 STZ196659:SUG196659 TDV196659:TEC196659 TNR196659:TNY196659 TXN196659:TXU196659 UHJ196659:UHQ196659 URF196659:URM196659 VBB196659:VBI196659 VKX196659:VLE196659 VUT196659:VVA196659 WEP196659:WEW196659 WOL196659:WOS196659 WYH196659:WYO196659 LV262195:MC262195 VR262195:VY262195 AFN262195:AFU262195 APJ262195:APQ262195 AZF262195:AZM262195 BJB262195:BJI262195 BSX262195:BTE262195 CCT262195:CDA262195 CMP262195:CMW262195 CWL262195:CWS262195 DGH262195:DGO262195 DQD262195:DQK262195 DZZ262195:EAG262195 EJV262195:EKC262195 ETR262195:ETY262195 FDN262195:FDU262195 FNJ262195:FNQ262195 FXF262195:FXM262195 GHB262195:GHI262195 GQX262195:GRE262195 HAT262195:HBA262195 HKP262195:HKW262195 HUL262195:HUS262195 IEH262195:IEO262195 IOD262195:IOK262195 IXZ262195:IYG262195 JHV262195:JIC262195 JRR262195:JRY262195 KBN262195:KBU262195 KLJ262195:KLQ262195 KVF262195:KVM262195 LFB262195:LFI262195 LOX262195:LPE262195 LYT262195:LZA262195 MIP262195:MIW262195 MSL262195:MSS262195 NCH262195:NCO262195 NMD262195:NMK262195 NVZ262195:NWG262195 OFV262195:OGC262195 OPR262195:OPY262195 OZN262195:OZU262195 PJJ262195:PJQ262195 PTF262195:PTM262195 QDB262195:QDI262195 QMX262195:QNE262195 QWT262195:QXA262195 RGP262195:RGW262195 RQL262195:RQS262195 SAH262195:SAO262195 SKD262195:SKK262195 STZ262195:SUG262195 TDV262195:TEC262195 TNR262195:TNY262195 TXN262195:TXU262195 UHJ262195:UHQ262195 URF262195:URM262195 VBB262195:VBI262195 VKX262195:VLE262195 VUT262195:VVA262195 WEP262195:WEW262195 WOL262195:WOS262195 WYH262195:WYO262195 LV327731:MC327731 VR327731:VY327731 AFN327731:AFU327731 APJ327731:APQ327731 AZF327731:AZM327731 BJB327731:BJI327731 BSX327731:BTE327731 CCT327731:CDA327731 CMP327731:CMW327731 CWL327731:CWS327731 DGH327731:DGO327731 DQD327731:DQK327731 DZZ327731:EAG327731 EJV327731:EKC327731 ETR327731:ETY327731 FDN327731:FDU327731 FNJ327731:FNQ327731 FXF327731:FXM327731 GHB327731:GHI327731 GQX327731:GRE327731 HAT327731:HBA327731 HKP327731:HKW327731 HUL327731:HUS327731 IEH327731:IEO327731 IOD327731:IOK327731 IXZ327731:IYG327731 JHV327731:JIC327731 JRR327731:JRY327731 KBN327731:KBU327731 KLJ327731:KLQ327731 KVF327731:KVM327731 LFB327731:LFI327731 LOX327731:LPE327731 LYT327731:LZA327731 MIP327731:MIW327731 MSL327731:MSS327731 NCH327731:NCO327731 NMD327731:NMK327731 NVZ327731:NWG327731 OFV327731:OGC327731 OPR327731:OPY327731 OZN327731:OZU327731 PJJ327731:PJQ327731 PTF327731:PTM327731 QDB327731:QDI327731 QMX327731:QNE327731 QWT327731:QXA327731 RGP327731:RGW327731 RQL327731:RQS327731 SAH327731:SAO327731 SKD327731:SKK327731 STZ327731:SUG327731 TDV327731:TEC327731 TNR327731:TNY327731 TXN327731:TXU327731 UHJ327731:UHQ327731 URF327731:URM327731 VBB327731:VBI327731 VKX327731:VLE327731 VUT327731:VVA327731 WEP327731:WEW327731 WOL327731:WOS327731 WYH327731:WYO327731 LV393267:MC393267 VR393267:VY393267 AFN393267:AFU393267 APJ393267:APQ393267 AZF393267:AZM393267 BJB393267:BJI393267 BSX393267:BTE393267 CCT393267:CDA393267 CMP393267:CMW393267 CWL393267:CWS393267 DGH393267:DGO393267 DQD393267:DQK393267 DZZ393267:EAG393267 EJV393267:EKC393267 ETR393267:ETY393267 FDN393267:FDU393267 FNJ393267:FNQ393267 FXF393267:FXM393267 GHB393267:GHI393267 GQX393267:GRE393267 HAT393267:HBA393267 HKP393267:HKW393267 HUL393267:HUS393267 IEH393267:IEO393267 IOD393267:IOK393267 IXZ393267:IYG393267 JHV393267:JIC393267 JRR393267:JRY393267 KBN393267:KBU393267 KLJ393267:KLQ393267 KVF393267:KVM393267 LFB393267:LFI393267 LOX393267:LPE393267 LYT393267:LZA393267 MIP393267:MIW393267 MSL393267:MSS393267 NCH393267:NCO393267 NMD393267:NMK393267 NVZ393267:NWG393267 OFV393267:OGC393267 OPR393267:OPY393267 OZN393267:OZU393267 PJJ393267:PJQ393267 PTF393267:PTM393267 QDB393267:QDI393267 QMX393267:QNE393267 QWT393267:QXA393267 RGP393267:RGW393267 RQL393267:RQS393267 SAH393267:SAO393267 SKD393267:SKK393267 STZ393267:SUG393267 TDV393267:TEC393267 TNR393267:TNY393267 TXN393267:TXU393267 UHJ393267:UHQ393267 URF393267:URM393267 VBB393267:VBI393267 VKX393267:VLE393267 VUT393267:VVA393267 WEP393267:WEW393267 WOL393267:WOS393267 WYH393267:WYO393267 LV458803:MC458803 VR458803:VY458803 AFN458803:AFU458803 APJ458803:APQ458803 AZF458803:AZM458803 BJB458803:BJI458803 BSX458803:BTE458803 CCT458803:CDA458803 CMP458803:CMW458803 CWL458803:CWS458803 DGH458803:DGO458803 DQD458803:DQK458803 DZZ458803:EAG458803 EJV458803:EKC458803 ETR458803:ETY458803 FDN458803:FDU458803 FNJ458803:FNQ458803 FXF458803:FXM458803 GHB458803:GHI458803 GQX458803:GRE458803 HAT458803:HBA458803 HKP458803:HKW458803 HUL458803:HUS458803 IEH458803:IEO458803 IOD458803:IOK458803 IXZ458803:IYG458803 JHV458803:JIC458803 JRR458803:JRY458803 KBN458803:KBU458803 KLJ458803:KLQ458803 KVF458803:KVM458803 LFB458803:LFI458803 LOX458803:LPE458803 LYT458803:LZA458803 MIP458803:MIW458803 MSL458803:MSS458803 NCH458803:NCO458803 NMD458803:NMK458803 NVZ458803:NWG458803 OFV458803:OGC458803 OPR458803:OPY458803 OZN458803:OZU458803 PJJ458803:PJQ458803 PTF458803:PTM458803 QDB458803:QDI458803 QMX458803:QNE458803 QWT458803:QXA458803 RGP458803:RGW458803 RQL458803:RQS458803 SAH458803:SAO458803 SKD458803:SKK458803 STZ458803:SUG458803 TDV458803:TEC458803 TNR458803:TNY458803 TXN458803:TXU458803 UHJ458803:UHQ458803 URF458803:URM458803 VBB458803:VBI458803 VKX458803:VLE458803 VUT458803:VVA458803 WEP458803:WEW458803 WOL458803:WOS458803 WYH458803:WYO458803 LV524339:MC524339 VR524339:VY524339 AFN524339:AFU524339 APJ524339:APQ524339 AZF524339:AZM524339 BJB524339:BJI524339 BSX524339:BTE524339 CCT524339:CDA524339 CMP524339:CMW524339 CWL524339:CWS524339 DGH524339:DGO524339 DQD524339:DQK524339 DZZ524339:EAG524339 EJV524339:EKC524339 ETR524339:ETY524339 FDN524339:FDU524339 FNJ524339:FNQ524339 FXF524339:FXM524339 GHB524339:GHI524339 GQX524339:GRE524339 HAT524339:HBA524339 HKP524339:HKW524339 HUL524339:HUS524339 IEH524339:IEO524339 IOD524339:IOK524339 IXZ524339:IYG524339 JHV524339:JIC524339 JRR524339:JRY524339 KBN524339:KBU524339 KLJ524339:KLQ524339 KVF524339:KVM524339 LFB524339:LFI524339 LOX524339:LPE524339 LYT524339:LZA524339 MIP524339:MIW524339 MSL524339:MSS524339 NCH524339:NCO524339 NMD524339:NMK524339 NVZ524339:NWG524339 OFV524339:OGC524339 OPR524339:OPY524339 OZN524339:OZU524339 PJJ524339:PJQ524339 PTF524339:PTM524339 QDB524339:QDI524339 QMX524339:QNE524339 QWT524339:QXA524339 RGP524339:RGW524339 RQL524339:RQS524339 SAH524339:SAO524339 SKD524339:SKK524339 STZ524339:SUG524339 TDV524339:TEC524339 TNR524339:TNY524339 TXN524339:TXU524339 UHJ524339:UHQ524339 URF524339:URM524339 VBB524339:VBI524339 VKX524339:VLE524339 VUT524339:VVA524339 WEP524339:WEW524339 WOL524339:WOS524339 WYH524339:WYO524339 LV589875:MC589875 VR589875:VY589875 AFN589875:AFU589875 APJ589875:APQ589875 AZF589875:AZM589875 BJB589875:BJI589875 BSX589875:BTE589875 CCT589875:CDA589875 CMP589875:CMW589875 CWL589875:CWS589875 DGH589875:DGO589875 DQD589875:DQK589875 DZZ589875:EAG589875 EJV589875:EKC589875 ETR589875:ETY589875 FDN589875:FDU589875 FNJ589875:FNQ589875 FXF589875:FXM589875 GHB589875:GHI589875 GQX589875:GRE589875 HAT589875:HBA589875 HKP589875:HKW589875 HUL589875:HUS589875 IEH589875:IEO589875 IOD589875:IOK589875 IXZ589875:IYG589875 JHV589875:JIC589875 JRR589875:JRY589875 KBN589875:KBU589875 KLJ589875:KLQ589875 KVF589875:KVM589875 LFB589875:LFI589875 LOX589875:LPE589875 LYT589875:LZA589875 MIP589875:MIW589875 MSL589875:MSS589875 NCH589875:NCO589875 NMD589875:NMK589875 NVZ589875:NWG589875 OFV589875:OGC589875 OPR589875:OPY589875 OZN589875:OZU589875 PJJ589875:PJQ589875 PTF589875:PTM589875 QDB589875:QDI589875 QMX589875:QNE589875 QWT589875:QXA589875 RGP589875:RGW589875 RQL589875:RQS589875 SAH589875:SAO589875 SKD589875:SKK589875 STZ589875:SUG589875 TDV589875:TEC589875 TNR589875:TNY589875 TXN589875:TXU589875 UHJ589875:UHQ589875 URF589875:URM589875 VBB589875:VBI589875 VKX589875:VLE589875 VUT589875:VVA589875 WEP589875:WEW589875 WOL589875:WOS589875 WYH589875:WYO589875 LV655411:MC655411 VR655411:VY655411 AFN655411:AFU655411 APJ655411:APQ655411 AZF655411:AZM655411 BJB655411:BJI655411 BSX655411:BTE655411 CCT655411:CDA655411 CMP655411:CMW655411 CWL655411:CWS655411 DGH655411:DGO655411 DQD655411:DQK655411 DZZ655411:EAG655411 EJV655411:EKC655411 ETR655411:ETY655411 FDN655411:FDU655411 FNJ655411:FNQ655411 FXF655411:FXM655411 GHB655411:GHI655411 GQX655411:GRE655411 HAT655411:HBA655411 HKP655411:HKW655411 HUL655411:HUS655411 IEH655411:IEO655411 IOD655411:IOK655411 IXZ655411:IYG655411 JHV655411:JIC655411 JRR655411:JRY655411 KBN655411:KBU655411 KLJ655411:KLQ655411 KVF655411:KVM655411 LFB655411:LFI655411 LOX655411:LPE655411 LYT655411:LZA655411 MIP655411:MIW655411 MSL655411:MSS655411 NCH655411:NCO655411 NMD655411:NMK655411 NVZ655411:NWG655411 OFV655411:OGC655411 OPR655411:OPY655411 OZN655411:OZU655411 PJJ655411:PJQ655411 PTF655411:PTM655411 QDB655411:QDI655411 QMX655411:QNE655411 QWT655411:QXA655411 RGP655411:RGW655411 RQL655411:RQS655411 SAH655411:SAO655411 SKD655411:SKK655411 STZ655411:SUG655411 TDV655411:TEC655411 TNR655411:TNY655411 TXN655411:TXU655411 UHJ655411:UHQ655411 URF655411:URM655411 VBB655411:VBI655411 VKX655411:VLE655411 VUT655411:VVA655411 WEP655411:WEW655411 WOL655411:WOS655411 WYH655411:WYO655411 LV720947:MC720947 VR720947:VY720947 AFN720947:AFU720947 APJ720947:APQ720947 AZF720947:AZM720947 BJB720947:BJI720947 BSX720947:BTE720947 CCT720947:CDA720947 CMP720947:CMW720947 CWL720947:CWS720947 DGH720947:DGO720947 DQD720947:DQK720947 DZZ720947:EAG720947 EJV720947:EKC720947 ETR720947:ETY720947 FDN720947:FDU720947 FNJ720947:FNQ720947 FXF720947:FXM720947 GHB720947:GHI720947 GQX720947:GRE720947 HAT720947:HBA720947 HKP720947:HKW720947 HUL720947:HUS720947 IEH720947:IEO720947 IOD720947:IOK720947 IXZ720947:IYG720947 JHV720947:JIC720947 JRR720947:JRY720947 KBN720947:KBU720947 KLJ720947:KLQ720947 KVF720947:KVM720947 LFB720947:LFI720947 LOX720947:LPE720947 LYT720947:LZA720947 MIP720947:MIW720947 MSL720947:MSS720947 NCH720947:NCO720947 NMD720947:NMK720947 NVZ720947:NWG720947 OFV720947:OGC720947 OPR720947:OPY720947 OZN720947:OZU720947 PJJ720947:PJQ720947 PTF720947:PTM720947 QDB720947:QDI720947 QMX720947:QNE720947 QWT720947:QXA720947 RGP720947:RGW720947 RQL720947:RQS720947 SAH720947:SAO720947 SKD720947:SKK720947 STZ720947:SUG720947 TDV720947:TEC720947 TNR720947:TNY720947 TXN720947:TXU720947 UHJ720947:UHQ720947 URF720947:URM720947 VBB720947:VBI720947 VKX720947:VLE720947 VUT720947:VVA720947 WEP720947:WEW720947 WOL720947:WOS720947 WYH720947:WYO720947 LV786483:MC786483 VR786483:VY786483 AFN786483:AFU786483 APJ786483:APQ786483 AZF786483:AZM786483 BJB786483:BJI786483 BSX786483:BTE786483 CCT786483:CDA786483 CMP786483:CMW786483 CWL786483:CWS786483 DGH786483:DGO786483 DQD786483:DQK786483 DZZ786483:EAG786483 EJV786483:EKC786483 ETR786483:ETY786483 FDN786483:FDU786483 FNJ786483:FNQ786483 FXF786483:FXM786483 GHB786483:GHI786483 GQX786483:GRE786483 HAT786483:HBA786483 HKP786483:HKW786483 HUL786483:HUS786483 IEH786483:IEO786483 IOD786483:IOK786483 IXZ786483:IYG786483 JHV786483:JIC786483 JRR786483:JRY786483 KBN786483:KBU786483 KLJ786483:KLQ786483 KVF786483:KVM786483 LFB786483:LFI786483 LOX786483:LPE786483 LYT786483:LZA786483 MIP786483:MIW786483 MSL786483:MSS786483 NCH786483:NCO786483 NMD786483:NMK786483 NVZ786483:NWG786483 OFV786483:OGC786483 OPR786483:OPY786483 OZN786483:OZU786483 PJJ786483:PJQ786483 PTF786483:PTM786483 QDB786483:QDI786483 QMX786483:QNE786483 QWT786483:QXA786483 RGP786483:RGW786483 RQL786483:RQS786483 SAH786483:SAO786483 SKD786483:SKK786483 STZ786483:SUG786483 TDV786483:TEC786483 TNR786483:TNY786483 TXN786483:TXU786483 UHJ786483:UHQ786483 URF786483:URM786483 VBB786483:VBI786483 VKX786483:VLE786483 VUT786483:VVA786483 WEP786483:WEW786483 WOL786483:WOS786483 WYH786483:WYO786483 LV852019:MC852019 VR852019:VY852019 AFN852019:AFU852019 APJ852019:APQ852019 AZF852019:AZM852019 BJB852019:BJI852019 BSX852019:BTE852019 CCT852019:CDA852019 CMP852019:CMW852019 CWL852019:CWS852019 DGH852019:DGO852019 DQD852019:DQK852019 DZZ852019:EAG852019 EJV852019:EKC852019 ETR852019:ETY852019 FDN852019:FDU852019 FNJ852019:FNQ852019 FXF852019:FXM852019 GHB852019:GHI852019 GQX852019:GRE852019 HAT852019:HBA852019 HKP852019:HKW852019 HUL852019:HUS852019 IEH852019:IEO852019 IOD852019:IOK852019 IXZ852019:IYG852019 JHV852019:JIC852019 JRR852019:JRY852019 KBN852019:KBU852019 KLJ852019:KLQ852019 KVF852019:KVM852019 LFB852019:LFI852019 LOX852019:LPE852019 LYT852019:LZA852019 MIP852019:MIW852019 MSL852019:MSS852019 NCH852019:NCO852019 NMD852019:NMK852019 NVZ852019:NWG852019 OFV852019:OGC852019 OPR852019:OPY852019 OZN852019:OZU852019 PJJ852019:PJQ852019 PTF852019:PTM852019 QDB852019:QDI852019 QMX852019:QNE852019 QWT852019:QXA852019 RGP852019:RGW852019 RQL852019:RQS852019 SAH852019:SAO852019 SKD852019:SKK852019 STZ852019:SUG852019 TDV852019:TEC852019 TNR852019:TNY852019 TXN852019:TXU852019 UHJ852019:UHQ852019 URF852019:URM852019 VBB852019:VBI852019 VKX852019:VLE852019 VUT852019:VVA852019 WEP852019:WEW852019 WOL852019:WOS852019 WYH852019:WYO852019 LV917555:MC917555 VR917555:VY917555 AFN917555:AFU917555 APJ917555:APQ917555 AZF917555:AZM917555 BJB917555:BJI917555 BSX917555:BTE917555 CCT917555:CDA917555 CMP917555:CMW917555 CWL917555:CWS917555 DGH917555:DGO917555 DQD917555:DQK917555 DZZ917555:EAG917555 EJV917555:EKC917555 ETR917555:ETY917555 FDN917555:FDU917555 FNJ917555:FNQ917555 FXF917555:FXM917555 GHB917555:GHI917555 GQX917555:GRE917555 HAT917555:HBA917555 HKP917555:HKW917555 HUL917555:HUS917555 IEH917555:IEO917555 IOD917555:IOK917555 IXZ917555:IYG917555 JHV917555:JIC917555 JRR917555:JRY917555 KBN917555:KBU917555 KLJ917555:KLQ917555 KVF917555:KVM917555 LFB917555:LFI917555 LOX917555:LPE917555 LYT917555:LZA917555 MIP917555:MIW917555 MSL917555:MSS917555 NCH917555:NCO917555 NMD917555:NMK917555 NVZ917555:NWG917555 OFV917555:OGC917555 OPR917555:OPY917555 OZN917555:OZU917555 PJJ917555:PJQ917555 PTF917555:PTM917555 QDB917555:QDI917555 QMX917555:QNE917555 QWT917555:QXA917555 RGP917555:RGW917555 RQL917555:RQS917555 SAH917555:SAO917555 SKD917555:SKK917555 STZ917555:SUG917555 TDV917555:TEC917555 TNR917555:TNY917555 TXN917555:TXU917555 UHJ917555:UHQ917555 URF917555:URM917555 VBB917555:VBI917555 VKX917555:VLE917555 VUT917555:VVA917555 WEP917555:WEW917555 WOL917555:WOS917555 WYH917555:WYO917555 WYH983091:WYO983091 LV983091:MC983091 VR983091:VY983091 AFN983091:AFU983091 APJ983091:APQ983091 AZF983091:AZM983091 BJB983091:BJI983091 BSX983091:BTE983091 CCT983091:CDA983091 CMP983091:CMW983091 CWL983091:CWS983091 DGH983091:DGO983091 DQD983091:DQK983091 DZZ983091:EAG983091 EJV983091:EKC983091 ETR983091:ETY983091 FDN983091:FDU983091 FNJ983091:FNQ983091 FXF983091:FXM983091 GHB983091:GHI983091 GQX983091:GRE983091 HAT983091:HBA983091 HKP983091:HKW983091 HUL983091:HUS983091 IEH983091:IEO983091 IOD983091:IOK983091 IXZ983091:IYG983091 JHV983091:JIC983091 JRR983091:JRY983091 KBN983091:KBU983091 KLJ983091:KLQ983091 KVF983091:KVM983091 LFB983091:LFI983091 LOX983091:LPE983091 LYT983091:LZA983091 MIP983091:MIW983091 MSL983091:MSS983091 NCH983091:NCO983091 NMD983091:NMK983091 NVZ983091:NWG983091 OFV983091:OGC983091 OPR983091:OPY983091 OZN983091:OZU983091 PJJ983091:PJQ983091 PTF983091:PTM983091 QDB983091:QDI983091 QMX983091:QNE983091 QWT983091:QXA983091 RGP983091:RGW983091 RQL983091:RQS983091 SAH983091:SAO983091 SKD983091:SKK983091 STZ983091:SUG983091 TDV983091:TEC983091 TNR983091:TNY983091 TXN983091:TXU983091 UHJ983091:UHQ983091 URF983091:URM983091 VBB983091:VBI983091 VKX983091:VLE983091 VUT983091:VVA983091 WEP983091:WEW983091 WOL983091:WOS983091 TXN55:TXU55 WEP37:WEW37 VUT37:VVA37 VBB37:VBI37 VKX37:VLE37 UHJ37:UHQ37 WYH37:WYO37 WOL37:WOS37 URF37:URM37 LV37:MC37 VR37:VY37 AFN37:AFU37 APJ37:APQ37 AZF37:AZM37 BJB37:BJI37 BSX37:BTE37 CCT37:CDA37 CMP37:CMW37 CWL37:CWS37 DGH37:DGO37 DQD37:DQK37 DZZ37:EAG37 EJV37:EKC37 ETR37:ETY37 FDN37:FDU37 FNJ37:FNQ37 FXF37:FXM37 GHB37:GHI37 GQX37:GRE37 HAT37:HBA37 HKP37:HKW37 HUL37:HUS37 IEH37:IEO37 IOD37:IOK37 IXZ37:IYG37 JHV37:JIC37 JRR37:JRY37 KBN37:KBU37 KLJ37:KLQ37 KVF37:KVM37 LFB37:LFI37 LOX37:LPE37 LYT37:LZA37 MIP37:MIW37 MSL37:MSS37 NCH37:NCO37 NMD37:NMK37 NVZ37:NWG37 OFV37:OGC37 OPR37:OPY37 OZN37:OZU37 PJJ37:PJQ37 PTF37:PTM37 QDB37:QDI37 QMX37:QNE37 QWT37:QXA37 RGP37:RGW37 RQL37:RQS37 SAH37:SAO37 SKD37:SKK37 STZ37:SUG37 TDV37:TEC37 TNR37:TNY37 TXN37:TXU37 WEP51:WEW51 VUT51:VVA51 VBB51:VBI51 VKX51:VLE51 UHJ51:UHQ51 WYH51:WYO51 WOL51:WOS51 URF51:URM51 LV51:MC51 VR51:VY51 AFN51:AFU51 APJ51:APQ51 AZF51:AZM51 BJB51:BJI51 BSX51:BTE51 CCT51:CDA51 CMP51:CMW51 CWL51:CWS51 DGH51:DGO51 DQD51:DQK51 DZZ51:EAG51 EJV51:EKC51 ETR51:ETY51 FDN51:FDU51 FNJ51:FNQ51 FXF51:FXM51 GHB51:GHI51 GQX51:GRE51 HAT51:HBA51 HKP51:HKW51 HUL51:HUS51 IEH51:IEO51 IOD51:IOK51 IXZ51:IYG51 JHV51:JIC51 JRR51:JRY51 KBN51:KBU51 KLJ51:KLQ51 KVF51:KVM51 LFB51:LFI51 LOX51:LPE51 LYT51:LZA51 MIP51:MIW51 MSL51:MSS51 NCH51:NCO51 NMD51:NMK51 NVZ51:NWG51 OFV51:OGC51 OPR51:OPY51 OZN51:OZU51 PJJ51:PJQ51 PTF51:PTM51 QDB51:QDI51 QMX51:QNE51 QWT51:QXA51 RGP51:RGW51 RQL51:RQS51 SAH51:SAO51 SKD51:SKK51 STZ51:SUG51 TDV51:TEC51 TNR51:TNY51 TXN51:TXU51 WEP27:WEW27 VUT27:VVA27 VBB27:VBI27 VKX27:VLE27 UHJ27:UHQ27 WYH27:WYO27 WOL27:WOS27 URF27:URM27 LV27:MC27 VR27:VY27 AFN27:AFU27 APJ27:APQ27 AZF27:AZM27 BJB27:BJI27 BSX27:BTE27 CCT27:CDA27 CMP27:CMW27 CWL27:CWS27 DGH27:DGO27 DQD27:DQK27 DZZ27:EAG27 EJV27:EKC27 ETR27:ETY27 FDN27:FDU27 FNJ27:FNQ27 FXF27:FXM27 GHB27:GHI27 GQX27:GRE27 HAT27:HBA27 HKP27:HKW27 HUL27:HUS27 IEH27:IEO27 IOD27:IOK27 IXZ27:IYG27 JHV27:JIC27 JRR27:JRY27 KBN27:KBU27 KLJ27:KLQ27 KVF27:KVM27 LFB27:LFI27 LOX27:LPE27 LYT27:LZA27 MIP27:MIW27 MSL27:MSS27 NCH27:NCO27 NMD27:NMK27 NVZ27:NWG27 OFV27:OGC27 OPR27:OPY27 OZN27:OZU27 PJJ27:PJQ27 PTF27:PTM27 QDB27:QDI27 QMX27:QNE27 QWT27:QXA27 RGP27:RGW27 RQL27:RQS27 SAH27:SAO27 SKD27:SKK27 STZ27:SUG27 TDV27:TEC27 TNR27:TNY27 TXN27:TXU27 WEP41:WEW41 VUT41:VVA41 VBB41:VBI41 VKX41:VLE41 UHJ41:UHQ41 WYH41:WYO41 WOL41:WOS41 URF41:URM41 LV41:MC41 VR41:VY41 AFN41:AFU41 APJ41:APQ41 AZF41:AZM41 BJB41:BJI41 BSX41:BTE41 CCT41:CDA41 CMP41:CMW41 CWL41:CWS41 DGH41:DGO41 DQD41:DQK41 DZZ41:EAG41 EJV41:EKC41 ETR41:ETY41 FDN41:FDU41 FNJ41:FNQ41 FXF41:FXM41 GHB41:GHI41 GQX41:GRE41 HAT41:HBA41 HKP41:HKW41 HUL41:HUS41 IEH41:IEO41 IOD41:IOK41 IXZ41:IYG41 JHV41:JIC41 JRR41:JRY41 KBN41:KBU41 KLJ41:KLQ41 KVF41:KVM41 LFB41:LFI41 LOX41:LPE41 LYT41:LZA41 MIP41:MIW41 MSL41:MSS41 NCH41:NCO41 NMD41:NMK41 NVZ41:NWG41 OFV41:OGC41 OPR41:OPY41 OZN41:OZU41 PJJ41:PJQ41 PTF41:PTM41 QDB41:QDI41 QMX41:QNE41 QWT41:QXA41 RGP41:RGW41 RQL41:RQS41 SAH41:SAO41 SKD41:SKK41 STZ41:SUG41 TDV41:TEC41 TNR41:TNY41 TXN41:TXU41 WEP55:WEW55 VUT55:VVA55 VBB55:VBI55 VKX55:VLE55 UHJ55:UHQ55 WYH55:WYO55 WOL55:WOS55 URF55:URM55 LV55:MC55 VR55:VY55 AFN55:AFU55 APJ55:APQ55 AZF55:AZM55 BJB55:BJI55 BSX55:BTE55 CCT55:CDA55 CMP55:CMW55 CWL55:CWS55 DGH55:DGO55 DQD55:DQK55 DZZ55:EAG55 EJV55:EKC55 ETR55:ETY55 FDN55:FDU55 FNJ55:FNQ55 FXF55:FXM55 GHB55:GHI55 GQX55:GRE55 HAT55:HBA55 HKP55:HKW55 HUL55:HUS55 IEH55:IEO55 IOD55:IOK55 IXZ55:IYG55 JHV55:JIC55 JRR55:JRY55 KBN55:KBU55 KLJ55:KLQ55 KVF55:KVM55 LFB55:LFI55 LOX55:LPE55 LYT55:LZA55 MIP55:MIW55 MSL55:MSS55 NCH55:NCO55 NMD55:NMK55 NVZ55:NWG55 OFV55:OGC55 OPR55:OPY55 OZN55:OZU55 PJJ55:PJQ55 PTF55:PTM55 QDB55:QDI55 QMX55:QNE55 QWT55:QXA55 RGP55:RGW55 RQL55:RQS55 SAH55:SAO55 SKD55:SKK55 STZ55:SUG55 TDV55:TEC55 TNR55:TNY55 O917555:CG917555 O852019:CG852019 O786483:CG786483 O720947:CG720947 O655411:CG655411 O589875:CG589875 O524339:CG524339 O458803:CG458803 O393267:CG393267 O327731:CG327731 O262195:CG262195 O196659:CG196659 O131123:CG131123 O65587:CG65587 O983091:CG983091" xr:uid="{00000000-0002-0000-0C00-000005000000}">
      <formula1>kind_of_cons</formula1>
    </dataValidation>
    <dataValidation type="textLength" operator="lessThanOrEqual" allowBlank="1" showInputMessage="1" showErrorMessage="1" errorTitle="Ошибка" error="Допускается ввод не более 900 символов!" sqref="WYP983086:WYP983093 WOT983086:WOT983093 CH65582:CH65589 MD65582:MD65589 VZ65582:VZ65589 AFV65582:AFV65589 APR65582:APR65589 AZN65582:AZN65589 BJJ65582:BJJ65589 BTF65582:BTF65589 CDB65582:CDB65589 CMX65582:CMX65589 CWT65582:CWT65589 DGP65582:DGP65589 DQL65582:DQL65589 EAH65582:EAH65589 EKD65582:EKD65589 ETZ65582:ETZ65589 FDV65582:FDV65589 FNR65582:FNR65589 FXN65582:FXN65589 GHJ65582:GHJ65589 GRF65582:GRF65589 HBB65582:HBB65589 HKX65582:HKX65589 HUT65582:HUT65589 IEP65582:IEP65589 IOL65582:IOL65589 IYH65582:IYH65589 JID65582:JID65589 JRZ65582:JRZ65589 KBV65582:KBV65589 KLR65582:KLR65589 KVN65582:KVN65589 LFJ65582:LFJ65589 LPF65582:LPF65589 LZB65582:LZB65589 MIX65582:MIX65589 MST65582:MST65589 NCP65582:NCP65589 NML65582:NML65589 NWH65582:NWH65589 OGD65582:OGD65589 OPZ65582:OPZ65589 OZV65582:OZV65589 PJR65582:PJR65589 PTN65582:PTN65589 QDJ65582:QDJ65589 QNF65582:QNF65589 QXB65582:QXB65589 RGX65582:RGX65589 RQT65582:RQT65589 SAP65582:SAP65589 SKL65582:SKL65589 SUH65582:SUH65589 TED65582:TED65589 TNZ65582:TNZ65589 TXV65582:TXV65589 UHR65582:UHR65589 URN65582:URN65589 VBJ65582:VBJ65589 VLF65582:VLF65589 VVB65582:VVB65589 WEX65582:WEX65589 WOT65582:WOT65589 WYP65582:WYP65589 CH131118:CH131125 MD131118:MD131125 VZ131118:VZ131125 AFV131118:AFV131125 APR131118:APR131125 AZN131118:AZN131125 BJJ131118:BJJ131125 BTF131118:BTF131125 CDB131118:CDB131125 CMX131118:CMX131125 CWT131118:CWT131125 DGP131118:DGP131125 DQL131118:DQL131125 EAH131118:EAH131125 EKD131118:EKD131125 ETZ131118:ETZ131125 FDV131118:FDV131125 FNR131118:FNR131125 FXN131118:FXN131125 GHJ131118:GHJ131125 GRF131118:GRF131125 HBB131118:HBB131125 HKX131118:HKX131125 HUT131118:HUT131125 IEP131118:IEP131125 IOL131118:IOL131125 IYH131118:IYH131125 JID131118:JID131125 JRZ131118:JRZ131125 KBV131118:KBV131125 KLR131118:KLR131125 KVN131118:KVN131125 LFJ131118:LFJ131125 LPF131118:LPF131125 LZB131118:LZB131125 MIX131118:MIX131125 MST131118:MST131125 NCP131118:NCP131125 NML131118:NML131125 NWH131118:NWH131125 OGD131118:OGD131125 OPZ131118:OPZ131125 OZV131118:OZV131125 PJR131118:PJR131125 PTN131118:PTN131125 QDJ131118:QDJ131125 QNF131118:QNF131125 QXB131118:QXB131125 RGX131118:RGX131125 RQT131118:RQT131125 SAP131118:SAP131125 SKL131118:SKL131125 SUH131118:SUH131125 TED131118:TED131125 TNZ131118:TNZ131125 TXV131118:TXV131125 UHR131118:UHR131125 URN131118:URN131125 VBJ131118:VBJ131125 VLF131118:VLF131125 VVB131118:VVB131125 WEX131118:WEX131125 WOT131118:WOT131125 WYP131118:WYP131125 CH196654:CH196661 MD196654:MD196661 VZ196654:VZ196661 AFV196654:AFV196661 APR196654:APR196661 AZN196654:AZN196661 BJJ196654:BJJ196661 BTF196654:BTF196661 CDB196654:CDB196661 CMX196654:CMX196661 CWT196654:CWT196661 DGP196654:DGP196661 DQL196654:DQL196661 EAH196654:EAH196661 EKD196654:EKD196661 ETZ196654:ETZ196661 FDV196654:FDV196661 FNR196654:FNR196661 FXN196654:FXN196661 GHJ196654:GHJ196661 GRF196654:GRF196661 HBB196654:HBB196661 HKX196654:HKX196661 HUT196654:HUT196661 IEP196654:IEP196661 IOL196654:IOL196661 IYH196654:IYH196661 JID196654:JID196661 JRZ196654:JRZ196661 KBV196654:KBV196661 KLR196654:KLR196661 KVN196654:KVN196661 LFJ196654:LFJ196661 LPF196654:LPF196661 LZB196654:LZB196661 MIX196654:MIX196661 MST196654:MST196661 NCP196654:NCP196661 NML196654:NML196661 NWH196654:NWH196661 OGD196654:OGD196661 OPZ196654:OPZ196661 OZV196654:OZV196661 PJR196654:PJR196661 PTN196654:PTN196661 QDJ196654:QDJ196661 QNF196654:QNF196661 QXB196654:QXB196661 RGX196654:RGX196661 RQT196654:RQT196661 SAP196654:SAP196661 SKL196654:SKL196661 SUH196654:SUH196661 TED196654:TED196661 TNZ196654:TNZ196661 TXV196654:TXV196661 UHR196654:UHR196661 URN196654:URN196661 VBJ196654:VBJ196661 VLF196654:VLF196661 VVB196654:VVB196661 WEX196654:WEX196661 WOT196654:WOT196661 WYP196654:WYP196661 CH262190:CH262197 MD262190:MD262197 VZ262190:VZ262197 AFV262190:AFV262197 APR262190:APR262197 AZN262190:AZN262197 BJJ262190:BJJ262197 BTF262190:BTF262197 CDB262190:CDB262197 CMX262190:CMX262197 CWT262190:CWT262197 DGP262190:DGP262197 DQL262190:DQL262197 EAH262190:EAH262197 EKD262190:EKD262197 ETZ262190:ETZ262197 FDV262190:FDV262197 FNR262190:FNR262197 FXN262190:FXN262197 GHJ262190:GHJ262197 GRF262190:GRF262197 HBB262190:HBB262197 HKX262190:HKX262197 HUT262190:HUT262197 IEP262190:IEP262197 IOL262190:IOL262197 IYH262190:IYH262197 JID262190:JID262197 JRZ262190:JRZ262197 KBV262190:KBV262197 KLR262190:KLR262197 KVN262190:KVN262197 LFJ262190:LFJ262197 LPF262190:LPF262197 LZB262190:LZB262197 MIX262190:MIX262197 MST262190:MST262197 NCP262190:NCP262197 NML262190:NML262197 NWH262190:NWH262197 OGD262190:OGD262197 OPZ262190:OPZ262197 OZV262190:OZV262197 PJR262190:PJR262197 PTN262190:PTN262197 QDJ262190:QDJ262197 QNF262190:QNF262197 QXB262190:QXB262197 RGX262190:RGX262197 RQT262190:RQT262197 SAP262190:SAP262197 SKL262190:SKL262197 SUH262190:SUH262197 TED262190:TED262197 TNZ262190:TNZ262197 TXV262190:TXV262197 UHR262190:UHR262197 URN262190:URN262197 VBJ262190:VBJ262197 VLF262190:VLF262197 VVB262190:VVB262197 WEX262190:WEX262197 WOT262190:WOT262197 WYP262190:WYP262197 CH327726:CH327733 MD327726:MD327733 VZ327726:VZ327733 AFV327726:AFV327733 APR327726:APR327733 AZN327726:AZN327733 BJJ327726:BJJ327733 BTF327726:BTF327733 CDB327726:CDB327733 CMX327726:CMX327733 CWT327726:CWT327733 DGP327726:DGP327733 DQL327726:DQL327733 EAH327726:EAH327733 EKD327726:EKD327733 ETZ327726:ETZ327733 FDV327726:FDV327733 FNR327726:FNR327733 FXN327726:FXN327733 GHJ327726:GHJ327733 GRF327726:GRF327733 HBB327726:HBB327733 HKX327726:HKX327733 HUT327726:HUT327733 IEP327726:IEP327733 IOL327726:IOL327733 IYH327726:IYH327733 JID327726:JID327733 JRZ327726:JRZ327733 KBV327726:KBV327733 KLR327726:KLR327733 KVN327726:KVN327733 LFJ327726:LFJ327733 LPF327726:LPF327733 LZB327726:LZB327733 MIX327726:MIX327733 MST327726:MST327733 NCP327726:NCP327733 NML327726:NML327733 NWH327726:NWH327733 OGD327726:OGD327733 OPZ327726:OPZ327733 OZV327726:OZV327733 PJR327726:PJR327733 PTN327726:PTN327733 QDJ327726:QDJ327733 QNF327726:QNF327733 QXB327726:QXB327733 RGX327726:RGX327733 RQT327726:RQT327733 SAP327726:SAP327733 SKL327726:SKL327733 SUH327726:SUH327733 TED327726:TED327733 TNZ327726:TNZ327733 TXV327726:TXV327733 UHR327726:UHR327733 URN327726:URN327733 VBJ327726:VBJ327733 VLF327726:VLF327733 VVB327726:VVB327733 WEX327726:WEX327733 WOT327726:WOT327733 WYP327726:WYP327733 CH393262:CH393269 MD393262:MD393269 VZ393262:VZ393269 AFV393262:AFV393269 APR393262:APR393269 AZN393262:AZN393269 BJJ393262:BJJ393269 BTF393262:BTF393269 CDB393262:CDB393269 CMX393262:CMX393269 CWT393262:CWT393269 DGP393262:DGP393269 DQL393262:DQL393269 EAH393262:EAH393269 EKD393262:EKD393269 ETZ393262:ETZ393269 FDV393262:FDV393269 FNR393262:FNR393269 FXN393262:FXN393269 GHJ393262:GHJ393269 GRF393262:GRF393269 HBB393262:HBB393269 HKX393262:HKX393269 HUT393262:HUT393269 IEP393262:IEP393269 IOL393262:IOL393269 IYH393262:IYH393269 JID393262:JID393269 JRZ393262:JRZ393269 KBV393262:KBV393269 KLR393262:KLR393269 KVN393262:KVN393269 LFJ393262:LFJ393269 LPF393262:LPF393269 LZB393262:LZB393269 MIX393262:MIX393269 MST393262:MST393269 NCP393262:NCP393269 NML393262:NML393269 NWH393262:NWH393269 OGD393262:OGD393269 OPZ393262:OPZ393269 OZV393262:OZV393269 PJR393262:PJR393269 PTN393262:PTN393269 QDJ393262:QDJ393269 QNF393262:QNF393269 QXB393262:QXB393269 RGX393262:RGX393269 RQT393262:RQT393269 SAP393262:SAP393269 SKL393262:SKL393269 SUH393262:SUH393269 TED393262:TED393269 TNZ393262:TNZ393269 TXV393262:TXV393269 UHR393262:UHR393269 URN393262:URN393269 VBJ393262:VBJ393269 VLF393262:VLF393269 VVB393262:VVB393269 WEX393262:WEX393269 WOT393262:WOT393269 WYP393262:WYP393269 CH458798:CH458805 MD458798:MD458805 VZ458798:VZ458805 AFV458798:AFV458805 APR458798:APR458805 AZN458798:AZN458805 BJJ458798:BJJ458805 BTF458798:BTF458805 CDB458798:CDB458805 CMX458798:CMX458805 CWT458798:CWT458805 DGP458798:DGP458805 DQL458798:DQL458805 EAH458798:EAH458805 EKD458798:EKD458805 ETZ458798:ETZ458805 FDV458798:FDV458805 FNR458798:FNR458805 FXN458798:FXN458805 GHJ458798:GHJ458805 GRF458798:GRF458805 HBB458798:HBB458805 HKX458798:HKX458805 HUT458798:HUT458805 IEP458798:IEP458805 IOL458798:IOL458805 IYH458798:IYH458805 JID458798:JID458805 JRZ458798:JRZ458805 KBV458798:KBV458805 KLR458798:KLR458805 KVN458798:KVN458805 LFJ458798:LFJ458805 LPF458798:LPF458805 LZB458798:LZB458805 MIX458798:MIX458805 MST458798:MST458805 NCP458798:NCP458805 NML458798:NML458805 NWH458798:NWH458805 OGD458798:OGD458805 OPZ458798:OPZ458805 OZV458798:OZV458805 PJR458798:PJR458805 PTN458798:PTN458805 QDJ458798:QDJ458805 QNF458798:QNF458805 QXB458798:QXB458805 RGX458798:RGX458805 RQT458798:RQT458805 SAP458798:SAP458805 SKL458798:SKL458805 SUH458798:SUH458805 TED458798:TED458805 TNZ458798:TNZ458805 TXV458798:TXV458805 UHR458798:UHR458805 URN458798:URN458805 VBJ458798:VBJ458805 VLF458798:VLF458805 VVB458798:VVB458805 WEX458798:WEX458805 WOT458798:WOT458805 WYP458798:WYP458805 CH524334:CH524341 MD524334:MD524341 VZ524334:VZ524341 AFV524334:AFV524341 APR524334:APR524341 AZN524334:AZN524341 BJJ524334:BJJ524341 BTF524334:BTF524341 CDB524334:CDB524341 CMX524334:CMX524341 CWT524334:CWT524341 DGP524334:DGP524341 DQL524334:DQL524341 EAH524334:EAH524341 EKD524334:EKD524341 ETZ524334:ETZ524341 FDV524334:FDV524341 FNR524334:FNR524341 FXN524334:FXN524341 GHJ524334:GHJ524341 GRF524334:GRF524341 HBB524334:HBB524341 HKX524334:HKX524341 HUT524334:HUT524341 IEP524334:IEP524341 IOL524334:IOL524341 IYH524334:IYH524341 JID524334:JID524341 JRZ524334:JRZ524341 KBV524334:KBV524341 KLR524334:KLR524341 KVN524334:KVN524341 LFJ524334:LFJ524341 LPF524334:LPF524341 LZB524334:LZB524341 MIX524334:MIX524341 MST524334:MST524341 NCP524334:NCP524341 NML524334:NML524341 NWH524334:NWH524341 OGD524334:OGD524341 OPZ524334:OPZ524341 OZV524334:OZV524341 PJR524334:PJR524341 PTN524334:PTN524341 QDJ524334:QDJ524341 QNF524334:QNF524341 QXB524334:QXB524341 RGX524334:RGX524341 RQT524334:RQT524341 SAP524334:SAP524341 SKL524334:SKL524341 SUH524334:SUH524341 TED524334:TED524341 TNZ524334:TNZ524341 TXV524334:TXV524341 UHR524334:UHR524341 URN524334:URN524341 VBJ524334:VBJ524341 VLF524334:VLF524341 VVB524334:VVB524341 WEX524334:WEX524341 WOT524334:WOT524341 WYP524334:WYP524341 CH589870:CH589877 MD589870:MD589877 VZ589870:VZ589877 AFV589870:AFV589877 APR589870:APR589877 AZN589870:AZN589877 BJJ589870:BJJ589877 BTF589870:BTF589877 CDB589870:CDB589877 CMX589870:CMX589877 CWT589870:CWT589877 DGP589870:DGP589877 DQL589870:DQL589877 EAH589870:EAH589877 EKD589870:EKD589877 ETZ589870:ETZ589877 FDV589870:FDV589877 FNR589870:FNR589877 FXN589870:FXN589877 GHJ589870:GHJ589877 GRF589870:GRF589877 HBB589870:HBB589877 HKX589870:HKX589877 HUT589870:HUT589877 IEP589870:IEP589877 IOL589870:IOL589877 IYH589870:IYH589877 JID589870:JID589877 JRZ589870:JRZ589877 KBV589870:KBV589877 KLR589870:KLR589877 KVN589870:KVN589877 LFJ589870:LFJ589877 LPF589870:LPF589877 LZB589870:LZB589877 MIX589870:MIX589877 MST589870:MST589877 NCP589870:NCP589877 NML589870:NML589877 NWH589870:NWH589877 OGD589870:OGD589877 OPZ589870:OPZ589877 OZV589870:OZV589877 PJR589870:PJR589877 PTN589870:PTN589877 QDJ589870:QDJ589877 QNF589870:QNF589877 QXB589870:QXB589877 RGX589870:RGX589877 RQT589870:RQT589877 SAP589870:SAP589877 SKL589870:SKL589877 SUH589870:SUH589877 TED589870:TED589877 TNZ589870:TNZ589877 TXV589870:TXV589877 UHR589870:UHR589877 URN589870:URN589877 VBJ589870:VBJ589877 VLF589870:VLF589877 VVB589870:VVB589877 WEX589870:WEX589877 WOT589870:WOT589877 WYP589870:WYP589877 CH655406:CH655413 MD655406:MD655413 VZ655406:VZ655413 AFV655406:AFV655413 APR655406:APR655413 AZN655406:AZN655413 BJJ655406:BJJ655413 BTF655406:BTF655413 CDB655406:CDB655413 CMX655406:CMX655413 CWT655406:CWT655413 DGP655406:DGP655413 DQL655406:DQL655413 EAH655406:EAH655413 EKD655406:EKD655413 ETZ655406:ETZ655413 FDV655406:FDV655413 FNR655406:FNR655413 FXN655406:FXN655413 GHJ655406:GHJ655413 GRF655406:GRF655413 HBB655406:HBB655413 HKX655406:HKX655413 HUT655406:HUT655413 IEP655406:IEP655413 IOL655406:IOL655413 IYH655406:IYH655413 JID655406:JID655413 JRZ655406:JRZ655413 KBV655406:KBV655413 KLR655406:KLR655413 KVN655406:KVN655413 LFJ655406:LFJ655413 LPF655406:LPF655413 LZB655406:LZB655413 MIX655406:MIX655413 MST655406:MST655413 NCP655406:NCP655413 NML655406:NML655413 NWH655406:NWH655413 OGD655406:OGD655413 OPZ655406:OPZ655413 OZV655406:OZV655413 PJR655406:PJR655413 PTN655406:PTN655413 QDJ655406:QDJ655413 QNF655406:QNF655413 QXB655406:QXB655413 RGX655406:RGX655413 RQT655406:RQT655413 SAP655406:SAP655413 SKL655406:SKL655413 SUH655406:SUH655413 TED655406:TED655413 TNZ655406:TNZ655413 TXV655406:TXV655413 UHR655406:UHR655413 URN655406:URN655413 VBJ655406:VBJ655413 VLF655406:VLF655413 VVB655406:VVB655413 WEX655406:WEX655413 WOT655406:WOT655413 WYP655406:WYP655413 CH720942:CH720949 MD720942:MD720949 VZ720942:VZ720949 AFV720942:AFV720949 APR720942:APR720949 AZN720942:AZN720949 BJJ720942:BJJ720949 BTF720942:BTF720949 CDB720942:CDB720949 CMX720942:CMX720949 CWT720942:CWT720949 DGP720942:DGP720949 DQL720942:DQL720949 EAH720942:EAH720949 EKD720942:EKD720949 ETZ720942:ETZ720949 FDV720942:FDV720949 FNR720942:FNR720949 FXN720942:FXN720949 GHJ720942:GHJ720949 GRF720942:GRF720949 HBB720942:HBB720949 HKX720942:HKX720949 HUT720942:HUT720949 IEP720942:IEP720949 IOL720942:IOL720949 IYH720942:IYH720949 JID720942:JID720949 JRZ720942:JRZ720949 KBV720942:KBV720949 KLR720942:KLR720949 KVN720942:KVN720949 LFJ720942:LFJ720949 LPF720942:LPF720949 LZB720942:LZB720949 MIX720942:MIX720949 MST720942:MST720949 NCP720942:NCP720949 NML720942:NML720949 NWH720942:NWH720949 OGD720942:OGD720949 OPZ720942:OPZ720949 OZV720942:OZV720949 PJR720942:PJR720949 PTN720942:PTN720949 QDJ720942:QDJ720949 QNF720942:QNF720949 QXB720942:QXB720949 RGX720942:RGX720949 RQT720942:RQT720949 SAP720942:SAP720949 SKL720942:SKL720949 SUH720942:SUH720949 TED720942:TED720949 TNZ720942:TNZ720949 TXV720942:TXV720949 UHR720942:UHR720949 URN720942:URN720949 VBJ720942:VBJ720949 VLF720942:VLF720949 VVB720942:VVB720949 WEX720942:WEX720949 WOT720942:WOT720949 WYP720942:WYP720949 CH786478:CH786485 MD786478:MD786485 VZ786478:VZ786485 AFV786478:AFV786485 APR786478:APR786485 AZN786478:AZN786485 BJJ786478:BJJ786485 BTF786478:BTF786485 CDB786478:CDB786485 CMX786478:CMX786485 CWT786478:CWT786485 DGP786478:DGP786485 DQL786478:DQL786485 EAH786478:EAH786485 EKD786478:EKD786485 ETZ786478:ETZ786485 FDV786478:FDV786485 FNR786478:FNR786485 FXN786478:FXN786485 GHJ786478:GHJ786485 GRF786478:GRF786485 HBB786478:HBB786485 HKX786478:HKX786485 HUT786478:HUT786485 IEP786478:IEP786485 IOL786478:IOL786485 IYH786478:IYH786485 JID786478:JID786485 JRZ786478:JRZ786485 KBV786478:KBV786485 KLR786478:KLR786485 KVN786478:KVN786485 LFJ786478:LFJ786485 LPF786478:LPF786485 LZB786478:LZB786485 MIX786478:MIX786485 MST786478:MST786485 NCP786478:NCP786485 NML786478:NML786485 NWH786478:NWH786485 OGD786478:OGD786485 OPZ786478:OPZ786485 OZV786478:OZV786485 PJR786478:PJR786485 PTN786478:PTN786485 QDJ786478:QDJ786485 QNF786478:QNF786485 QXB786478:QXB786485 RGX786478:RGX786485 RQT786478:RQT786485 SAP786478:SAP786485 SKL786478:SKL786485 SUH786478:SUH786485 TED786478:TED786485 TNZ786478:TNZ786485 TXV786478:TXV786485 UHR786478:UHR786485 URN786478:URN786485 VBJ786478:VBJ786485 VLF786478:VLF786485 VVB786478:VVB786485 WEX786478:WEX786485 WOT786478:WOT786485 WYP786478:WYP786485 CH852014:CH852021 MD852014:MD852021 VZ852014:VZ852021 AFV852014:AFV852021 APR852014:APR852021 AZN852014:AZN852021 BJJ852014:BJJ852021 BTF852014:BTF852021 CDB852014:CDB852021 CMX852014:CMX852021 CWT852014:CWT852021 DGP852014:DGP852021 DQL852014:DQL852021 EAH852014:EAH852021 EKD852014:EKD852021 ETZ852014:ETZ852021 FDV852014:FDV852021 FNR852014:FNR852021 FXN852014:FXN852021 GHJ852014:GHJ852021 GRF852014:GRF852021 HBB852014:HBB852021 HKX852014:HKX852021 HUT852014:HUT852021 IEP852014:IEP852021 IOL852014:IOL852021 IYH852014:IYH852021 JID852014:JID852021 JRZ852014:JRZ852021 KBV852014:KBV852021 KLR852014:KLR852021 KVN852014:KVN852021 LFJ852014:LFJ852021 LPF852014:LPF852021 LZB852014:LZB852021 MIX852014:MIX852021 MST852014:MST852021 NCP852014:NCP852021 NML852014:NML852021 NWH852014:NWH852021 OGD852014:OGD852021 OPZ852014:OPZ852021 OZV852014:OZV852021 PJR852014:PJR852021 PTN852014:PTN852021 QDJ852014:QDJ852021 QNF852014:QNF852021 QXB852014:QXB852021 RGX852014:RGX852021 RQT852014:RQT852021 SAP852014:SAP852021 SKL852014:SKL852021 SUH852014:SUH852021 TED852014:TED852021 TNZ852014:TNZ852021 TXV852014:TXV852021 UHR852014:UHR852021 URN852014:URN852021 VBJ852014:VBJ852021 VLF852014:VLF852021 VVB852014:VVB852021 WEX852014:WEX852021 WOT852014:WOT852021 WYP852014:WYP852021 CH917550:CH917557 MD917550:MD917557 VZ917550:VZ917557 AFV917550:AFV917557 APR917550:APR917557 AZN917550:AZN917557 BJJ917550:BJJ917557 BTF917550:BTF917557 CDB917550:CDB917557 CMX917550:CMX917557 CWT917550:CWT917557 DGP917550:DGP917557 DQL917550:DQL917557 EAH917550:EAH917557 EKD917550:EKD917557 ETZ917550:ETZ917557 FDV917550:FDV917557 FNR917550:FNR917557 FXN917550:FXN917557 GHJ917550:GHJ917557 GRF917550:GRF917557 HBB917550:HBB917557 HKX917550:HKX917557 HUT917550:HUT917557 IEP917550:IEP917557 IOL917550:IOL917557 IYH917550:IYH917557 JID917550:JID917557 JRZ917550:JRZ917557 KBV917550:KBV917557 KLR917550:KLR917557 KVN917550:KVN917557 LFJ917550:LFJ917557 LPF917550:LPF917557 LZB917550:LZB917557 MIX917550:MIX917557 MST917550:MST917557 NCP917550:NCP917557 NML917550:NML917557 NWH917550:NWH917557 OGD917550:OGD917557 OPZ917550:OPZ917557 OZV917550:OZV917557 PJR917550:PJR917557 PTN917550:PTN917557 QDJ917550:QDJ917557 QNF917550:QNF917557 QXB917550:QXB917557 RGX917550:RGX917557 RQT917550:RQT917557 SAP917550:SAP917557 SKL917550:SKL917557 SUH917550:SUH917557 TED917550:TED917557 TNZ917550:TNZ917557 TXV917550:TXV917557 UHR917550:UHR917557 URN917550:URN917557 VBJ917550:VBJ917557 VLF917550:VLF917557 VVB917550:VVB917557 WEX917550:WEX917557 WOT917550:WOT917557 WYP917550:WYP917557 CH983086:CH983093 MD983086:MD983093 VZ983086:VZ983093 AFV983086:AFV983093 APR983086:APR983093 AZN983086:AZN983093 BJJ983086:BJJ983093 BTF983086:BTF983093 CDB983086:CDB983093 CMX983086:CMX983093 CWT983086:CWT983093 DGP983086:DGP983093 DQL983086:DQL983093 EAH983086:EAH983093 EKD983086:EKD983093 ETZ983086:ETZ983093 FDV983086:FDV983093 FNR983086:FNR983093 FXN983086:FXN983093 GHJ983086:GHJ983093 GRF983086:GRF983093 HBB983086:HBB983093 HKX983086:HKX983093 HUT983086:HUT983093 IEP983086:IEP983093 IOL983086:IOL983093 IYH983086:IYH983093 JID983086:JID983093 JRZ983086:JRZ983093 KBV983086:KBV983093 KLR983086:KLR983093 KVN983086:KVN983093 LFJ983086:LFJ983093 LPF983086:LPF983093 LZB983086:LZB983093 MIX983086:MIX983093 MST983086:MST983093 NCP983086:NCP983093 NML983086:NML983093 NWH983086:NWH983093 OGD983086:OGD983093 OPZ983086:OPZ983093 OZV983086:OZV983093 PJR983086:PJR983093 PTN983086:PTN983093 QDJ983086:QDJ983093 QNF983086:QNF983093 QXB983086:QXB983093 RGX983086:RGX983093 RQT983086:RQT983093 SAP983086:SAP983093 SKL983086:SKL983093 SUH983086:SUH983093 TED983086:TED983093 TNZ983086:TNZ983093 TXV983086:TXV983093 UHR983086:UHR983093 URN983086:URN983093 VBJ983086:VBJ983093 VLF983086:VLF983093 VVB983086:VVB983093 WEX983086:WEX983093 MD18:MD25 VZ18:VZ25 AFV18:AFV25 APR18:APR25 AZN18:AZN25 BJJ18:BJJ25 BTF18:BTF25 CDB18:CDB25 CMX18:CMX25 CWT18:CWT25 DGP18:DGP25 DQL18:DQL25 EAH18:EAH25 EKD18:EKD25 ETZ18:ETZ25 FDV18:FDV25 FNR18:FNR25 FXN18:FXN25 GHJ18:GHJ25 GRF18:GRF25 HBB18:HBB25 HKX18:HKX25 HUT18:HUT25 IEP18:IEP25 IOL18:IOL25 IYH18:IYH25 JID18:JID25 JRZ18:JRZ25 KBV18:KBV25 KLR18:KLR25 KVN18:KVN25 LFJ18:LFJ25 LPF18:LPF25 LZB18:LZB25 MIX18:MIX25 MST18:MST25 NCP18:NCP25 NML18:NML25 NWH18:NWH25 OGD18:OGD25 OPZ18:OPZ25 OZV18:OZV25 PJR18:PJR25 PTN18:PTN25 QDJ18:QDJ25 QNF18:QNF25 QXB18:QXB25 RGX18:RGX25 RQT18:RQT25 SAP18:SAP25 SKL18:SKL25 SUH18:SUH25 TED18:TED25 TNZ18:TNZ25 TXV18:TXV25 UHR18:UHR25 URN18:URN25 VBJ18:VBJ25 VLF18:VLF25 VVB18:VVB25 WEX18:WEX25 WOT18:WOT25 WYP18:WYP25 WYP33:WYP39 WOT33:WOT39 MD33:MD39 VZ33:VZ39 AFV33:AFV39 APR33:APR39 AZN33:AZN39 BJJ33:BJJ39 BTF33:BTF39 CDB33:CDB39 CMX33:CMX39 CWT33:CWT39 DGP33:DGP39 DQL33:DQL39 EAH33:EAH39 EKD33:EKD39 ETZ33:ETZ39 FDV33:FDV39 FNR33:FNR39 FXN33:FXN39 GHJ33:GHJ39 GRF33:GRF39 HBB33:HBB39 HKX33:HKX39 HUT33:HUT39 IEP33:IEP39 IOL33:IOL39 IYH33:IYH39 JID33:JID39 JRZ33:JRZ39 KBV33:KBV39 KLR33:KLR39 KVN33:KVN39 LFJ33:LFJ39 LPF33:LPF39 LZB33:LZB39 MIX33:MIX39 MST33:MST39 NCP33:NCP39 NML33:NML39 NWH33:NWH39 OGD33:OGD39 OPZ33:OPZ39 OZV33:OZV39 PJR33:PJR39 PTN33:PTN39 QDJ33:QDJ39 QNF33:QNF39 QXB33:QXB39 RGX33:RGX39 RQT33:RQT39 SAP33:SAP39 SKL33:SKL39 SUH33:SUH39 TED33:TED39 TNZ33:TNZ39 TXV33:TXV39 UHR33:UHR39 URN33:URN39 VBJ33:VBJ39 VLF33:VLF39 VVB33:VVB39 WEX33:WEX39 WYP47:WYP53 WOT47:WOT53 MD47:MD53 VZ47:VZ53 AFV47:AFV53 APR47:APR53 AZN47:AZN53 BJJ47:BJJ53 BTF47:BTF53 CDB47:CDB53 CMX47:CMX53 CWT47:CWT53 DGP47:DGP53 DQL47:DQL53 EAH47:EAH53 EKD47:EKD53 ETZ47:ETZ53 FDV47:FDV53 FNR47:FNR53 FXN47:FXN53 GHJ47:GHJ53 GRF47:GRF53 HBB47:HBB53 HKX47:HKX53 HUT47:HUT53 IEP47:IEP53 IOL47:IOL53 IYH47:IYH53 JID47:JID53 JRZ47:JRZ53 KBV47:KBV53 KLR47:KLR53 KVN47:KVN53 LFJ47:LFJ53 LPF47:LPF53 LZB47:LZB53 MIX47:MIX53 MST47:MST53 NCP47:NCP53 NML47:NML53 NWH47:NWH53 OGD47:OGD53 OPZ47:OPZ53 OZV47:OZV53 PJR47:PJR53 PTN47:PTN53 QDJ47:QDJ53 QNF47:QNF53 QXB47:QXB53 RGX47:RGX53 RQT47:RQT53 SAP47:SAP53 SKL47:SKL53 SUH47:SUH53 TED47:TED53 TNZ47:TNZ53 TXV47:TXV53 UHR47:UHR53 URN47:URN53 VBJ47:VBJ53 VLF47:VLF53 VVB47:VVB53 WEX47:WEX53 WYP27:WYP29 WOT27:WOT29 MD27:MD29 VZ27:VZ29 AFV27:AFV29 APR27:APR29 AZN27:AZN29 BJJ27:BJJ29 BTF27:BTF29 CDB27:CDB29 CMX27:CMX29 CWT27:CWT29 DGP27:DGP29 DQL27:DQL29 EAH27:EAH29 EKD27:EKD29 ETZ27:ETZ29 FDV27:FDV29 FNR27:FNR29 FXN27:FXN29 GHJ27:GHJ29 GRF27:GRF29 HBB27:HBB29 HKX27:HKX29 HUT27:HUT29 IEP27:IEP29 IOL27:IOL29 IYH27:IYH29 JID27:JID29 JRZ27:JRZ29 KBV27:KBV29 KLR27:KLR29 KVN27:KVN29 LFJ27:LFJ29 LPF27:LPF29 LZB27:LZB29 MIX27:MIX29 MST27:MST29 NCP27:NCP29 NML27:NML29 NWH27:NWH29 OGD27:OGD29 OPZ27:OPZ29 OZV27:OZV29 PJR27:PJR29 PTN27:PTN29 QDJ27:QDJ29 QNF27:QNF29 QXB27:QXB29 RGX27:RGX29 RQT27:RQT29 SAP27:SAP29 SKL27:SKL29 SUH27:SUH29 TED27:TED29 TNZ27:TNZ29 TXV27:TXV29 UHR27:UHR29 URN27:URN29 VBJ27:VBJ29 VLF27:VLF29 VVB27:VVB29 WEX27:WEX29 WYP41:WYP43 WOT41:WOT43 MD41:MD43 VZ41:VZ43 AFV41:AFV43 APR41:APR43 AZN41:AZN43 BJJ41:BJJ43 BTF41:BTF43 CDB41:CDB43 CMX41:CMX43 CWT41:CWT43 DGP41:DGP43 DQL41:DQL43 EAH41:EAH43 EKD41:EKD43 ETZ41:ETZ43 FDV41:FDV43 FNR41:FNR43 FXN41:FXN43 GHJ41:GHJ43 GRF41:GRF43 HBB41:HBB43 HKX41:HKX43 HUT41:HUT43 IEP41:IEP43 IOL41:IOL43 IYH41:IYH43 JID41:JID43 JRZ41:JRZ43 KBV41:KBV43 KLR41:KLR43 KVN41:KVN43 LFJ41:LFJ43 LPF41:LPF43 LZB41:LZB43 MIX41:MIX43 MST41:MST43 NCP41:NCP43 NML41:NML43 NWH41:NWH43 OGD41:OGD43 OPZ41:OPZ43 OZV41:OZV43 PJR41:PJR43 PTN41:PTN43 QDJ41:QDJ43 QNF41:QNF43 QXB41:QXB43 RGX41:RGX43 RQT41:RQT43 SAP41:SAP43 SKL41:SKL43 SUH41:SUH43 TED41:TED43 TNZ41:TNZ43 TXV41:TXV43 UHR41:UHR43 URN41:URN43 VBJ41:VBJ43 VLF41:VLF43 VVB41:VVB43 WEX41:WEX43 WYP55:WYP57 WOT55:WOT57 MD55:MD57 VZ55:VZ57 AFV55:AFV57 APR55:APR57 AZN55:AZN57 BJJ55:BJJ57 BTF55:BTF57 CDB55:CDB57 CMX55:CMX57 CWT55:CWT57 DGP55:DGP57 DQL55:DQL57 EAH55:EAH57 EKD55:EKD57 ETZ55:ETZ57 FDV55:FDV57 FNR55:FNR57 FXN55:FXN57 GHJ55:GHJ57 GRF55:GRF57 HBB55:HBB57 HKX55:HKX57 HUT55:HUT57 IEP55:IEP57 IOL55:IOL57 IYH55:IYH57 JID55:JID57 JRZ55:JRZ57 KBV55:KBV57 KLR55:KLR57 KVN55:KVN57 LFJ55:LFJ57 LPF55:LPF57 LZB55:LZB57 MIX55:MIX57 MST55:MST57 NCP55:NCP57 NML55:NML57 NWH55:NWH57 OGD55:OGD57 OPZ55:OPZ57 OZV55:OZV57 PJR55:PJR57 PTN55:PTN57 QDJ55:QDJ57 QNF55:QNF57 QXB55:QXB57 RGX55:RGX57 RQT55:RQT57 SAP55:SAP57 SKL55:SKL57 SUH55:SUH57 TED55:TED57 TNZ55:TNZ57 TXV55:TXV57 UHR55:UHR57 URN55:URN57 VBJ55:VBJ57 VLF55:VLF57 VVB55:VVB57 WEX55:WEX57" xr:uid="{00000000-0002-0000-0C00-000006000000}">
      <formula1>900</formula1>
    </dataValidation>
    <dataValidation type="list" allowBlank="1" showInputMessage="1" showErrorMessage="1" errorTitle="Ошибка" error="Выберите значение из списка" sqref="O22 LV22 VR22 AFN22 APJ22 AZF22 BJB22 BSX22 CCT22 CMP22 CWL22 DGH22 DQD22 DZZ22 EJV22 ETR22 FDN22 FNJ22 FXF22 GHB22 GQX22 HAT22 HKP22 HUL22 IEH22 IOD22 IXZ22 JHV22 JRR22 KBN22 KLJ22 KVF22 LFB22 LOX22 LYT22 MIP22 MSL22 NCH22 NMD22 NVZ22 OFV22 OPR22 OZN22 PJJ22 PTF22 QDB22 QMX22 QWT22 RGP22 RQL22 SAH22 SKD22 STZ22 TDV22 TNR22 TXN22 UHJ22 URF22 VBB22 VKX22 VUT22 WEP22 WOL22 WYH22 O65586 LV65586 VR65586 AFN65586 APJ65586 AZF65586 BJB65586 BSX65586 CCT65586 CMP65586 CWL65586 DGH65586 DQD65586 DZZ65586 EJV65586 ETR65586 FDN65586 FNJ65586 FXF65586 GHB65586 GQX65586 HAT65586 HKP65586 HUL65586 IEH65586 IOD65586 IXZ65586 JHV65586 JRR65586 KBN65586 KLJ65586 KVF65586 LFB65586 LOX65586 LYT65586 MIP65586 MSL65586 NCH65586 NMD65586 NVZ65586 OFV65586 OPR65586 OZN65586 PJJ65586 PTF65586 QDB65586 QMX65586 QWT65586 RGP65586 RQL65586 SAH65586 SKD65586 STZ65586 TDV65586 TNR65586 TXN65586 UHJ65586 URF65586 VBB65586 VKX65586 VUT65586 WEP65586 WOL65586 WYH65586 O131122 LV131122 VR131122 AFN131122 APJ131122 AZF131122 BJB131122 BSX131122 CCT131122 CMP131122 CWL131122 DGH131122 DQD131122 DZZ131122 EJV131122 ETR131122 FDN131122 FNJ131122 FXF131122 GHB131122 GQX131122 HAT131122 HKP131122 HUL131122 IEH131122 IOD131122 IXZ131122 JHV131122 JRR131122 KBN131122 KLJ131122 KVF131122 LFB131122 LOX131122 LYT131122 MIP131122 MSL131122 NCH131122 NMD131122 NVZ131122 OFV131122 OPR131122 OZN131122 PJJ131122 PTF131122 QDB131122 QMX131122 QWT131122 RGP131122 RQL131122 SAH131122 SKD131122 STZ131122 TDV131122 TNR131122 TXN131122 UHJ131122 URF131122 VBB131122 VKX131122 VUT131122 WEP131122 WOL131122 WYH131122 O196658 LV196658 VR196658 AFN196658 APJ196658 AZF196658 BJB196658 BSX196658 CCT196658 CMP196658 CWL196658 DGH196658 DQD196658 DZZ196658 EJV196658 ETR196658 FDN196658 FNJ196658 FXF196658 GHB196658 GQX196658 HAT196658 HKP196658 HUL196658 IEH196658 IOD196658 IXZ196658 JHV196658 JRR196658 KBN196658 KLJ196658 KVF196658 LFB196658 LOX196658 LYT196658 MIP196658 MSL196658 NCH196658 NMD196658 NVZ196658 OFV196658 OPR196658 OZN196658 PJJ196658 PTF196658 QDB196658 QMX196658 QWT196658 RGP196658 RQL196658 SAH196658 SKD196658 STZ196658 TDV196658 TNR196658 TXN196658 UHJ196658 URF196658 VBB196658 VKX196658 VUT196658 WEP196658 WOL196658 WYH196658 O262194 LV262194 VR262194 AFN262194 APJ262194 AZF262194 BJB262194 BSX262194 CCT262194 CMP262194 CWL262194 DGH262194 DQD262194 DZZ262194 EJV262194 ETR262194 FDN262194 FNJ262194 FXF262194 GHB262194 GQX262194 HAT262194 HKP262194 HUL262194 IEH262194 IOD262194 IXZ262194 JHV262194 JRR262194 KBN262194 KLJ262194 KVF262194 LFB262194 LOX262194 LYT262194 MIP262194 MSL262194 NCH262194 NMD262194 NVZ262194 OFV262194 OPR262194 OZN262194 PJJ262194 PTF262194 QDB262194 QMX262194 QWT262194 RGP262194 RQL262194 SAH262194 SKD262194 STZ262194 TDV262194 TNR262194 TXN262194 UHJ262194 URF262194 VBB262194 VKX262194 VUT262194 WEP262194 WOL262194 WYH262194 O327730 LV327730 VR327730 AFN327730 APJ327730 AZF327730 BJB327730 BSX327730 CCT327730 CMP327730 CWL327730 DGH327730 DQD327730 DZZ327730 EJV327730 ETR327730 FDN327730 FNJ327730 FXF327730 GHB327730 GQX327730 HAT327730 HKP327730 HUL327730 IEH327730 IOD327730 IXZ327730 JHV327730 JRR327730 KBN327730 KLJ327730 KVF327730 LFB327730 LOX327730 LYT327730 MIP327730 MSL327730 NCH327730 NMD327730 NVZ327730 OFV327730 OPR327730 OZN327730 PJJ327730 PTF327730 QDB327730 QMX327730 QWT327730 RGP327730 RQL327730 SAH327730 SKD327730 STZ327730 TDV327730 TNR327730 TXN327730 UHJ327730 URF327730 VBB327730 VKX327730 VUT327730 WEP327730 WOL327730 WYH327730 O393266 LV393266 VR393266 AFN393266 APJ393266 AZF393266 BJB393266 BSX393266 CCT393266 CMP393266 CWL393266 DGH393266 DQD393266 DZZ393266 EJV393266 ETR393266 FDN393266 FNJ393266 FXF393266 GHB393266 GQX393266 HAT393266 HKP393266 HUL393266 IEH393266 IOD393266 IXZ393266 JHV393266 JRR393266 KBN393266 KLJ393266 KVF393266 LFB393266 LOX393266 LYT393266 MIP393266 MSL393266 NCH393266 NMD393266 NVZ393266 OFV393266 OPR393266 OZN393266 PJJ393266 PTF393266 QDB393266 QMX393266 QWT393266 RGP393266 RQL393266 SAH393266 SKD393266 STZ393266 TDV393266 TNR393266 TXN393266 UHJ393266 URF393266 VBB393266 VKX393266 VUT393266 WEP393266 WOL393266 WYH393266 O458802 LV458802 VR458802 AFN458802 APJ458802 AZF458802 BJB458802 BSX458802 CCT458802 CMP458802 CWL458802 DGH458802 DQD458802 DZZ458802 EJV458802 ETR458802 FDN458802 FNJ458802 FXF458802 GHB458802 GQX458802 HAT458802 HKP458802 HUL458802 IEH458802 IOD458802 IXZ458802 JHV458802 JRR458802 KBN458802 KLJ458802 KVF458802 LFB458802 LOX458802 LYT458802 MIP458802 MSL458802 NCH458802 NMD458802 NVZ458802 OFV458802 OPR458802 OZN458802 PJJ458802 PTF458802 QDB458802 QMX458802 QWT458802 RGP458802 RQL458802 SAH458802 SKD458802 STZ458802 TDV458802 TNR458802 TXN458802 UHJ458802 URF458802 VBB458802 VKX458802 VUT458802 WEP458802 WOL458802 WYH458802 O524338 LV524338 VR524338 AFN524338 APJ524338 AZF524338 BJB524338 BSX524338 CCT524338 CMP524338 CWL524338 DGH524338 DQD524338 DZZ524338 EJV524338 ETR524338 FDN524338 FNJ524338 FXF524338 GHB524338 GQX524338 HAT524338 HKP524338 HUL524338 IEH524338 IOD524338 IXZ524338 JHV524338 JRR524338 KBN524338 KLJ524338 KVF524338 LFB524338 LOX524338 LYT524338 MIP524338 MSL524338 NCH524338 NMD524338 NVZ524338 OFV524338 OPR524338 OZN524338 PJJ524338 PTF524338 QDB524338 QMX524338 QWT524338 RGP524338 RQL524338 SAH524338 SKD524338 STZ524338 TDV524338 TNR524338 TXN524338 UHJ524338 URF524338 VBB524338 VKX524338 VUT524338 WEP524338 WOL524338 WYH524338 O589874 LV589874 VR589874 AFN589874 APJ589874 AZF589874 BJB589874 BSX589874 CCT589874 CMP589874 CWL589874 DGH589874 DQD589874 DZZ589874 EJV589874 ETR589874 FDN589874 FNJ589874 FXF589874 GHB589874 GQX589874 HAT589874 HKP589874 HUL589874 IEH589874 IOD589874 IXZ589874 JHV589874 JRR589874 KBN589874 KLJ589874 KVF589874 LFB589874 LOX589874 LYT589874 MIP589874 MSL589874 NCH589874 NMD589874 NVZ589874 OFV589874 OPR589874 OZN589874 PJJ589874 PTF589874 QDB589874 QMX589874 QWT589874 RGP589874 RQL589874 SAH589874 SKD589874 STZ589874 TDV589874 TNR589874 TXN589874 UHJ589874 URF589874 VBB589874 VKX589874 VUT589874 WEP589874 WOL589874 WYH589874 O655410 LV655410 VR655410 AFN655410 APJ655410 AZF655410 BJB655410 BSX655410 CCT655410 CMP655410 CWL655410 DGH655410 DQD655410 DZZ655410 EJV655410 ETR655410 FDN655410 FNJ655410 FXF655410 GHB655410 GQX655410 HAT655410 HKP655410 HUL655410 IEH655410 IOD655410 IXZ655410 JHV655410 JRR655410 KBN655410 KLJ655410 KVF655410 LFB655410 LOX655410 LYT655410 MIP655410 MSL655410 NCH655410 NMD655410 NVZ655410 OFV655410 OPR655410 OZN655410 PJJ655410 PTF655410 QDB655410 QMX655410 QWT655410 RGP655410 RQL655410 SAH655410 SKD655410 STZ655410 TDV655410 TNR655410 TXN655410 UHJ655410 URF655410 VBB655410 VKX655410 VUT655410 WEP655410 WOL655410 WYH655410 O720946 LV720946 VR720946 AFN720946 APJ720946 AZF720946 BJB720946 BSX720946 CCT720946 CMP720946 CWL720946 DGH720946 DQD720946 DZZ720946 EJV720946 ETR720946 FDN720946 FNJ720946 FXF720946 GHB720946 GQX720946 HAT720946 HKP720946 HUL720946 IEH720946 IOD720946 IXZ720946 JHV720946 JRR720946 KBN720946 KLJ720946 KVF720946 LFB720946 LOX720946 LYT720946 MIP720946 MSL720946 NCH720946 NMD720946 NVZ720946 OFV720946 OPR720946 OZN720946 PJJ720946 PTF720946 QDB720946 QMX720946 QWT720946 RGP720946 RQL720946 SAH720946 SKD720946 STZ720946 TDV720946 TNR720946 TXN720946 UHJ720946 URF720946 VBB720946 VKX720946 VUT720946 WEP720946 WOL720946 WYH720946 O786482 LV786482 VR786482 AFN786482 APJ786482 AZF786482 BJB786482 BSX786482 CCT786482 CMP786482 CWL786482 DGH786482 DQD786482 DZZ786482 EJV786482 ETR786482 FDN786482 FNJ786482 FXF786482 GHB786482 GQX786482 HAT786482 HKP786482 HUL786482 IEH786482 IOD786482 IXZ786482 JHV786482 JRR786482 KBN786482 KLJ786482 KVF786482 LFB786482 LOX786482 LYT786482 MIP786482 MSL786482 NCH786482 NMD786482 NVZ786482 OFV786482 OPR786482 OZN786482 PJJ786482 PTF786482 QDB786482 QMX786482 QWT786482 RGP786482 RQL786482 SAH786482 SKD786482 STZ786482 TDV786482 TNR786482 TXN786482 UHJ786482 URF786482 VBB786482 VKX786482 VUT786482 WEP786482 WOL786482 WYH786482 O852018 LV852018 VR852018 AFN852018 APJ852018 AZF852018 BJB852018 BSX852018 CCT852018 CMP852018 CWL852018 DGH852018 DQD852018 DZZ852018 EJV852018 ETR852018 FDN852018 FNJ852018 FXF852018 GHB852018 GQX852018 HAT852018 HKP852018 HUL852018 IEH852018 IOD852018 IXZ852018 JHV852018 JRR852018 KBN852018 KLJ852018 KVF852018 LFB852018 LOX852018 LYT852018 MIP852018 MSL852018 NCH852018 NMD852018 NVZ852018 OFV852018 OPR852018 OZN852018 PJJ852018 PTF852018 QDB852018 QMX852018 QWT852018 RGP852018 RQL852018 SAH852018 SKD852018 STZ852018 TDV852018 TNR852018 TXN852018 UHJ852018 URF852018 VBB852018 VKX852018 VUT852018 WEP852018 WOL852018 WYH852018 O917554 LV917554 VR917554 AFN917554 APJ917554 AZF917554 BJB917554 BSX917554 CCT917554 CMP917554 CWL917554 DGH917554 DQD917554 DZZ917554 EJV917554 ETR917554 FDN917554 FNJ917554 FXF917554 GHB917554 GQX917554 HAT917554 HKP917554 HUL917554 IEH917554 IOD917554 IXZ917554 JHV917554 JRR917554 KBN917554 KLJ917554 KVF917554 LFB917554 LOX917554 LYT917554 MIP917554 MSL917554 NCH917554 NMD917554 NVZ917554 OFV917554 OPR917554 OZN917554 PJJ917554 PTF917554 QDB917554 QMX917554 QWT917554 RGP917554 RQL917554 SAH917554 SKD917554 STZ917554 TDV917554 TNR917554 TXN917554 UHJ917554 URF917554 VBB917554 VKX917554 VUT917554 WEP917554 WOL917554 WYH917554 O983090 LV983090 VR983090 AFN983090 APJ983090 AZF983090 BJB983090 BSX983090 CCT983090 CMP983090 CWL983090 DGH983090 DQD983090 DZZ983090 EJV983090 ETR983090 FDN983090 FNJ983090 FXF983090 GHB983090 GQX983090 HAT983090 HKP983090 HUL983090 IEH983090 IOD983090 IXZ983090 JHV983090 JRR983090 KBN983090 KLJ983090 KVF983090 LFB983090 LOX983090 LYT983090 MIP983090 MSL983090 NCH983090 NMD983090 NVZ983090 OFV983090 OPR983090 OZN983090 PJJ983090 PTF983090 QDB983090 QMX983090 QWT983090 RGP983090 RQL983090 SAH983090 SKD983090 STZ983090 TDV983090 TNR983090 TXN983090 UHJ983090 URF983090 VBB983090 VKX983090 VUT983090 WEP983090 WOL983090 WYH983090 O36 LV36 VR36 AFN36 APJ36 AZF36 BJB36 BSX36 CCT36 CMP36 CWL36 DGH36 DQD36 DZZ36 EJV36 ETR36 FDN36 FNJ36 FXF36 GHB36 GQX36 HAT36 HKP36 HUL36 IEH36 IOD36 IXZ36 JHV36 JRR36 KBN36 KLJ36 KVF36 LFB36 LOX36 LYT36 MIP36 MSL36 NCH36 NMD36 NVZ36 OFV36 OPR36 OZN36 PJJ36 PTF36 QDB36 QMX36 QWT36 RGP36 RQL36 SAH36 SKD36 STZ36 TDV36 TNR36 TXN36 UHJ36 URF36 VBB36 VKX36 VUT36 WEP36 WOL36 WYH36 O50 LV50 VR50 AFN50 APJ50 AZF50 BJB50 BSX50 CCT50 CMP50 CWL50 DGH50 DQD50 DZZ50 EJV50 ETR50 FDN50 FNJ50 FXF50 GHB50 GQX50 HAT50 HKP50 HUL50 IEH50 IOD50 IXZ50 JHV50 JRR50 KBN50 KLJ50 KVF50 LFB50 LOX50 LYT50 MIP50 MSL50 NCH50 NMD50 NVZ50 OFV50 OPR50 OZN50 PJJ50 PTF50 QDB50 QMX50 QWT50 RGP50 RQL50 SAH50 SKD50 STZ50 TDV50 TNR50 TXN50 UHJ50 URF50 VBB50 VKX50 VUT50 WEP50 WOL50 WYH50 V22 V65586 V131122 V196658 V262194 V327730 V393266 V458802 V524338 V589874 V655410 V720946 V786482 V852018 V917554 V983090 V36 V50 AC22 AC65586 AC131122 AC196658 AC262194 AC327730 AC393266 AC458802 AC524338 AC589874 AC655410 AC720946 AC786482 AC852018 AC917554 AC983090 AC36 AC50 AJ22 AJ65586 AJ131122 AJ196658 AJ262194 AJ327730 AJ393266 AJ458802 AJ524338 AJ589874 AJ655410 AJ720946 AJ786482 AJ852018 AJ917554 AJ983090 AJ36 AJ50 AQ22 AQ65586 AQ131122 AQ196658 AQ262194 AQ327730 AQ393266 AQ458802 AQ524338 AQ589874 AQ655410 AQ720946 AQ786482 AQ852018 AQ917554 AQ983090 AQ36 AQ50 AX22 AX65586 AX131122 AX196658 AX262194 AX327730 AX393266 AX458802 AX524338 AX589874 AX655410 AX720946 AX786482 AX852018 AX917554 AX983090 AX36 AX50 BE22 BE65586 BE131122 BE196658 BE262194 BE327730 BE393266 BE458802 BE524338 BE589874 BE655410 BE720946 BE786482 BE852018 BE917554 BE983090 BE36 BE50 BL22 BL65586 BL131122 BL196658 BL262194 BL327730 BL393266 BL458802 BL524338 BL589874 BL655410 BL720946 BL786482 BL852018 BL917554 BL983090 BL36 BL50 BS22 BS65586 BS131122 BS196658 BS262194 BS327730 BS393266 BS458802 BS524338 BS589874 BS655410 BS720946 BS786482 BS852018 BS917554 BS983090 BS36 BS50 BZ22 BZ65586 BZ131122 BZ196658 BZ262194 BZ327730 BZ393266 BZ458802 BZ524338 BZ589874 BZ655410 BZ720946 BZ786482 BZ852018 BZ917554 BZ983090 BZ36 BZ50" xr:uid="{00000000-0002-0000-0C00-000007000000}">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AA24:AA25 AH24:AH25 AO24:AO25 AV24:AV25 BC24:BC25 BJ24:BJ25 BQ24:BQ25 BX24:BX25 CE24:CE25" xr:uid="{00000000-0002-0000-0C00-000008000000}">
      <formula1>900</formula1>
    </dataValidation>
    <dataValidation type="list" allowBlank="1" showInputMessage="1" showErrorMessage="1" errorTitle="Ошибка" error="Выберите значение из списка" prompt="Выберите значение из списка" sqref="O23 O27 O41 O37 O51 O55 V23 V27 V41 V37 V51 V55 AC23 AC27 AC41 AC37 AC51 AC55 AJ23 AJ27 AJ41 AJ37 AJ51 AJ55 AQ23 AQ27 AQ41 AQ37 AQ51 AQ55 AX23 AX27 AX41 AX37 AX51 AX55 BE23 BE27 BE41 BE37 BE51 BE55 BL23 BL27 BL41 BL37 BL51 BL55 BS23 BS27 BS41 BS37 BS51 BS55 BZ23 BZ27 BZ41 BZ37 BZ51 BZ55" xr:uid="{00000000-0002-0000-0C00-000009000000}">
      <formula1>kind_of_cons</formula1>
    </dataValidation>
    <dataValidation type="decimal" allowBlank="1" showErrorMessage="1" errorTitle="Ошибка" error="Допускается ввод только действительных чисел!" sqref="O24 O38 O52 O28 O42 O56 V42 V24 V38 V52 V28 V56 AC42 AC24 AC38 AC52 AC28 AC56 AJ42 AJ24 AJ38 AJ52 AJ28 AJ56 AQ42 AQ24 AQ38 AQ52 AQ28 AQ56 AX42 AX24 AX38 AX52 AX28 AX56 BE42 BE24 BE38 BE52 BE28 BE56 BL42 BL24 BL38 BL52 BL28 BL56 BS42 BS24 BS38 BS52 BS28 BS56 BZ42 BZ24 BZ38 BZ52 BZ28 BZ56" xr:uid="{2C20CA39-D688-4CFD-BD51-78FA843EEF1A}">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List05_3">
    <tabColor indexed="22"/>
  </sheetPr>
  <dimension ref="A1:T19"/>
  <sheetViews>
    <sheetView showGridLines="0" topLeftCell="E1" zoomScaleNormal="100" workbookViewId="0"/>
  </sheetViews>
  <sheetFormatPr defaultColWidth="10.5703125" defaultRowHeight="14.25"/>
  <cols>
    <col min="1" max="1" width="3.7109375" style="191" hidden="1" customWidth="1"/>
    <col min="2" max="4" width="3.7109375" style="180" hidden="1" customWidth="1"/>
    <col min="5" max="5" width="3.7109375" style="80" customWidth="1"/>
    <col min="6" max="6" width="9.7109375" style="32" customWidth="1"/>
    <col min="7" max="7" width="37.7109375" style="32" customWidth="1"/>
    <col min="8" max="8" width="66.85546875" style="32" customWidth="1"/>
    <col min="9" max="9" width="115.7109375" style="32" customWidth="1"/>
    <col min="10" max="11" width="10.5703125" style="180"/>
    <col min="12" max="12" width="11.140625" style="180" customWidth="1"/>
    <col min="13" max="20" width="10.5703125" style="180"/>
    <col min="21" max="16384" width="10.5703125" style="32"/>
  </cols>
  <sheetData>
    <row r="1" spans="1:20" ht="3" customHeight="1">
      <c r="A1" s="191" t="s">
        <v>50</v>
      </c>
    </row>
    <row r="2" spans="1:20" ht="22.5">
      <c r="F2" s="662" t="s">
        <v>491</v>
      </c>
      <c r="G2" s="663"/>
      <c r="H2" s="664"/>
      <c r="I2" s="376"/>
    </row>
    <row r="3" spans="1:20" ht="3" customHeight="1"/>
    <row r="4" spans="1:20" s="145" customFormat="1" ht="11.25">
      <c r="A4" s="190"/>
      <c r="B4" s="190"/>
      <c r="C4" s="190"/>
      <c r="D4" s="190"/>
      <c r="F4" s="613" t="s">
        <v>454</v>
      </c>
      <c r="G4" s="613"/>
      <c r="H4" s="613"/>
      <c r="I4" s="637" t="s">
        <v>455</v>
      </c>
      <c r="J4" s="190"/>
      <c r="K4" s="190"/>
      <c r="L4" s="190"/>
      <c r="M4" s="190"/>
      <c r="N4" s="190"/>
      <c r="O4" s="190"/>
      <c r="P4" s="190"/>
      <c r="Q4" s="190"/>
      <c r="R4" s="190"/>
      <c r="S4" s="190"/>
      <c r="T4" s="190"/>
    </row>
    <row r="5" spans="1:20" s="145" customFormat="1" ht="11.25" customHeight="1">
      <c r="A5" s="190"/>
      <c r="B5" s="190"/>
      <c r="C5" s="190"/>
      <c r="D5" s="190"/>
      <c r="F5" s="278" t="s">
        <v>92</v>
      </c>
      <c r="G5" s="104" t="s">
        <v>457</v>
      </c>
      <c r="H5" s="277" t="s">
        <v>442</v>
      </c>
      <c r="I5" s="637"/>
      <c r="J5" s="190"/>
      <c r="K5" s="190"/>
      <c r="L5" s="190"/>
      <c r="M5" s="190"/>
      <c r="N5" s="190"/>
      <c r="O5" s="190"/>
      <c r="P5" s="190"/>
      <c r="Q5" s="190"/>
      <c r="R5" s="190"/>
      <c r="S5" s="190"/>
      <c r="T5" s="190"/>
    </row>
    <row r="6" spans="1:20" s="145" customFormat="1" ht="12" customHeight="1">
      <c r="A6" s="190"/>
      <c r="B6" s="190"/>
      <c r="C6" s="190"/>
      <c r="D6" s="190"/>
      <c r="F6" s="279" t="s">
        <v>93</v>
      </c>
      <c r="G6" s="281">
        <v>2</v>
      </c>
      <c r="H6" s="282">
        <v>3</v>
      </c>
      <c r="I6" s="280">
        <v>4</v>
      </c>
      <c r="J6" s="190">
        <v>4</v>
      </c>
      <c r="K6" s="190"/>
      <c r="L6" s="190"/>
      <c r="M6" s="190"/>
      <c r="N6" s="190"/>
      <c r="O6" s="190"/>
      <c r="P6" s="190"/>
      <c r="Q6" s="190"/>
      <c r="R6" s="190"/>
      <c r="S6" s="190"/>
      <c r="T6" s="190"/>
    </row>
    <row r="7" spans="1:20" s="145" customFormat="1" ht="18.75">
      <c r="A7" s="190"/>
      <c r="B7" s="190"/>
      <c r="C7" s="190"/>
      <c r="D7" s="190"/>
      <c r="F7" s="171">
        <v>1</v>
      </c>
      <c r="G7" s="360" t="s">
        <v>492</v>
      </c>
      <c r="H7" s="276" t="str">
        <f>IF(dateCh="","",dateCh)</f>
        <v>29.11.2022</v>
      </c>
      <c r="I7" s="176" t="s">
        <v>493</v>
      </c>
      <c r="J7" s="290"/>
      <c r="K7" s="190"/>
      <c r="L7" s="190"/>
      <c r="M7" s="190"/>
      <c r="N7" s="190"/>
      <c r="O7" s="190"/>
      <c r="P7" s="190"/>
      <c r="Q7" s="190"/>
      <c r="R7" s="190"/>
      <c r="S7" s="190"/>
      <c r="T7" s="190"/>
    </row>
    <row r="8" spans="1:20" s="145" customFormat="1" ht="45">
      <c r="A8" s="665">
        <v>1</v>
      </c>
      <c r="B8" s="190"/>
      <c r="C8" s="190"/>
      <c r="D8" s="190"/>
      <c r="F8" s="171" t="str">
        <f>"2." &amp;mergeValue(A8)</f>
        <v>2.1</v>
      </c>
      <c r="G8" s="360" t="s">
        <v>494</v>
      </c>
      <c r="H8" s="276"/>
      <c r="I8" s="176" t="s">
        <v>589</v>
      </c>
      <c r="J8" s="290"/>
      <c r="K8" s="190"/>
      <c r="L8" s="190"/>
      <c r="M8" s="190"/>
      <c r="N8" s="190"/>
      <c r="O8" s="190"/>
      <c r="P8" s="190"/>
      <c r="Q8" s="190"/>
      <c r="R8" s="190"/>
      <c r="S8" s="190"/>
      <c r="T8" s="190"/>
    </row>
    <row r="9" spans="1:20" s="145" customFormat="1" ht="22.5">
      <c r="A9" s="665"/>
      <c r="B9" s="190"/>
      <c r="C9" s="190"/>
      <c r="D9" s="190"/>
      <c r="F9" s="171" t="str">
        <f>"3." &amp;mergeValue(A9)</f>
        <v>3.1</v>
      </c>
      <c r="G9" s="360" t="s">
        <v>495</v>
      </c>
      <c r="H9" s="276"/>
      <c r="I9" s="176" t="s">
        <v>587</v>
      </c>
      <c r="J9" s="290"/>
      <c r="K9" s="190"/>
      <c r="L9" s="190"/>
      <c r="M9" s="190"/>
      <c r="N9" s="190"/>
      <c r="O9" s="190"/>
      <c r="P9" s="190"/>
      <c r="Q9" s="190"/>
      <c r="R9" s="190"/>
      <c r="S9" s="190"/>
      <c r="T9" s="190"/>
    </row>
    <row r="10" spans="1:20" s="145" customFormat="1" ht="22.5">
      <c r="A10" s="665"/>
      <c r="B10" s="190"/>
      <c r="C10" s="190"/>
      <c r="D10" s="190"/>
      <c r="F10" s="171" t="str">
        <f>"4."&amp;mergeValue(A10)</f>
        <v>4.1</v>
      </c>
      <c r="G10" s="360" t="s">
        <v>496</v>
      </c>
      <c r="H10" s="277" t="s">
        <v>458</v>
      </c>
      <c r="I10" s="176"/>
      <c r="J10" s="290"/>
      <c r="K10" s="190"/>
      <c r="L10" s="190"/>
      <c r="M10" s="190"/>
      <c r="N10" s="190"/>
      <c r="O10" s="190"/>
      <c r="P10" s="190"/>
      <c r="Q10" s="190"/>
      <c r="R10" s="190"/>
      <c r="S10" s="190"/>
      <c r="T10" s="190"/>
    </row>
    <row r="11" spans="1:20" s="145" customFormat="1" ht="18.75">
      <c r="A11" s="665"/>
      <c r="B11" s="665">
        <v>1</v>
      </c>
      <c r="C11" s="296"/>
      <c r="D11" s="296"/>
      <c r="F11" s="171" t="str">
        <f>"4."&amp;mergeValue(A11) &amp;"."&amp;mergeValue(B11)</f>
        <v>4.1.1</v>
      </c>
      <c r="G11" s="283" t="s">
        <v>591</v>
      </c>
      <c r="H11" s="276" t="str">
        <f>IF(region_name="","",region_name)</f>
        <v>Курская область</v>
      </c>
      <c r="I11" s="176" t="s">
        <v>499</v>
      </c>
      <c r="J11" s="290"/>
      <c r="K11" s="190"/>
      <c r="L11" s="190"/>
      <c r="M11" s="190"/>
      <c r="N11" s="190"/>
      <c r="O11" s="190"/>
      <c r="P11" s="190"/>
      <c r="Q11" s="190"/>
      <c r="R11" s="190"/>
      <c r="S11" s="190"/>
      <c r="T11" s="190"/>
    </row>
    <row r="12" spans="1:20" s="145" customFormat="1" ht="22.5">
      <c r="A12" s="665"/>
      <c r="B12" s="665"/>
      <c r="C12" s="665">
        <v>1</v>
      </c>
      <c r="D12" s="296"/>
      <c r="F12" s="171" t="str">
        <f>"4."&amp;mergeValue(A12) &amp;"."&amp;mergeValue(B12)&amp;"."&amp;mergeValue(C12)</f>
        <v>4.1.1.1</v>
      </c>
      <c r="G12" s="295" t="s">
        <v>497</v>
      </c>
      <c r="H12" s="276"/>
      <c r="I12" s="176" t="s">
        <v>500</v>
      </c>
      <c r="J12" s="290"/>
      <c r="K12" s="190"/>
      <c r="L12" s="190"/>
      <c r="M12" s="190"/>
      <c r="N12" s="190"/>
      <c r="O12" s="190"/>
      <c r="P12" s="190"/>
      <c r="Q12" s="190"/>
      <c r="R12" s="190"/>
      <c r="S12" s="190"/>
      <c r="T12" s="190"/>
    </row>
    <row r="13" spans="1:20" s="145" customFormat="1" ht="39" customHeight="1">
      <c r="A13" s="665"/>
      <c r="B13" s="665"/>
      <c r="C13" s="665"/>
      <c r="D13" s="296">
        <v>1</v>
      </c>
      <c r="F13" s="171" t="str">
        <f>"4."&amp;mergeValue(A13) &amp;"."&amp;mergeValue(B13)&amp;"."&amp;mergeValue(C13)&amp;"."&amp;mergeValue(D13)</f>
        <v>4.1.1.1.1</v>
      </c>
      <c r="G13" s="363" t="s">
        <v>498</v>
      </c>
      <c r="H13" s="276"/>
      <c r="I13" s="666" t="s">
        <v>590</v>
      </c>
      <c r="J13" s="290"/>
      <c r="K13" s="190"/>
      <c r="L13" s="190"/>
      <c r="M13" s="190"/>
      <c r="N13" s="190"/>
      <c r="O13" s="190"/>
      <c r="P13" s="190"/>
      <c r="Q13" s="190"/>
      <c r="R13" s="190"/>
      <c r="S13" s="190"/>
      <c r="T13" s="190"/>
    </row>
    <row r="14" spans="1:20" s="145" customFormat="1" ht="18.75">
      <c r="A14" s="665"/>
      <c r="B14" s="665"/>
      <c r="C14" s="665"/>
      <c r="D14" s="296"/>
      <c r="F14" s="292"/>
      <c r="G14" s="137" t="s">
        <v>4</v>
      </c>
      <c r="H14" s="297"/>
      <c r="I14" s="666"/>
      <c r="J14" s="290"/>
      <c r="K14" s="190"/>
      <c r="L14" s="190"/>
      <c r="M14" s="190"/>
      <c r="N14" s="190"/>
      <c r="O14" s="190"/>
      <c r="P14" s="190"/>
      <c r="Q14" s="190"/>
      <c r="R14" s="190"/>
      <c r="S14" s="190"/>
      <c r="T14" s="190"/>
    </row>
    <row r="15" spans="1:20" s="145" customFormat="1" ht="18.75">
      <c r="A15" s="665"/>
      <c r="B15" s="665"/>
      <c r="C15" s="296"/>
      <c r="D15" s="296"/>
      <c r="F15" s="364"/>
      <c r="G15" s="175" t="s">
        <v>403</v>
      </c>
      <c r="H15" s="365"/>
      <c r="I15" s="366"/>
      <c r="J15" s="290"/>
      <c r="K15" s="190"/>
      <c r="L15" s="190"/>
      <c r="M15" s="190"/>
      <c r="N15" s="190"/>
      <c r="O15" s="190"/>
      <c r="P15" s="190"/>
      <c r="Q15" s="190"/>
      <c r="R15" s="190"/>
      <c r="S15" s="190"/>
      <c r="T15" s="190"/>
    </row>
    <row r="16" spans="1:20" s="145" customFormat="1" ht="18.75">
      <c r="A16" s="665"/>
      <c r="B16" s="190"/>
      <c r="C16" s="190"/>
      <c r="D16" s="190"/>
      <c r="F16" s="292"/>
      <c r="G16" s="142" t="s">
        <v>506</v>
      </c>
      <c r="H16" s="293"/>
      <c r="I16" s="294"/>
      <c r="J16" s="290"/>
      <c r="K16" s="190"/>
      <c r="L16" s="190"/>
      <c r="M16" s="190"/>
      <c r="N16" s="190"/>
      <c r="O16" s="190"/>
      <c r="P16" s="190"/>
      <c r="Q16" s="190"/>
      <c r="R16" s="190"/>
      <c r="S16" s="190"/>
      <c r="T16" s="190"/>
    </row>
    <row r="17" spans="1:20" s="145" customFormat="1" ht="18.75">
      <c r="A17" s="190"/>
      <c r="B17" s="190"/>
      <c r="C17" s="190"/>
      <c r="D17" s="190"/>
      <c r="F17" s="292"/>
      <c r="G17" s="151" t="s">
        <v>505</v>
      </c>
      <c r="H17" s="293"/>
      <c r="I17" s="294"/>
      <c r="J17" s="290"/>
      <c r="K17" s="190"/>
      <c r="L17" s="190"/>
      <c r="M17" s="190"/>
      <c r="N17" s="190"/>
      <c r="O17" s="190"/>
      <c r="P17" s="190"/>
      <c r="Q17" s="190"/>
      <c r="R17" s="190"/>
      <c r="S17" s="190"/>
      <c r="T17" s="190"/>
    </row>
    <row r="18" spans="1:20" s="145" customFormat="1" ht="3" customHeight="1">
      <c r="A18" s="190"/>
      <c r="B18" s="190"/>
      <c r="C18" s="190"/>
      <c r="D18" s="190"/>
      <c r="F18" s="298"/>
      <c r="G18" s="299"/>
      <c r="H18" s="300"/>
      <c r="I18" s="301"/>
      <c r="J18" s="190"/>
      <c r="K18" s="190"/>
      <c r="L18" s="190"/>
      <c r="M18" s="190"/>
      <c r="N18" s="190"/>
      <c r="O18" s="190"/>
      <c r="P18" s="190"/>
      <c r="Q18" s="190"/>
      <c r="R18" s="190"/>
      <c r="S18" s="190"/>
      <c r="T18" s="190"/>
    </row>
    <row r="19" spans="1:20" s="145" customFormat="1" ht="15" customHeight="1">
      <c r="A19" s="190"/>
      <c r="B19" s="190"/>
      <c r="C19" s="190"/>
      <c r="D19" s="190"/>
      <c r="F19" s="284"/>
      <c r="G19" s="661" t="s">
        <v>592</v>
      </c>
      <c r="H19" s="661"/>
      <c r="I19" s="88"/>
      <c r="J19" s="190"/>
      <c r="K19" s="190"/>
      <c r="L19" s="190"/>
      <c r="M19" s="190"/>
      <c r="N19" s="190"/>
      <c r="O19" s="190"/>
      <c r="P19" s="190"/>
      <c r="Q19" s="190"/>
      <c r="R19" s="190"/>
      <c r="S19" s="190"/>
      <c r="T19" s="190"/>
    </row>
  </sheetData>
  <sheetProtection algorithmName="SHA-512" hashValue="A82pN8MvooURu+0gfg9yRVIVhuE5HZedqBZMnXsr3Qxjy4ep9oUNXq1HpgsUAwAzbMCNrr1O9jB0fIYxuRbAyA==" saltValue="cSeArv1xohj1IJmqAL3ehw=="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D00-000000000000}">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180" hidden="1" customWidth="1"/>
    <col min="7" max="8" width="9.140625" style="191" hidden="1" customWidth="1"/>
    <col min="9" max="9" width="3.7109375" style="88" customWidth="1"/>
    <col min="10" max="11" width="3.7109375" style="80" customWidth="1"/>
    <col min="12" max="12" width="12.7109375" style="32" customWidth="1"/>
    <col min="13" max="13" width="44.7109375" style="32" customWidth="1"/>
    <col min="14" max="14" width="1.7109375" style="32" hidden="1" customWidth="1"/>
    <col min="15" max="15" width="29.7109375" style="32" hidden="1" customWidth="1"/>
    <col min="16" max="17" width="23.7109375" style="32" hidden="1" customWidth="1"/>
    <col min="18" max="18" width="11.7109375" style="32" customWidth="1"/>
    <col min="19" max="19" width="3.7109375" style="32" customWidth="1"/>
    <col min="20" max="20" width="11.7109375" style="32" customWidth="1"/>
    <col min="21" max="21" width="8.5703125" style="32" hidden="1" customWidth="1"/>
    <col min="22" max="22" width="4.7109375" style="32" customWidth="1"/>
    <col min="23" max="23" width="115.7109375" style="32" customWidth="1"/>
    <col min="24" max="25" width="10.5703125" style="180"/>
    <col min="26" max="26" width="11.140625" style="180" customWidth="1"/>
    <col min="27" max="34" width="10.5703125" style="180"/>
    <col min="35" max="256" width="10.5703125" style="32"/>
    <col min="257" max="264" width="0" style="32" hidden="1" customWidth="1"/>
    <col min="265" max="265" width="3.7109375" style="32" customWidth="1"/>
    <col min="266" max="266" width="3.85546875" style="32" customWidth="1"/>
    <col min="267" max="267" width="3.7109375" style="32" customWidth="1"/>
    <col min="268" max="268" width="12.7109375" style="32" customWidth="1"/>
    <col min="269" max="269" width="52.7109375" style="32" customWidth="1"/>
    <col min="270" max="273" width="0" style="32" hidden="1" customWidth="1"/>
    <col min="274" max="274" width="12.28515625" style="32" customWidth="1"/>
    <col min="275" max="275" width="6.42578125" style="32" customWidth="1"/>
    <col min="276" max="276" width="12.28515625" style="32" customWidth="1"/>
    <col min="277" max="277" width="0" style="32" hidden="1" customWidth="1"/>
    <col min="278" max="278" width="3.7109375" style="32" customWidth="1"/>
    <col min="279" max="279" width="11.140625" style="32" bestFit="1" customWidth="1"/>
    <col min="280" max="281" width="10.5703125" style="32"/>
    <col min="282" max="282" width="11.140625" style="32" customWidth="1"/>
    <col min="283" max="512" width="10.5703125" style="32"/>
    <col min="513" max="520" width="0" style="32" hidden="1" customWidth="1"/>
    <col min="521" max="521" width="3.7109375" style="32" customWidth="1"/>
    <col min="522" max="522" width="3.85546875" style="32" customWidth="1"/>
    <col min="523" max="523" width="3.7109375" style="32" customWidth="1"/>
    <col min="524" max="524" width="12.7109375" style="32" customWidth="1"/>
    <col min="525" max="525" width="52.7109375" style="32" customWidth="1"/>
    <col min="526" max="529" width="0" style="32" hidden="1" customWidth="1"/>
    <col min="530" max="530" width="12.28515625" style="32" customWidth="1"/>
    <col min="531" max="531" width="6.42578125" style="32" customWidth="1"/>
    <col min="532" max="532" width="12.28515625" style="32" customWidth="1"/>
    <col min="533" max="533" width="0" style="32" hidden="1" customWidth="1"/>
    <col min="534" max="534" width="3.7109375" style="32" customWidth="1"/>
    <col min="535" max="535" width="11.140625" style="32" bestFit="1" customWidth="1"/>
    <col min="536" max="537" width="10.5703125" style="32"/>
    <col min="538" max="538" width="11.140625" style="32" customWidth="1"/>
    <col min="539" max="768" width="10.5703125" style="32"/>
    <col min="769" max="776" width="0" style="32" hidden="1" customWidth="1"/>
    <col min="777" max="777" width="3.7109375" style="32" customWidth="1"/>
    <col min="778" max="778" width="3.85546875" style="32" customWidth="1"/>
    <col min="779" max="779" width="3.7109375" style="32" customWidth="1"/>
    <col min="780" max="780" width="12.7109375" style="32" customWidth="1"/>
    <col min="781" max="781" width="52.7109375" style="32" customWidth="1"/>
    <col min="782" max="785" width="0" style="32" hidden="1" customWidth="1"/>
    <col min="786" max="786" width="12.28515625" style="32" customWidth="1"/>
    <col min="787" max="787" width="6.42578125" style="32" customWidth="1"/>
    <col min="788" max="788" width="12.28515625" style="32" customWidth="1"/>
    <col min="789" max="789" width="0" style="32" hidden="1" customWidth="1"/>
    <col min="790" max="790" width="3.7109375" style="32" customWidth="1"/>
    <col min="791" max="791" width="11.140625" style="32" bestFit="1" customWidth="1"/>
    <col min="792" max="793" width="10.5703125" style="32"/>
    <col min="794" max="794" width="11.140625" style="32" customWidth="1"/>
    <col min="795" max="1024" width="10.5703125" style="32"/>
    <col min="1025" max="1032" width="0" style="32" hidden="1" customWidth="1"/>
    <col min="1033" max="1033" width="3.7109375" style="32" customWidth="1"/>
    <col min="1034" max="1034" width="3.85546875" style="32" customWidth="1"/>
    <col min="1035" max="1035" width="3.7109375" style="32" customWidth="1"/>
    <col min="1036" max="1036" width="12.7109375" style="32" customWidth="1"/>
    <col min="1037" max="1037" width="52.7109375" style="32" customWidth="1"/>
    <col min="1038" max="1041" width="0" style="32" hidden="1" customWidth="1"/>
    <col min="1042" max="1042" width="12.28515625" style="32" customWidth="1"/>
    <col min="1043" max="1043" width="6.42578125" style="32" customWidth="1"/>
    <col min="1044" max="1044" width="12.28515625" style="32" customWidth="1"/>
    <col min="1045" max="1045" width="0" style="32" hidden="1" customWidth="1"/>
    <col min="1046" max="1046" width="3.7109375" style="32" customWidth="1"/>
    <col min="1047" max="1047" width="11.140625" style="32" bestFit="1" customWidth="1"/>
    <col min="1048" max="1049" width="10.5703125" style="32"/>
    <col min="1050" max="1050" width="11.140625" style="32" customWidth="1"/>
    <col min="1051" max="1280" width="10.5703125" style="32"/>
    <col min="1281" max="1288" width="0" style="32" hidden="1" customWidth="1"/>
    <col min="1289" max="1289" width="3.7109375" style="32" customWidth="1"/>
    <col min="1290" max="1290" width="3.85546875" style="32" customWidth="1"/>
    <col min="1291" max="1291" width="3.7109375" style="32" customWidth="1"/>
    <col min="1292" max="1292" width="12.7109375" style="32" customWidth="1"/>
    <col min="1293" max="1293" width="52.7109375" style="32" customWidth="1"/>
    <col min="1294" max="1297" width="0" style="32" hidden="1" customWidth="1"/>
    <col min="1298" max="1298" width="12.28515625" style="32" customWidth="1"/>
    <col min="1299" max="1299" width="6.42578125" style="32" customWidth="1"/>
    <col min="1300" max="1300" width="12.28515625" style="32" customWidth="1"/>
    <col min="1301" max="1301" width="0" style="32" hidden="1" customWidth="1"/>
    <col min="1302" max="1302" width="3.7109375" style="32" customWidth="1"/>
    <col min="1303" max="1303" width="11.140625" style="32" bestFit="1" customWidth="1"/>
    <col min="1304" max="1305" width="10.5703125" style="32"/>
    <col min="1306" max="1306" width="11.140625" style="32" customWidth="1"/>
    <col min="1307" max="1536" width="10.5703125" style="32"/>
    <col min="1537" max="1544" width="0" style="32" hidden="1" customWidth="1"/>
    <col min="1545" max="1545" width="3.7109375" style="32" customWidth="1"/>
    <col min="1546" max="1546" width="3.85546875" style="32" customWidth="1"/>
    <col min="1547" max="1547" width="3.7109375" style="32" customWidth="1"/>
    <col min="1548" max="1548" width="12.7109375" style="32" customWidth="1"/>
    <col min="1549" max="1549" width="52.7109375" style="32" customWidth="1"/>
    <col min="1550" max="1553" width="0" style="32" hidden="1" customWidth="1"/>
    <col min="1554" max="1554" width="12.28515625" style="32" customWidth="1"/>
    <col min="1555" max="1555" width="6.42578125" style="32" customWidth="1"/>
    <col min="1556" max="1556" width="12.28515625" style="32" customWidth="1"/>
    <col min="1557" max="1557" width="0" style="32" hidden="1" customWidth="1"/>
    <col min="1558" max="1558" width="3.7109375" style="32" customWidth="1"/>
    <col min="1559" max="1559" width="11.140625" style="32" bestFit="1" customWidth="1"/>
    <col min="1560" max="1561" width="10.5703125" style="32"/>
    <col min="1562" max="1562" width="11.140625" style="32" customWidth="1"/>
    <col min="1563" max="1792" width="10.5703125" style="32"/>
    <col min="1793" max="1800" width="0" style="32" hidden="1" customWidth="1"/>
    <col min="1801" max="1801" width="3.7109375" style="32" customWidth="1"/>
    <col min="1802" max="1802" width="3.85546875" style="32" customWidth="1"/>
    <col min="1803" max="1803" width="3.7109375" style="32" customWidth="1"/>
    <col min="1804" max="1804" width="12.7109375" style="32" customWidth="1"/>
    <col min="1805" max="1805" width="52.7109375" style="32" customWidth="1"/>
    <col min="1806" max="1809" width="0" style="32" hidden="1" customWidth="1"/>
    <col min="1810" max="1810" width="12.28515625" style="32" customWidth="1"/>
    <col min="1811" max="1811" width="6.42578125" style="32" customWidth="1"/>
    <col min="1812" max="1812" width="12.28515625" style="32" customWidth="1"/>
    <col min="1813" max="1813" width="0" style="32" hidden="1" customWidth="1"/>
    <col min="1814" max="1814" width="3.7109375" style="32" customWidth="1"/>
    <col min="1815" max="1815" width="11.140625" style="32" bestFit="1" customWidth="1"/>
    <col min="1816" max="1817" width="10.5703125" style="32"/>
    <col min="1818" max="1818" width="11.140625" style="32" customWidth="1"/>
    <col min="1819" max="2048" width="10.5703125" style="32"/>
    <col min="2049" max="2056" width="0" style="32" hidden="1" customWidth="1"/>
    <col min="2057" max="2057" width="3.7109375" style="32" customWidth="1"/>
    <col min="2058" max="2058" width="3.85546875" style="32" customWidth="1"/>
    <col min="2059" max="2059" width="3.7109375" style="32" customWidth="1"/>
    <col min="2060" max="2060" width="12.7109375" style="32" customWidth="1"/>
    <col min="2061" max="2061" width="52.7109375" style="32" customWidth="1"/>
    <col min="2062" max="2065" width="0" style="32" hidden="1" customWidth="1"/>
    <col min="2066" max="2066" width="12.28515625" style="32" customWidth="1"/>
    <col min="2067" max="2067" width="6.42578125" style="32" customWidth="1"/>
    <col min="2068" max="2068" width="12.28515625" style="32" customWidth="1"/>
    <col min="2069" max="2069" width="0" style="32" hidden="1" customWidth="1"/>
    <col min="2070" max="2070" width="3.7109375" style="32" customWidth="1"/>
    <col min="2071" max="2071" width="11.140625" style="32" bestFit="1" customWidth="1"/>
    <col min="2072" max="2073" width="10.5703125" style="32"/>
    <col min="2074" max="2074" width="11.140625" style="32" customWidth="1"/>
    <col min="2075" max="2304" width="10.5703125" style="32"/>
    <col min="2305" max="2312" width="0" style="32" hidden="1" customWidth="1"/>
    <col min="2313" max="2313" width="3.7109375" style="32" customWidth="1"/>
    <col min="2314" max="2314" width="3.85546875" style="32" customWidth="1"/>
    <col min="2315" max="2315" width="3.7109375" style="32" customWidth="1"/>
    <col min="2316" max="2316" width="12.7109375" style="32" customWidth="1"/>
    <col min="2317" max="2317" width="52.7109375" style="32" customWidth="1"/>
    <col min="2318" max="2321" width="0" style="32" hidden="1" customWidth="1"/>
    <col min="2322" max="2322" width="12.28515625" style="32" customWidth="1"/>
    <col min="2323" max="2323" width="6.42578125" style="32" customWidth="1"/>
    <col min="2324" max="2324" width="12.28515625" style="32" customWidth="1"/>
    <col min="2325" max="2325" width="0" style="32" hidden="1" customWidth="1"/>
    <col min="2326" max="2326" width="3.7109375" style="32" customWidth="1"/>
    <col min="2327" max="2327" width="11.140625" style="32" bestFit="1" customWidth="1"/>
    <col min="2328" max="2329" width="10.5703125" style="32"/>
    <col min="2330" max="2330" width="11.140625" style="32" customWidth="1"/>
    <col min="2331" max="2560" width="10.5703125" style="32"/>
    <col min="2561" max="2568" width="0" style="32" hidden="1" customWidth="1"/>
    <col min="2569" max="2569" width="3.7109375" style="32" customWidth="1"/>
    <col min="2570" max="2570" width="3.85546875" style="32" customWidth="1"/>
    <col min="2571" max="2571" width="3.7109375" style="32" customWidth="1"/>
    <col min="2572" max="2572" width="12.7109375" style="32" customWidth="1"/>
    <col min="2573" max="2573" width="52.7109375" style="32" customWidth="1"/>
    <col min="2574" max="2577" width="0" style="32" hidden="1" customWidth="1"/>
    <col min="2578" max="2578" width="12.28515625" style="32" customWidth="1"/>
    <col min="2579" max="2579" width="6.42578125" style="32" customWidth="1"/>
    <col min="2580" max="2580" width="12.28515625" style="32" customWidth="1"/>
    <col min="2581" max="2581" width="0" style="32" hidden="1" customWidth="1"/>
    <col min="2582" max="2582" width="3.7109375" style="32" customWidth="1"/>
    <col min="2583" max="2583" width="11.140625" style="32" bestFit="1" customWidth="1"/>
    <col min="2584" max="2585" width="10.5703125" style="32"/>
    <col min="2586" max="2586" width="11.140625" style="32" customWidth="1"/>
    <col min="2587" max="2816" width="10.5703125" style="32"/>
    <col min="2817" max="2824" width="0" style="32" hidden="1" customWidth="1"/>
    <col min="2825" max="2825" width="3.7109375" style="32" customWidth="1"/>
    <col min="2826" max="2826" width="3.85546875" style="32" customWidth="1"/>
    <col min="2827" max="2827" width="3.7109375" style="32" customWidth="1"/>
    <col min="2828" max="2828" width="12.7109375" style="32" customWidth="1"/>
    <col min="2829" max="2829" width="52.7109375" style="32" customWidth="1"/>
    <col min="2830" max="2833" width="0" style="32" hidden="1" customWidth="1"/>
    <col min="2834" max="2834" width="12.28515625" style="32" customWidth="1"/>
    <col min="2835" max="2835" width="6.42578125" style="32" customWidth="1"/>
    <col min="2836" max="2836" width="12.28515625" style="32" customWidth="1"/>
    <col min="2837" max="2837" width="0" style="32" hidden="1" customWidth="1"/>
    <col min="2838" max="2838" width="3.7109375" style="32" customWidth="1"/>
    <col min="2839" max="2839" width="11.140625" style="32" bestFit="1" customWidth="1"/>
    <col min="2840" max="2841" width="10.5703125" style="32"/>
    <col min="2842" max="2842" width="11.140625" style="32" customWidth="1"/>
    <col min="2843" max="3072" width="10.5703125" style="32"/>
    <col min="3073" max="3080" width="0" style="32" hidden="1" customWidth="1"/>
    <col min="3081" max="3081" width="3.7109375" style="32" customWidth="1"/>
    <col min="3082" max="3082" width="3.85546875" style="32" customWidth="1"/>
    <col min="3083" max="3083" width="3.7109375" style="32" customWidth="1"/>
    <col min="3084" max="3084" width="12.7109375" style="32" customWidth="1"/>
    <col min="3085" max="3085" width="52.7109375" style="32" customWidth="1"/>
    <col min="3086" max="3089" width="0" style="32" hidden="1" customWidth="1"/>
    <col min="3090" max="3090" width="12.28515625" style="32" customWidth="1"/>
    <col min="3091" max="3091" width="6.42578125" style="32" customWidth="1"/>
    <col min="3092" max="3092" width="12.28515625" style="32" customWidth="1"/>
    <col min="3093" max="3093" width="0" style="32" hidden="1" customWidth="1"/>
    <col min="3094" max="3094" width="3.7109375" style="32" customWidth="1"/>
    <col min="3095" max="3095" width="11.140625" style="32" bestFit="1" customWidth="1"/>
    <col min="3096" max="3097" width="10.5703125" style="32"/>
    <col min="3098" max="3098" width="11.140625" style="32" customWidth="1"/>
    <col min="3099" max="3328" width="10.5703125" style="32"/>
    <col min="3329" max="3336" width="0" style="32" hidden="1" customWidth="1"/>
    <col min="3337" max="3337" width="3.7109375" style="32" customWidth="1"/>
    <col min="3338" max="3338" width="3.85546875" style="32" customWidth="1"/>
    <col min="3339" max="3339" width="3.7109375" style="32" customWidth="1"/>
    <col min="3340" max="3340" width="12.7109375" style="32" customWidth="1"/>
    <col min="3341" max="3341" width="52.7109375" style="32" customWidth="1"/>
    <col min="3342" max="3345" width="0" style="32" hidden="1" customWidth="1"/>
    <col min="3346" max="3346" width="12.28515625" style="32" customWidth="1"/>
    <col min="3347" max="3347" width="6.42578125" style="32" customWidth="1"/>
    <col min="3348" max="3348" width="12.28515625" style="32" customWidth="1"/>
    <col min="3349" max="3349" width="0" style="32" hidden="1" customWidth="1"/>
    <col min="3350" max="3350" width="3.7109375" style="32" customWidth="1"/>
    <col min="3351" max="3351" width="11.140625" style="32" bestFit="1" customWidth="1"/>
    <col min="3352" max="3353" width="10.5703125" style="32"/>
    <col min="3354" max="3354" width="11.140625" style="32" customWidth="1"/>
    <col min="3355" max="3584" width="10.5703125" style="32"/>
    <col min="3585" max="3592" width="0" style="32" hidden="1" customWidth="1"/>
    <col min="3593" max="3593" width="3.7109375" style="32" customWidth="1"/>
    <col min="3594" max="3594" width="3.85546875" style="32" customWidth="1"/>
    <col min="3595" max="3595" width="3.7109375" style="32" customWidth="1"/>
    <col min="3596" max="3596" width="12.7109375" style="32" customWidth="1"/>
    <col min="3597" max="3597" width="52.7109375" style="32" customWidth="1"/>
    <col min="3598" max="3601" width="0" style="32" hidden="1" customWidth="1"/>
    <col min="3602" max="3602" width="12.28515625" style="32" customWidth="1"/>
    <col min="3603" max="3603" width="6.42578125" style="32" customWidth="1"/>
    <col min="3604" max="3604" width="12.28515625" style="32" customWidth="1"/>
    <col min="3605" max="3605" width="0" style="32" hidden="1" customWidth="1"/>
    <col min="3606" max="3606" width="3.7109375" style="32" customWidth="1"/>
    <col min="3607" max="3607" width="11.140625" style="32" bestFit="1" customWidth="1"/>
    <col min="3608" max="3609" width="10.5703125" style="32"/>
    <col min="3610" max="3610" width="11.140625" style="32" customWidth="1"/>
    <col min="3611" max="3840" width="10.5703125" style="32"/>
    <col min="3841" max="3848" width="0" style="32" hidden="1" customWidth="1"/>
    <col min="3849" max="3849" width="3.7109375" style="32" customWidth="1"/>
    <col min="3850" max="3850" width="3.85546875" style="32" customWidth="1"/>
    <col min="3851" max="3851" width="3.7109375" style="32" customWidth="1"/>
    <col min="3852" max="3852" width="12.7109375" style="32" customWidth="1"/>
    <col min="3853" max="3853" width="52.7109375" style="32" customWidth="1"/>
    <col min="3854" max="3857" width="0" style="32" hidden="1" customWidth="1"/>
    <col min="3858" max="3858" width="12.28515625" style="32" customWidth="1"/>
    <col min="3859" max="3859" width="6.42578125" style="32" customWidth="1"/>
    <col min="3860" max="3860" width="12.28515625" style="32" customWidth="1"/>
    <col min="3861" max="3861" width="0" style="32" hidden="1" customWidth="1"/>
    <col min="3862" max="3862" width="3.7109375" style="32" customWidth="1"/>
    <col min="3863" max="3863" width="11.140625" style="32" bestFit="1" customWidth="1"/>
    <col min="3864" max="3865" width="10.5703125" style="32"/>
    <col min="3866" max="3866" width="11.140625" style="32" customWidth="1"/>
    <col min="3867" max="4096" width="10.5703125" style="32"/>
    <col min="4097" max="4104" width="0" style="32" hidden="1" customWidth="1"/>
    <col min="4105" max="4105" width="3.7109375" style="32" customWidth="1"/>
    <col min="4106" max="4106" width="3.85546875" style="32" customWidth="1"/>
    <col min="4107" max="4107" width="3.7109375" style="32" customWidth="1"/>
    <col min="4108" max="4108" width="12.7109375" style="32" customWidth="1"/>
    <col min="4109" max="4109" width="52.7109375" style="32" customWidth="1"/>
    <col min="4110" max="4113" width="0" style="32" hidden="1" customWidth="1"/>
    <col min="4114" max="4114" width="12.28515625" style="32" customWidth="1"/>
    <col min="4115" max="4115" width="6.42578125" style="32" customWidth="1"/>
    <col min="4116" max="4116" width="12.28515625" style="32" customWidth="1"/>
    <col min="4117" max="4117" width="0" style="32" hidden="1" customWidth="1"/>
    <col min="4118" max="4118" width="3.7109375" style="32" customWidth="1"/>
    <col min="4119" max="4119" width="11.140625" style="32" bestFit="1" customWidth="1"/>
    <col min="4120" max="4121" width="10.5703125" style="32"/>
    <col min="4122" max="4122" width="11.140625" style="32" customWidth="1"/>
    <col min="4123" max="4352" width="10.5703125" style="32"/>
    <col min="4353" max="4360" width="0" style="32" hidden="1" customWidth="1"/>
    <col min="4361" max="4361" width="3.7109375" style="32" customWidth="1"/>
    <col min="4362" max="4362" width="3.85546875" style="32" customWidth="1"/>
    <col min="4363" max="4363" width="3.7109375" style="32" customWidth="1"/>
    <col min="4364" max="4364" width="12.7109375" style="32" customWidth="1"/>
    <col min="4365" max="4365" width="52.7109375" style="32" customWidth="1"/>
    <col min="4366" max="4369" width="0" style="32" hidden="1" customWidth="1"/>
    <col min="4370" max="4370" width="12.28515625" style="32" customWidth="1"/>
    <col min="4371" max="4371" width="6.42578125" style="32" customWidth="1"/>
    <col min="4372" max="4372" width="12.28515625" style="32" customWidth="1"/>
    <col min="4373" max="4373" width="0" style="32" hidden="1" customWidth="1"/>
    <col min="4374" max="4374" width="3.7109375" style="32" customWidth="1"/>
    <col min="4375" max="4375" width="11.140625" style="32" bestFit="1" customWidth="1"/>
    <col min="4376" max="4377" width="10.5703125" style="32"/>
    <col min="4378" max="4378" width="11.140625" style="32" customWidth="1"/>
    <col min="4379" max="4608" width="10.5703125" style="32"/>
    <col min="4609" max="4616" width="0" style="32" hidden="1" customWidth="1"/>
    <col min="4617" max="4617" width="3.7109375" style="32" customWidth="1"/>
    <col min="4618" max="4618" width="3.85546875" style="32" customWidth="1"/>
    <col min="4619" max="4619" width="3.7109375" style="32" customWidth="1"/>
    <col min="4620" max="4620" width="12.7109375" style="32" customWidth="1"/>
    <col min="4621" max="4621" width="52.7109375" style="32" customWidth="1"/>
    <col min="4622" max="4625" width="0" style="32" hidden="1" customWidth="1"/>
    <col min="4626" max="4626" width="12.28515625" style="32" customWidth="1"/>
    <col min="4627" max="4627" width="6.42578125" style="32" customWidth="1"/>
    <col min="4628" max="4628" width="12.28515625" style="32" customWidth="1"/>
    <col min="4629" max="4629" width="0" style="32" hidden="1" customWidth="1"/>
    <col min="4630" max="4630" width="3.7109375" style="32" customWidth="1"/>
    <col min="4631" max="4631" width="11.140625" style="32" bestFit="1" customWidth="1"/>
    <col min="4632" max="4633" width="10.5703125" style="32"/>
    <col min="4634" max="4634" width="11.140625" style="32" customWidth="1"/>
    <col min="4635" max="4864" width="10.5703125" style="32"/>
    <col min="4865" max="4872" width="0" style="32" hidden="1" customWidth="1"/>
    <col min="4873" max="4873" width="3.7109375" style="32" customWidth="1"/>
    <col min="4874" max="4874" width="3.85546875" style="32" customWidth="1"/>
    <col min="4875" max="4875" width="3.7109375" style="32" customWidth="1"/>
    <col min="4876" max="4876" width="12.7109375" style="32" customWidth="1"/>
    <col min="4877" max="4877" width="52.7109375" style="32" customWidth="1"/>
    <col min="4878" max="4881" width="0" style="32" hidden="1" customWidth="1"/>
    <col min="4882" max="4882" width="12.28515625" style="32" customWidth="1"/>
    <col min="4883" max="4883" width="6.42578125" style="32" customWidth="1"/>
    <col min="4884" max="4884" width="12.28515625" style="32" customWidth="1"/>
    <col min="4885" max="4885" width="0" style="32" hidden="1" customWidth="1"/>
    <col min="4886" max="4886" width="3.7109375" style="32" customWidth="1"/>
    <col min="4887" max="4887" width="11.140625" style="32" bestFit="1" customWidth="1"/>
    <col min="4888" max="4889" width="10.5703125" style="32"/>
    <col min="4890" max="4890" width="11.140625" style="32" customWidth="1"/>
    <col min="4891" max="5120" width="10.5703125" style="32"/>
    <col min="5121" max="5128" width="0" style="32" hidden="1" customWidth="1"/>
    <col min="5129" max="5129" width="3.7109375" style="32" customWidth="1"/>
    <col min="5130" max="5130" width="3.85546875" style="32" customWidth="1"/>
    <col min="5131" max="5131" width="3.7109375" style="32" customWidth="1"/>
    <col min="5132" max="5132" width="12.7109375" style="32" customWidth="1"/>
    <col min="5133" max="5133" width="52.7109375" style="32" customWidth="1"/>
    <col min="5134" max="5137" width="0" style="32" hidden="1" customWidth="1"/>
    <col min="5138" max="5138" width="12.28515625" style="32" customWidth="1"/>
    <col min="5139" max="5139" width="6.42578125" style="32" customWidth="1"/>
    <col min="5140" max="5140" width="12.28515625" style="32" customWidth="1"/>
    <col min="5141" max="5141" width="0" style="32" hidden="1" customWidth="1"/>
    <col min="5142" max="5142" width="3.7109375" style="32" customWidth="1"/>
    <col min="5143" max="5143" width="11.140625" style="32" bestFit="1" customWidth="1"/>
    <col min="5144" max="5145" width="10.5703125" style="32"/>
    <col min="5146" max="5146" width="11.140625" style="32" customWidth="1"/>
    <col min="5147" max="5376" width="10.5703125" style="32"/>
    <col min="5377" max="5384" width="0" style="32" hidden="1" customWidth="1"/>
    <col min="5385" max="5385" width="3.7109375" style="32" customWidth="1"/>
    <col min="5386" max="5386" width="3.85546875" style="32" customWidth="1"/>
    <col min="5387" max="5387" width="3.7109375" style="32" customWidth="1"/>
    <col min="5388" max="5388" width="12.7109375" style="32" customWidth="1"/>
    <col min="5389" max="5389" width="52.7109375" style="32" customWidth="1"/>
    <col min="5390" max="5393" width="0" style="32" hidden="1" customWidth="1"/>
    <col min="5394" max="5394" width="12.28515625" style="32" customWidth="1"/>
    <col min="5395" max="5395" width="6.42578125" style="32" customWidth="1"/>
    <col min="5396" max="5396" width="12.28515625" style="32" customWidth="1"/>
    <col min="5397" max="5397" width="0" style="32" hidden="1" customWidth="1"/>
    <col min="5398" max="5398" width="3.7109375" style="32" customWidth="1"/>
    <col min="5399" max="5399" width="11.140625" style="32" bestFit="1" customWidth="1"/>
    <col min="5400" max="5401" width="10.5703125" style="32"/>
    <col min="5402" max="5402" width="11.140625" style="32" customWidth="1"/>
    <col min="5403" max="5632" width="10.5703125" style="32"/>
    <col min="5633" max="5640" width="0" style="32" hidden="1" customWidth="1"/>
    <col min="5641" max="5641" width="3.7109375" style="32" customWidth="1"/>
    <col min="5642" max="5642" width="3.85546875" style="32" customWidth="1"/>
    <col min="5643" max="5643" width="3.7109375" style="32" customWidth="1"/>
    <col min="5644" max="5644" width="12.7109375" style="32" customWidth="1"/>
    <col min="5645" max="5645" width="52.7109375" style="32" customWidth="1"/>
    <col min="5646" max="5649" width="0" style="32" hidden="1" customWidth="1"/>
    <col min="5650" max="5650" width="12.28515625" style="32" customWidth="1"/>
    <col min="5651" max="5651" width="6.42578125" style="32" customWidth="1"/>
    <col min="5652" max="5652" width="12.28515625" style="32" customWidth="1"/>
    <col min="5653" max="5653" width="0" style="32" hidden="1" customWidth="1"/>
    <col min="5654" max="5654" width="3.7109375" style="32" customWidth="1"/>
    <col min="5655" max="5655" width="11.140625" style="32" bestFit="1" customWidth="1"/>
    <col min="5656" max="5657" width="10.5703125" style="32"/>
    <col min="5658" max="5658" width="11.140625" style="32" customWidth="1"/>
    <col min="5659" max="5888" width="10.5703125" style="32"/>
    <col min="5889" max="5896" width="0" style="32" hidden="1" customWidth="1"/>
    <col min="5897" max="5897" width="3.7109375" style="32" customWidth="1"/>
    <col min="5898" max="5898" width="3.85546875" style="32" customWidth="1"/>
    <col min="5899" max="5899" width="3.7109375" style="32" customWidth="1"/>
    <col min="5900" max="5900" width="12.7109375" style="32" customWidth="1"/>
    <col min="5901" max="5901" width="52.7109375" style="32" customWidth="1"/>
    <col min="5902" max="5905" width="0" style="32" hidden="1" customWidth="1"/>
    <col min="5906" max="5906" width="12.28515625" style="32" customWidth="1"/>
    <col min="5907" max="5907" width="6.42578125" style="32" customWidth="1"/>
    <col min="5908" max="5908" width="12.28515625" style="32" customWidth="1"/>
    <col min="5909" max="5909" width="0" style="32" hidden="1" customWidth="1"/>
    <col min="5910" max="5910" width="3.7109375" style="32" customWidth="1"/>
    <col min="5911" max="5911" width="11.140625" style="32" bestFit="1" customWidth="1"/>
    <col min="5912" max="5913" width="10.5703125" style="32"/>
    <col min="5914" max="5914" width="11.140625" style="32" customWidth="1"/>
    <col min="5915" max="6144" width="10.5703125" style="32"/>
    <col min="6145" max="6152" width="0" style="32" hidden="1" customWidth="1"/>
    <col min="6153" max="6153" width="3.7109375" style="32" customWidth="1"/>
    <col min="6154" max="6154" width="3.85546875" style="32" customWidth="1"/>
    <col min="6155" max="6155" width="3.7109375" style="32" customWidth="1"/>
    <col min="6156" max="6156" width="12.7109375" style="32" customWidth="1"/>
    <col min="6157" max="6157" width="52.7109375" style="32" customWidth="1"/>
    <col min="6158" max="6161" width="0" style="32" hidden="1" customWidth="1"/>
    <col min="6162" max="6162" width="12.28515625" style="32" customWidth="1"/>
    <col min="6163" max="6163" width="6.42578125" style="32" customWidth="1"/>
    <col min="6164" max="6164" width="12.28515625" style="32" customWidth="1"/>
    <col min="6165" max="6165" width="0" style="32" hidden="1" customWidth="1"/>
    <col min="6166" max="6166" width="3.7109375" style="32" customWidth="1"/>
    <col min="6167" max="6167" width="11.140625" style="32" bestFit="1" customWidth="1"/>
    <col min="6168" max="6169" width="10.5703125" style="32"/>
    <col min="6170" max="6170" width="11.140625" style="32" customWidth="1"/>
    <col min="6171" max="6400" width="10.5703125" style="32"/>
    <col min="6401" max="6408" width="0" style="32" hidden="1" customWidth="1"/>
    <col min="6409" max="6409" width="3.7109375" style="32" customWidth="1"/>
    <col min="6410" max="6410" width="3.85546875" style="32" customWidth="1"/>
    <col min="6411" max="6411" width="3.7109375" style="32" customWidth="1"/>
    <col min="6412" max="6412" width="12.7109375" style="32" customWidth="1"/>
    <col min="6413" max="6413" width="52.7109375" style="32" customWidth="1"/>
    <col min="6414" max="6417" width="0" style="32" hidden="1" customWidth="1"/>
    <col min="6418" max="6418" width="12.28515625" style="32" customWidth="1"/>
    <col min="6419" max="6419" width="6.42578125" style="32" customWidth="1"/>
    <col min="6420" max="6420" width="12.28515625" style="32" customWidth="1"/>
    <col min="6421" max="6421" width="0" style="32" hidden="1" customWidth="1"/>
    <col min="6422" max="6422" width="3.7109375" style="32" customWidth="1"/>
    <col min="6423" max="6423" width="11.140625" style="32" bestFit="1" customWidth="1"/>
    <col min="6424" max="6425" width="10.5703125" style="32"/>
    <col min="6426" max="6426" width="11.140625" style="32" customWidth="1"/>
    <col min="6427" max="6656" width="10.5703125" style="32"/>
    <col min="6657" max="6664" width="0" style="32" hidden="1" customWidth="1"/>
    <col min="6665" max="6665" width="3.7109375" style="32" customWidth="1"/>
    <col min="6666" max="6666" width="3.85546875" style="32" customWidth="1"/>
    <col min="6667" max="6667" width="3.7109375" style="32" customWidth="1"/>
    <col min="6668" max="6668" width="12.7109375" style="32" customWidth="1"/>
    <col min="6669" max="6669" width="52.7109375" style="32" customWidth="1"/>
    <col min="6670" max="6673" width="0" style="32" hidden="1" customWidth="1"/>
    <col min="6674" max="6674" width="12.28515625" style="32" customWidth="1"/>
    <col min="6675" max="6675" width="6.42578125" style="32" customWidth="1"/>
    <col min="6676" max="6676" width="12.28515625" style="32" customWidth="1"/>
    <col min="6677" max="6677" width="0" style="32" hidden="1" customWidth="1"/>
    <col min="6678" max="6678" width="3.7109375" style="32" customWidth="1"/>
    <col min="6679" max="6679" width="11.140625" style="32" bestFit="1" customWidth="1"/>
    <col min="6680" max="6681" width="10.5703125" style="32"/>
    <col min="6682" max="6682" width="11.140625" style="32" customWidth="1"/>
    <col min="6683" max="6912" width="10.5703125" style="32"/>
    <col min="6913" max="6920" width="0" style="32" hidden="1" customWidth="1"/>
    <col min="6921" max="6921" width="3.7109375" style="32" customWidth="1"/>
    <col min="6922" max="6922" width="3.85546875" style="32" customWidth="1"/>
    <col min="6923" max="6923" width="3.7109375" style="32" customWidth="1"/>
    <col min="6924" max="6924" width="12.7109375" style="32" customWidth="1"/>
    <col min="6925" max="6925" width="52.7109375" style="32" customWidth="1"/>
    <col min="6926" max="6929" width="0" style="32" hidden="1" customWidth="1"/>
    <col min="6930" max="6930" width="12.28515625" style="32" customWidth="1"/>
    <col min="6931" max="6931" width="6.42578125" style="32" customWidth="1"/>
    <col min="6932" max="6932" width="12.28515625" style="32" customWidth="1"/>
    <col min="6933" max="6933" width="0" style="32" hidden="1" customWidth="1"/>
    <col min="6934" max="6934" width="3.7109375" style="32" customWidth="1"/>
    <col min="6935" max="6935" width="11.140625" style="32" bestFit="1" customWidth="1"/>
    <col min="6936" max="6937" width="10.5703125" style="32"/>
    <col min="6938" max="6938" width="11.140625" style="32" customWidth="1"/>
    <col min="6939" max="7168" width="10.5703125" style="32"/>
    <col min="7169" max="7176" width="0" style="32" hidden="1" customWidth="1"/>
    <col min="7177" max="7177" width="3.7109375" style="32" customWidth="1"/>
    <col min="7178" max="7178" width="3.85546875" style="32" customWidth="1"/>
    <col min="7179" max="7179" width="3.7109375" style="32" customWidth="1"/>
    <col min="7180" max="7180" width="12.7109375" style="32" customWidth="1"/>
    <col min="7181" max="7181" width="52.7109375" style="32" customWidth="1"/>
    <col min="7182" max="7185" width="0" style="32" hidden="1" customWidth="1"/>
    <col min="7186" max="7186" width="12.28515625" style="32" customWidth="1"/>
    <col min="7187" max="7187" width="6.42578125" style="32" customWidth="1"/>
    <col min="7188" max="7188" width="12.28515625" style="32" customWidth="1"/>
    <col min="7189" max="7189" width="0" style="32" hidden="1" customWidth="1"/>
    <col min="7190" max="7190" width="3.7109375" style="32" customWidth="1"/>
    <col min="7191" max="7191" width="11.140625" style="32" bestFit="1" customWidth="1"/>
    <col min="7192" max="7193" width="10.5703125" style="32"/>
    <col min="7194" max="7194" width="11.140625" style="32" customWidth="1"/>
    <col min="7195" max="7424" width="10.5703125" style="32"/>
    <col min="7425" max="7432" width="0" style="32" hidden="1" customWidth="1"/>
    <col min="7433" max="7433" width="3.7109375" style="32" customWidth="1"/>
    <col min="7434" max="7434" width="3.85546875" style="32" customWidth="1"/>
    <col min="7435" max="7435" width="3.7109375" style="32" customWidth="1"/>
    <col min="7436" max="7436" width="12.7109375" style="32" customWidth="1"/>
    <col min="7437" max="7437" width="52.7109375" style="32" customWidth="1"/>
    <col min="7438" max="7441" width="0" style="32" hidden="1" customWidth="1"/>
    <col min="7442" max="7442" width="12.28515625" style="32" customWidth="1"/>
    <col min="7443" max="7443" width="6.42578125" style="32" customWidth="1"/>
    <col min="7444" max="7444" width="12.28515625" style="32" customWidth="1"/>
    <col min="7445" max="7445" width="0" style="32" hidden="1" customWidth="1"/>
    <col min="7446" max="7446" width="3.7109375" style="32" customWidth="1"/>
    <col min="7447" max="7447" width="11.140625" style="32" bestFit="1" customWidth="1"/>
    <col min="7448" max="7449" width="10.5703125" style="32"/>
    <col min="7450" max="7450" width="11.140625" style="32" customWidth="1"/>
    <col min="7451" max="7680" width="10.5703125" style="32"/>
    <col min="7681" max="7688" width="0" style="32" hidden="1" customWidth="1"/>
    <col min="7689" max="7689" width="3.7109375" style="32" customWidth="1"/>
    <col min="7690" max="7690" width="3.85546875" style="32" customWidth="1"/>
    <col min="7691" max="7691" width="3.7109375" style="32" customWidth="1"/>
    <col min="7692" max="7692" width="12.7109375" style="32" customWidth="1"/>
    <col min="7693" max="7693" width="52.7109375" style="32" customWidth="1"/>
    <col min="7694" max="7697" width="0" style="32" hidden="1" customWidth="1"/>
    <col min="7698" max="7698" width="12.28515625" style="32" customWidth="1"/>
    <col min="7699" max="7699" width="6.42578125" style="32" customWidth="1"/>
    <col min="7700" max="7700" width="12.28515625" style="32" customWidth="1"/>
    <col min="7701" max="7701" width="0" style="32" hidden="1" customWidth="1"/>
    <col min="7702" max="7702" width="3.7109375" style="32" customWidth="1"/>
    <col min="7703" max="7703" width="11.140625" style="32" bestFit="1" customWidth="1"/>
    <col min="7704" max="7705" width="10.5703125" style="32"/>
    <col min="7706" max="7706" width="11.140625" style="32" customWidth="1"/>
    <col min="7707" max="7936" width="10.5703125" style="32"/>
    <col min="7937" max="7944" width="0" style="32" hidden="1" customWidth="1"/>
    <col min="7945" max="7945" width="3.7109375" style="32" customWidth="1"/>
    <col min="7946" max="7946" width="3.85546875" style="32" customWidth="1"/>
    <col min="7947" max="7947" width="3.7109375" style="32" customWidth="1"/>
    <col min="7948" max="7948" width="12.7109375" style="32" customWidth="1"/>
    <col min="7949" max="7949" width="52.7109375" style="32" customWidth="1"/>
    <col min="7950" max="7953" width="0" style="32" hidden="1" customWidth="1"/>
    <col min="7954" max="7954" width="12.28515625" style="32" customWidth="1"/>
    <col min="7955" max="7955" width="6.42578125" style="32" customWidth="1"/>
    <col min="7956" max="7956" width="12.28515625" style="32" customWidth="1"/>
    <col min="7957" max="7957" width="0" style="32" hidden="1" customWidth="1"/>
    <col min="7958" max="7958" width="3.7109375" style="32" customWidth="1"/>
    <col min="7959" max="7959" width="11.140625" style="32" bestFit="1" customWidth="1"/>
    <col min="7960" max="7961" width="10.5703125" style="32"/>
    <col min="7962" max="7962" width="11.140625" style="32" customWidth="1"/>
    <col min="7963" max="8192" width="10.5703125" style="32"/>
    <col min="8193" max="8200" width="0" style="32" hidden="1" customWidth="1"/>
    <col min="8201" max="8201" width="3.7109375" style="32" customWidth="1"/>
    <col min="8202" max="8202" width="3.85546875" style="32" customWidth="1"/>
    <col min="8203" max="8203" width="3.7109375" style="32" customWidth="1"/>
    <col min="8204" max="8204" width="12.7109375" style="32" customWidth="1"/>
    <col min="8205" max="8205" width="52.7109375" style="32" customWidth="1"/>
    <col min="8206" max="8209" width="0" style="32" hidden="1" customWidth="1"/>
    <col min="8210" max="8210" width="12.28515625" style="32" customWidth="1"/>
    <col min="8211" max="8211" width="6.42578125" style="32" customWidth="1"/>
    <col min="8212" max="8212" width="12.28515625" style="32" customWidth="1"/>
    <col min="8213" max="8213" width="0" style="32" hidden="1" customWidth="1"/>
    <col min="8214" max="8214" width="3.7109375" style="32" customWidth="1"/>
    <col min="8215" max="8215" width="11.140625" style="32" bestFit="1" customWidth="1"/>
    <col min="8216" max="8217" width="10.5703125" style="32"/>
    <col min="8218" max="8218" width="11.140625" style="32" customWidth="1"/>
    <col min="8219" max="8448" width="10.5703125" style="32"/>
    <col min="8449" max="8456" width="0" style="32" hidden="1" customWidth="1"/>
    <col min="8457" max="8457" width="3.7109375" style="32" customWidth="1"/>
    <col min="8458" max="8458" width="3.85546875" style="32" customWidth="1"/>
    <col min="8459" max="8459" width="3.7109375" style="32" customWidth="1"/>
    <col min="8460" max="8460" width="12.7109375" style="32" customWidth="1"/>
    <col min="8461" max="8461" width="52.7109375" style="32" customWidth="1"/>
    <col min="8462" max="8465" width="0" style="32" hidden="1" customWidth="1"/>
    <col min="8466" max="8466" width="12.28515625" style="32" customWidth="1"/>
    <col min="8467" max="8467" width="6.42578125" style="32" customWidth="1"/>
    <col min="8468" max="8468" width="12.28515625" style="32" customWidth="1"/>
    <col min="8469" max="8469" width="0" style="32" hidden="1" customWidth="1"/>
    <col min="8470" max="8470" width="3.7109375" style="32" customWidth="1"/>
    <col min="8471" max="8471" width="11.140625" style="32" bestFit="1" customWidth="1"/>
    <col min="8472" max="8473" width="10.5703125" style="32"/>
    <col min="8474" max="8474" width="11.140625" style="32" customWidth="1"/>
    <col min="8475" max="8704" width="10.5703125" style="32"/>
    <col min="8705" max="8712" width="0" style="32" hidden="1" customWidth="1"/>
    <col min="8713" max="8713" width="3.7109375" style="32" customWidth="1"/>
    <col min="8714" max="8714" width="3.85546875" style="32" customWidth="1"/>
    <col min="8715" max="8715" width="3.7109375" style="32" customWidth="1"/>
    <col min="8716" max="8716" width="12.7109375" style="32" customWidth="1"/>
    <col min="8717" max="8717" width="52.7109375" style="32" customWidth="1"/>
    <col min="8718" max="8721" width="0" style="32" hidden="1" customWidth="1"/>
    <col min="8722" max="8722" width="12.28515625" style="32" customWidth="1"/>
    <col min="8723" max="8723" width="6.42578125" style="32" customWidth="1"/>
    <col min="8724" max="8724" width="12.28515625" style="32" customWidth="1"/>
    <col min="8725" max="8725" width="0" style="32" hidden="1" customWidth="1"/>
    <col min="8726" max="8726" width="3.7109375" style="32" customWidth="1"/>
    <col min="8727" max="8727" width="11.140625" style="32" bestFit="1" customWidth="1"/>
    <col min="8728" max="8729" width="10.5703125" style="32"/>
    <col min="8730" max="8730" width="11.140625" style="32" customWidth="1"/>
    <col min="8731" max="8960" width="10.5703125" style="32"/>
    <col min="8961" max="8968" width="0" style="32" hidden="1" customWidth="1"/>
    <col min="8969" max="8969" width="3.7109375" style="32" customWidth="1"/>
    <col min="8970" max="8970" width="3.85546875" style="32" customWidth="1"/>
    <col min="8971" max="8971" width="3.7109375" style="32" customWidth="1"/>
    <col min="8972" max="8972" width="12.7109375" style="32" customWidth="1"/>
    <col min="8973" max="8973" width="52.7109375" style="32" customWidth="1"/>
    <col min="8974" max="8977" width="0" style="32" hidden="1" customWidth="1"/>
    <col min="8978" max="8978" width="12.28515625" style="32" customWidth="1"/>
    <col min="8979" max="8979" width="6.42578125" style="32" customWidth="1"/>
    <col min="8980" max="8980" width="12.28515625" style="32" customWidth="1"/>
    <col min="8981" max="8981" width="0" style="32" hidden="1" customWidth="1"/>
    <col min="8982" max="8982" width="3.7109375" style="32" customWidth="1"/>
    <col min="8983" max="8983" width="11.140625" style="32" bestFit="1" customWidth="1"/>
    <col min="8984" max="8985" width="10.5703125" style="32"/>
    <col min="8986" max="8986" width="11.140625" style="32" customWidth="1"/>
    <col min="8987" max="9216" width="10.5703125" style="32"/>
    <col min="9217" max="9224" width="0" style="32" hidden="1" customWidth="1"/>
    <col min="9225" max="9225" width="3.7109375" style="32" customWidth="1"/>
    <col min="9226" max="9226" width="3.85546875" style="32" customWidth="1"/>
    <col min="9227" max="9227" width="3.7109375" style="32" customWidth="1"/>
    <col min="9228" max="9228" width="12.7109375" style="32" customWidth="1"/>
    <col min="9229" max="9229" width="52.7109375" style="32" customWidth="1"/>
    <col min="9230" max="9233" width="0" style="32" hidden="1" customWidth="1"/>
    <col min="9234" max="9234" width="12.28515625" style="32" customWidth="1"/>
    <col min="9235" max="9235" width="6.42578125" style="32" customWidth="1"/>
    <col min="9236" max="9236" width="12.28515625" style="32" customWidth="1"/>
    <col min="9237" max="9237" width="0" style="32" hidden="1" customWidth="1"/>
    <col min="9238" max="9238" width="3.7109375" style="32" customWidth="1"/>
    <col min="9239" max="9239" width="11.140625" style="32" bestFit="1" customWidth="1"/>
    <col min="9240" max="9241" width="10.5703125" style="32"/>
    <col min="9242" max="9242" width="11.140625" style="32" customWidth="1"/>
    <col min="9243" max="9472" width="10.5703125" style="32"/>
    <col min="9473" max="9480" width="0" style="32" hidden="1" customWidth="1"/>
    <col min="9481" max="9481" width="3.7109375" style="32" customWidth="1"/>
    <col min="9482" max="9482" width="3.85546875" style="32" customWidth="1"/>
    <col min="9483" max="9483" width="3.7109375" style="32" customWidth="1"/>
    <col min="9484" max="9484" width="12.7109375" style="32" customWidth="1"/>
    <col min="9485" max="9485" width="52.7109375" style="32" customWidth="1"/>
    <col min="9486" max="9489" width="0" style="32" hidden="1" customWidth="1"/>
    <col min="9490" max="9490" width="12.28515625" style="32" customWidth="1"/>
    <col min="9491" max="9491" width="6.42578125" style="32" customWidth="1"/>
    <col min="9492" max="9492" width="12.28515625" style="32" customWidth="1"/>
    <col min="9493" max="9493" width="0" style="32" hidden="1" customWidth="1"/>
    <col min="9494" max="9494" width="3.7109375" style="32" customWidth="1"/>
    <col min="9495" max="9495" width="11.140625" style="32" bestFit="1" customWidth="1"/>
    <col min="9496" max="9497" width="10.5703125" style="32"/>
    <col min="9498" max="9498" width="11.140625" style="32" customWidth="1"/>
    <col min="9499" max="9728" width="10.5703125" style="32"/>
    <col min="9729" max="9736" width="0" style="32" hidden="1" customWidth="1"/>
    <col min="9737" max="9737" width="3.7109375" style="32" customWidth="1"/>
    <col min="9738" max="9738" width="3.85546875" style="32" customWidth="1"/>
    <col min="9739" max="9739" width="3.7109375" style="32" customWidth="1"/>
    <col min="9740" max="9740" width="12.7109375" style="32" customWidth="1"/>
    <col min="9741" max="9741" width="52.7109375" style="32" customWidth="1"/>
    <col min="9742" max="9745" width="0" style="32" hidden="1" customWidth="1"/>
    <col min="9746" max="9746" width="12.28515625" style="32" customWidth="1"/>
    <col min="9747" max="9747" width="6.42578125" style="32" customWidth="1"/>
    <col min="9748" max="9748" width="12.28515625" style="32" customWidth="1"/>
    <col min="9749" max="9749" width="0" style="32" hidden="1" customWidth="1"/>
    <col min="9750" max="9750" width="3.7109375" style="32" customWidth="1"/>
    <col min="9751" max="9751" width="11.140625" style="32" bestFit="1" customWidth="1"/>
    <col min="9752" max="9753" width="10.5703125" style="32"/>
    <col min="9754" max="9754" width="11.140625" style="32" customWidth="1"/>
    <col min="9755" max="9984" width="10.5703125" style="32"/>
    <col min="9985" max="9992" width="0" style="32" hidden="1" customWidth="1"/>
    <col min="9993" max="9993" width="3.7109375" style="32" customWidth="1"/>
    <col min="9994" max="9994" width="3.85546875" style="32" customWidth="1"/>
    <col min="9995" max="9995" width="3.7109375" style="32" customWidth="1"/>
    <col min="9996" max="9996" width="12.7109375" style="32" customWidth="1"/>
    <col min="9997" max="9997" width="52.7109375" style="32" customWidth="1"/>
    <col min="9998" max="10001" width="0" style="32" hidden="1" customWidth="1"/>
    <col min="10002" max="10002" width="12.28515625" style="32" customWidth="1"/>
    <col min="10003" max="10003" width="6.42578125" style="32" customWidth="1"/>
    <col min="10004" max="10004" width="12.28515625" style="32" customWidth="1"/>
    <col min="10005" max="10005" width="0" style="32" hidden="1" customWidth="1"/>
    <col min="10006" max="10006" width="3.7109375" style="32" customWidth="1"/>
    <col min="10007" max="10007" width="11.140625" style="32" bestFit="1" customWidth="1"/>
    <col min="10008" max="10009" width="10.5703125" style="32"/>
    <col min="10010" max="10010" width="11.140625" style="32" customWidth="1"/>
    <col min="10011" max="10240" width="10.5703125" style="32"/>
    <col min="10241" max="10248" width="0" style="32" hidden="1" customWidth="1"/>
    <col min="10249" max="10249" width="3.7109375" style="32" customWidth="1"/>
    <col min="10250" max="10250" width="3.85546875" style="32" customWidth="1"/>
    <col min="10251" max="10251" width="3.7109375" style="32" customWidth="1"/>
    <col min="10252" max="10252" width="12.7109375" style="32" customWidth="1"/>
    <col min="10253" max="10253" width="52.7109375" style="32" customWidth="1"/>
    <col min="10254" max="10257" width="0" style="32" hidden="1" customWidth="1"/>
    <col min="10258" max="10258" width="12.28515625" style="32" customWidth="1"/>
    <col min="10259" max="10259" width="6.42578125" style="32" customWidth="1"/>
    <col min="10260" max="10260" width="12.28515625" style="32" customWidth="1"/>
    <col min="10261" max="10261" width="0" style="32" hidden="1" customWidth="1"/>
    <col min="10262" max="10262" width="3.7109375" style="32" customWidth="1"/>
    <col min="10263" max="10263" width="11.140625" style="32" bestFit="1" customWidth="1"/>
    <col min="10264" max="10265" width="10.5703125" style="32"/>
    <col min="10266" max="10266" width="11.140625" style="32" customWidth="1"/>
    <col min="10267" max="10496" width="10.5703125" style="32"/>
    <col min="10497" max="10504" width="0" style="32" hidden="1" customWidth="1"/>
    <col min="10505" max="10505" width="3.7109375" style="32" customWidth="1"/>
    <col min="10506" max="10506" width="3.85546875" style="32" customWidth="1"/>
    <col min="10507" max="10507" width="3.7109375" style="32" customWidth="1"/>
    <col min="10508" max="10508" width="12.7109375" style="32" customWidth="1"/>
    <col min="10509" max="10509" width="52.7109375" style="32" customWidth="1"/>
    <col min="10510" max="10513" width="0" style="32" hidden="1" customWidth="1"/>
    <col min="10514" max="10514" width="12.28515625" style="32" customWidth="1"/>
    <col min="10515" max="10515" width="6.42578125" style="32" customWidth="1"/>
    <col min="10516" max="10516" width="12.28515625" style="32" customWidth="1"/>
    <col min="10517" max="10517" width="0" style="32" hidden="1" customWidth="1"/>
    <col min="10518" max="10518" width="3.7109375" style="32" customWidth="1"/>
    <col min="10519" max="10519" width="11.140625" style="32" bestFit="1" customWidth="1"/>
    <col min="10520" max="10521" width="10.5703125" style="32"/>
    <col min="10522" max="10522" width="11.140625" style="32" customWidth="1"/>
    <col min="10523" max="10752" width="10.5703125" style="32"/>
    <col min="10753" max="10760" width="0" style="32" hidden="1" customWidth="1"/>
    <col min="10761" max="10761" width="3.7109375" style="32" customWidth="1"/>
    <col min="10762" max="10762" width="3.85546875" style="32" customWidth="1"/>
    <col min="10763" max="10763" width="3.7109375" style="32" customWidth="1"/>
    <col min="10764" max="10764" width="12.7109375" style="32" customWidth="1"/>
    <col min="10765" max="10765" width="52.7109375" style="32" customWidth="1"/>
    <col min="10766" max="10769" width="0" style="32" hidden="1" customWidth="1"/>
    <col min="10770" max="10770" width="12.28515625" style="32" customWidth="1"/>
    <col min="10771" max="10771" width="6.42578125" style="32" customWidth="1"/>
    <col min="10772" max="10772" width="12.28515625" style="32" customWidth="1"/>
    <col min="10773" max="10773" width="0" style="32" hidden="1" customWidth="1"/>
    <col min="10774" max="10774" width="3.7109375" style="32" customWidth="1"/>
    <col min="10775" max="10775" width="11.140625" style="32" bestFit="1" customWidth="1"/>
    <col min="10776" max="10777" width="10.5703125" style="32"/>
    <col min="10778" max="10778" width="11.140625" style="32" customWidth="1"/>
    <col min="10779" max="11008" width="10.5703125" style="32"/>
    <col min="11009" max="11016" width="0" style="32" hidden="1" customWidth="1"/>
    <col min="11017" max="11017" width="3.7109375" style="32" customWidth="1"/>
    <col min="11018" max="11018" width="3.85546875" style="32" customWidth="1"/>
    <col min="11019" max="11019" width="3.7109375" style="32" customWidth="1"/>
    <col min="11020" max="11020" width="12.7109375" style="32" customWidth="1"/>
    <col min="11021" max="11021" width="52.7109375" style="32" customWidth="1"/>
    <col min="11022" max="11025" width="0" style="32" hidden="1" customWidth="1"/>
    <col min="11026" max="11026" width="12.28515625" style="32" customWidth="1"/>
    <col min="11027" max="11027" width="6.42578125" style="32" customWidth="1"/>
    <col min="11028" max="11028" width="12.28515625" style="32" customWidth="1"/>
    <col min="11029" max="11029" width="0" style="32" hidden="1" customWidth="1"/>
    <col min="11030" max="11030" width="3.7109375" style="32" customWidth="1"/>
    <col min="11031" max="11031" width="11.140625" style="32" bestFit="1" customWidth="1"/>
    <col min="11032" max="11033" width="10.5703125" style="32"/>
    <col min="11034" max="11034" width="11.140625" style="32" customWidth="1"/>
    <col min="11035" max="11264" width="10.5703125" style="32"/>
    <col min="11265" max="11272" width="0" style="32" hidden="1" customWidth="1"/>
    <col min="11273" max="11273" width="3.7109375" style="32" customWidth="1"/>
    <col min="11274" max="11274" width="3.85546875" style="32" customWidth="1"/>
    <col min="11275" max="11275" width="3.7109375" style="32" customWidth="1"/>
    <col min="11276" max="11276" width="12.7109375" style="32" customWidth="1"/>
    <col min="11277" max="11277" width="52.7109375" style="32" customWidth="1"/>
    <col min="11278" max="11281" width="0" style="32" hidden="1" customWidth="1"/>
    <col min="11282" max="11282" width="12.28515625" style="32" customWidth="1"/>
    <col min="11283" max="11283" width="6.42578125" style="32" customWidth="1"/>
    <col min="11284" max="11284" width="12.28515625" style="32" customWidth="1"/>
    <col min="11285" max="11285" width="0" style="32" hidden="1" customWidth="1"/>
    <col min="11286" max="11286" width="3.7109375" style="32" customWidth="1"/>
    <col min="11287" max="11287" width="11.140625" style="32" bestFit="1" customWidth="1"/>
    <col min="11288" max="11289" width="10.5703125" style="32"/>
    <col min="11290" max="11290" width="11.140625" style="32" customWidth="1"/>
    <col min="11291" max="11520" width="10.5703125" style="32"/>
    <col min="11521" max="11528" width="0" style="32" hidden="1" customWidth="1"/>
    <col min="11529" max="11529" width="3.7109375" style="32" customWidth="1"/>
    <col min="11530" max="11530" width="3.85546875" style="32" customWidth="1"/>
    <col min="11531" max="11531" width="3.7109375" style="32" customWidth="1"/>
    <col min="11532" max="11532" width="12.7109375" style="32" customWidth="1"/>
    <col min="11533" max="11533" width="52.7109375" style="32" customWidth="1"/>
    <col min="11534" max="11537" width="0" style="32" hidden="1" customWidth="1"/>
    <col min="11538" max="11538" width="12.28515625" style="32" customWidth="1"/>
    <col min="11539" max="11539" width="6.42578125" style="32" customWidth="1"/>
    <col min="11540" max="11540" width="12.28515625" style="32" customWidth="1"/>
    <col min="11541" max="11541" width="0" style="32" hidden="1" customWidth="1"/>
    <col min="11542" max="11542" width="3.7109375" style="32" customWidth="1"/>
    <col min="11543" max="11543" width="11.140625" style="32" bestFit="1" customWidth="1"/>
    <col min="11544" max="11545" width="10.5703125" style="32"/>
    <col min="11546" max="11546" width="11.140625" style="32" customWidth="1"/>
    <col min="11547" max="11776" width="10.5703125" style="32"/>
    <col min="11777" max="11784" width="0" style="32" hidden="1" customWidth="1"/>
    <col min="11785" max="11785" width="3.7109375" style="32" customWidth="1"/>
    <col min="11786" max="11786" width="3.85546875" style="32" customWidth="1"/>
    <col min="11787" max="11787" width="3.7109375" style="32" customWidth="1"/>
    <col min="11788" max="11788" width="12.7109375" style="32" customWidth="1"/>
    <col min="11789" max="11789" width="52.7109375" style="32" customWidth="1"/>
    <col min="11790" max="11793" width="0" style="32" hidden="1" customWidth="1"/>
    <col min="11794" max="11794" width="12.28515625" style="32" customWidth="1"/>
    <col min="11795" max="11795" width="6.42578125" style="32" customWidth="1"/>
    <col min="11796" max="11796" width="12.28515625" style="32" customWidth="1"/>
    <col min="11797" max="11797" width="0" style="32" hidden="1" customWidth="1"/>
    <col min="11798" max="11798" width="3.7109375" style="32" customWidth="1"/>
    <col min="11799" max="11799" width="11.140625" style="32" bestFit="1" customWidth="1"/>
    <col min="11800" max="11801" width="10.5703125" style="32"/>
    <col min="11802" max="11802" width="11.140625" style="32" customWidth="1"/>
    <col min="11803" max="12032" width="10.5703125" style="32"/>
    <col min="12033" max="12040" width="0" style="32" hidden="1" customWidth="1"/>
    <col min="12041" max="12041" width="3.7109375" style="32" customWidth="1"/>
    <col min="12042" max="12042" width="3.85546875" style="32" customWidth="1"/>
    <col min="12043" max="12043" width="3.7109375" style="32" customWidth="1"/>
    <col min="12044" max="12044" width="12.7109375" style="32" customWidth="1"/>
    <col min="12045" max="12045" width="52.7109375" style="32" customWidth="1"/>
    <col min="12046" max="12049" width="0" style="32" hidden="1" customWidth="1"/>
    <col min="12050" max="12050" width="12.28515625" style="32" customWidth="1"/>
    <col min="12051" max="12051" width="6.42578125" style="32" customWidth="1"/>
    <col min="12052" max="12052" width="12.28515625" style="32" customWidth="1"/>
    <col min="12053" max="12053" width="0" style="32" hidden="1" customWidth="1"/>
    <col min="12054" max="12054" width="3.7109375" style="32" customWidth="1"/>
    <col min="12055" max="12055" width="11.140625" style="32" bestFit="1" customWidth="1"/>
    <col min="12056" max="12057" width="10.5703125" style="32"/>
    <col min="12058" max="12058" width="11.140625" style="32" customWidth="1"/>
    <col min="12059" max="12288" width="10.5703125" style="32"/>
    <col min="12289" max="12296" width="0" style="32" hidden="1" customWidth="1"/>
    <col min="12297" max="12297" width="3.7109375" style="32" customWidth="1"/>
    <col min="12298" max="12298" width="3.85546875" style="32" customWidth="1"/>
    <col min="12299" max="12299" width="3.7109375" style="32" customWidth="1"/>
    <col min="12300" max="12300" width="12.7109375" style="32" customWidth="1"/>
    <col min="12301" max="12301" width="52.7109375" style="32" customWidth="1"/>
    <col min="12302" max="12305" width="0" style="32" hidden="1" customWidth="1"/>
    <col min="12306" max="12306" width="12.28515625" style="32" customWidth="1"/>
    <col min="12307" max="12307" width="6.42578125" style="32" customWidth="1"/>
    <col min="12308" max="12308" width="12.28515625" style="32" customWidth="1"/>
    <col min="12309" max="12309" width="0" style="32" hidden="1" customWidth="1"/>
    <col min="12310" max="12310" width="3.7109375" style="32" customWidth="1"/>
    <col min="12311" max="12311" width="11.140625" style="32" bestFit="1" customWidth="1"/>
    <col min="12312" max="12313" width="10.5703125" style="32"/>
    <col min="12314" max="12314" width="11.140625" style="32" customWidth="1"/>
    <col min="12315" max="12544" width="10.5703125" style="32"/>
    <col min="12545" max="12552" width="0" style="32" hidden="1" customWidth="1"/>
    <col min="12553" max="12553" width="3.7109375" style="32" customWidth="1"/>
    <col min="12554" max="12554" width="3.85546875" style="32" customWidth="1"/>
    <col min="12555" max="12555" width="3.7109375" style="32" customWidth="1"/>
    <col min="12556" max="12556" width="12.7109375" style="32" customWidth="1"/>
    <col min="12557" max="12557" width="52.7109375" style="32" customWidth="1"/>
    <col min="12558" max="12561" width="0" style="32" hidden="1" customWidth="1"/>
    <col min="12562" max="12562" width="12.28515625" style="32" customWidth="1"/>
    <col min="12563" max="12563" width="6.42578125" style="32" customWidth="1"/>
    <col min="12564" max="12564" width="12.28515625" style="32" customWidth="1"/>
    <col min="12565" max="12565" width="0" style="32" hidden="1" customWidth="1"/>
    <col min="12566" max="12566" width="3.7109375" style="32" customWidth="1"/>
    <col min="12567" max="12567" width="11.140625" style="32" bestFit="1" customWidth="1"/>
    <col min="12568" max="12569" width="10.5703125" style="32"/>
    <col min="12570" max="12570" width="11.140625" style="32" customWidth="1"/>
    <col min="12571" max="12800" width="10.5703125" style="32"/>
    <col min="12801" max="12808" width="0" style="32" hidden="1" customWidth="1"/>
    <col min="12809" max="12809" width="3.7109375" style="32" customWidth="1"/>
    <col min="12810" max="12810" width="3.85546875" style="32" customWidth="1"/>
    <col min="12811" max="12811" width="3.7109375" style="32" customWidth="1"/>
    <col min="12812" max="12812" width="12.7109375" style="32" customWidth="1"/>
    <col min="12813" max="12813" width="52.7109375" style="32" customWidth="1"/>
    <col min="12814" max="12817" width="0" style="32" hidden="1" customWidth="1"/>
    <col min="12818" max="12818" width="12.28515625" style="32" customWidth="1"/>
    <col min="12819" max="12819" width="6.42578125" style="32" customWidth="1"/>
    <col min="12820" max="12820" width="12.28515625" style="32" customWidth="1"/>
    <col min="12821" max="12821" width="0" style="32" hidden="1" customWidth="1"/>
    <col min="12822" max="12822" width="3.7109375" style="32" customWidth="1"/>
    <col min="12823" max="12823" width="11.140625" style="32" bestFit="1" customWidth="1"/>
    <col min="12824" max="12825" width="10.5703125" style="32"/>
    <col min="12826" max="12826" width="11.140625" style="32" customWidth="1"/>
    <col min="12827" max="13056" width="10.5703125" style="32"/>
    <col min="13057" max="13064" width="0" style="32" hidden="1" customWidth="1"/>
    <col min="13065" max="13065" width="3.7109375" style="32" customWidth="1"/>
    <col min="13066" max="13066" width="3.85546875" style="32" customWidth="1"/>
    <col min="13067" max="13067" width="3.7109375" style="32" customWidth="1"/>
    <col min="13068" max="13068" width="12.7109375" style="32" customWidth="1"/>
    <col min="13069" max="13069" width="52.7109375" style="32" customWidth="1"/>
    <col min="13070" max="13073" width="0" style="32" hidden="1" customWidth="1"/>
    <col min="13074" max="13074" width="12.28515625" style="32" customWidth="1"/>
    <col min="13075" max="13075" width="6.42578125" style="32" customWidth="1"/>
    <col min="13076" max="13076" width="12.28515625" style="32" customWidth="1"/>
    <col min="13077" max="13077" width="0" style="32" hidden="1" customWidth="1"/>
    <col min="13078" max="13078" width="3.7109375" style="32" customWidth="1"/>
    <col min="13079" max="13079" width="11.140625" style="32" bestFit="1" customWidth="1"/>
    <col min="13080" max="13081" width="10.5703125" style="32"/>
    <col min="13082" max="13082" width="11.140625" style="32" customWidth="1"/>
    <col min="13083" max="13312" width="10.5703125" style="32"/>
    <col min="13313" max="13320" width="0" style="32" hidden="1" customWidth="1"/>
    <col min="13321" max="13321" width="3.7109375" style="32" customWidth="1"/>
    <col min="13322" max="13322" width="3.85546875" style="32" customWidth="1"/>
    <col min="13323" max="13323" width="3.7109375" style="32" customWidth="1"/>
    <col min="13324" max="13324" width="12.7109375" style="32" customWidth="1"/>
    <col min="13325" max="13325" width="52.7109375" style="32" customWidth="1"/>
    <col min="13326" max="13329" width="0" style="32" hidden="1" customWidth="1"/>
    <col min="13330" max="13330" width="12.28515625" style="32" customWidth="1"/>
    <col min="13331" max="13331" width="6.42578125" style="32" customWidth="1"/>
    <col min="13332" max="13332" width="12.28515625" style="32" customWidth="1"/>
    <col min="13333" max="13333" width="0" style="32" hidden="1" customWidth="1"/>
    <col min="13334" max="13334" width="3.7109375" style="32" customWidth="1"/>
    <col min="13335" max="13335" width="11.140625" style="32" bestFit="1" customWidth="1"/>
    <col min="13336" max="13337" width="10.5703125" style="32"/>
    <col min="13338" max="13338" width="11.140625" style="32" customWidth="1"/>
    <col min="13339" max="13568" width="10.5703125" style="32"/>
    <col min="13569" max="13576" width="0" style="32" hidden="1" customWidth="1"/>
    <col min="13577" max="13577" width="3.7109375" style="32" customWidth="1"/>
    <col min="13578" max="13578" width="3.85546875" style="32" customWidth="1"/>
    <col min="13579" max="13579" width="3.7109375" style="32" customWidth="1"/>
    <col min="13580" max="13580" width="12.7109375" style="32" customWidth="1"/>
    <col min="13581" max="13581" width="52.7109375" style="32" customWidth="1"/>
    <col min="13582" max="13585" width="0" style="32" hidden="1" customWidth="1"/>
    <col min="13586" max="13586" width="12.28515625" style="32" customWidth="1"/>
    <col min="13587" max="13587" width="6.42578125" style="32" customWidth="1"/>
    <col min="13588" max="13588" width="12.28515625" style="32" customWidth="1"/>
    <col min="13589" max="13589" width="0" style="32" hidden="1" customWidth="1"/>
    <col min="13590" max="13590" width="3.7109375" style="32" customWidth="1"/>
    <col min="13591" max="13591" width="11.140625" style="32" bestFit="1" customWidth="1"/>
    <col min="13592" max="13593" width="10.5703125" style="32"/>
    <col min="13594" max="13594" width="11.140625" style="32" customWidth="1"/>
    <col min="13595" max="13824" width="10.5703125" style="32"/>
    <col min="13825" max="13832" width="0" style="32" hidden="1" customWidth="1"/>
    <col min="13833" max="13833" width="3.7109375" style="32" customWidth="1"/>
    <col min="13834" max="13834" width="3.85546875" style="32" customWidth="1"/>
    <col min="13835" max="13835" width="3.7109375" style="32" customWidth="1"/>
    <col min="13836" max="13836" width="12.7109375" style="32" customWidth="1"/>
    <col min="13837" max="13837" width="52.7109375" style="32" customWidth="1"/>
    <col min="13838" max="13841" width="0" style="32" hidden="1" customWidth="1"/>
    <col min="13842" max="13842" width="12.28515625" style="32" customWidth="1"/>
    <col min="13843" max="13843" width="6.42578125" style="32" customWidth="1"/>
    <col min="13844" max="13844" width="12.28515625" style="32" customWidth="1"/>
    <col min="13845" max="13845" width="0" style="32" hidden="1" customWidth="1"/>
    <col min="13846" max="13846" width="3.7109375" style="32" customWidth="1"/>
    <col min="13847" max="13847" width="11.140625" style="32" bestFit="1" customWidth="1"/>
    <col min="13848" max="13849" width="10.5703125" style="32"/>
    <col min="13850" max="13850" width="11.140625" style="32" customWidth="1"/>
    <col min="13851" max="14080" width="10.5703125" style="32"/>
    <col min="14081" max="14088" width="0" style="32" hidden="1" customWidth="1"/>
    <col min="14089" max="14089" width="3.7109375" style="32" customWidth="1"/>
    <col min="14090" max="14090" width="3.85546875" style="32" customWidth="1"/>
    <col min="14091" max="14091" width="3.7109375" style="32" customWidth="1"/>
    <col min="14092" max="14092" width="12.7109375" style="32" customWidth="1"/>
    <col min="14093" max="14093" width="52.7109375" style="32" customWidth="1"/>
    <col min="14094" max="14097" width="0" style="32" hidden="1" customWidth="1"/>
    <col min="14098" max="14098" width="12.28515625" style="32" customWidth="1"/>
    <col min="14099" max="14099" width="6.42578125" style="32" customWidth="1"/>
    <col min="14100" max="14100" width="12.28515625" style="32" customWidth="1"/>
    <col min="14101" max="14101" width="0" style="32" hidden="1" customWidth="1"/>
    <col min="14102" max="14102" width="3.7109375" style="32" customWidth="1"/>
    <col min="14103" max="14103" width="11.140625" style="32" bestFit="1" customWidth="1"/>
    <col min="14104" max="14105" width="10.5703125" style="32"/>
    <col min="14106" max="14106" width="11.140625" style="32" customWidth="1"/>
    <col min="14107" max="14336" width="10.5703125" style="32"/>
    <col min="14337" max="14344" width="0" style="32" hidden="1" customWidth="1"/>
    <col min="14345" max="14345" width="3.7109375" style="32" customWidth="1"/>
    <col min="14346" max="14346" width="3.85546875" style="32" customWidth="1"/>
    <col min="14347" max="14347" width="3.7109375" style="32" customWidth="1"/>
    <col min="14348" max="14348" width="12.7109375" style="32" customWidth="1"/>
    <col min="14349" max="14349" width="52.7109375" style="32" customWidth="1"/>
    <col min="14350" max="14353" width="0" style="32" hidden="1" customWidth="1"/>
    <col min="14354" max="14354" width="12.28515625" style="32" customWidth="1"/>
    <col min="14355" max="14355" width="6.42578125" style="32" customWidth="1"/>
    <col min="14356" max="14356" width="12.28515625" style="32" customWidth="1"/>
    <col min="14357" max="14357" width="0" style="32" hidden="1" customWidth="1"/>
    <col min="14358" max="14358" width="3.7109375" style="32" customWidth="1"/>
    <col min="14359" max="14359" width="11.140625" style="32" bestFit="1" customWidth="1"/>
    <col min="14360" max="14361" width="10.5703125" style="32"/>
    <col min="14362" max="14362" width="11.140625" style="32" customWidth="1"/>
    <col min="14363" max="14592" width="10.5703125" style="32"/>
    <col min="14593" max="14600" width="0" style="32" hidden="1" customWidth="1"/>
    <col min="14601" max="14601" width="3.7109375" style="32" customWidth="1"/>
    <col min="14602" max="14602" width="3.85546875" style="32" customWidth="1"/>
    <col min="14603" max="14603" width="3.7109375" style="32" customWidth="1"/>
    <col min="14604" max="14604" width="12.7109375" style="32" customWidth="1"/>
    <col min="14605" max="14605" width="52.7109375" style="32" customWidth="1"/>
    <col min="14606" max="14609" width="0" style="32" hidden="1" customWidth="1"/>
    <col min="14610" max="14610" width="12.28515625" style="32" customWidth="1"/>
    <col min="14611" max="14611" width="6.42578125" style="32" customWidth="1"/>
    <col min="14612" max="14612" width="12.28515625" style="32" customWidth="1"/>
    <col min="14613" max="14613" width="0" style="32" hidden="1" customWidth="1"/>
    <col min="14614" max="14614" width="3.7109375" style="32" customWidth="1"/>
    <col min="14615" max="14615" width="11.140625" style="32" bestFit="1" customWidth="1"/>
    <col min="14616" max="14617" width="10.5703125" style="32"/>
    <col min="14618" max="14618" width="11.140625" style="32" customWidth="1"/>
    <col min="14619" max="14848" width="10.5703125" style="32"/>
    <col min="14849" max="14856" width="0" style="32" hidden="1" customWidth="1"/>
    <col min="14857" max="14857" width="3.7109375" style="32" customWidth="1"/>
    <col min="14858" max="14858" width="3.85546875" style="32" customWidth="1"/>
    <col min="14859" max="14859" width="3.7109375" style="32" customWidth="1"/>
    <col min="14860" max="14860" width="12.7109375" style="32" customWidth="1"/>
    <col min="14861" max="14861" width="52.7109375" style="32" customWidth="1"/>
    <col min="14862" max="14865" width="0" style="32" hidden="1" customWidth="1"/>
    <col min="14866" max="14866" width="12.28515625" style="32" customWidth="1"/>
    <col min="14867" max="14867" width="6.42578125" style="32" customWidth="1"/>
    <col min="14868" max="14868" width="12.28515625" style="32" customWidth="1"/>
    <col min="14869" max="14869" width="0" style="32" hidden="1" customWidth="1"/>
    <col min="14870" max="14870" width="3.7109375" style="32" customWidth="1"/>
    <col min="14871" max="14871" width="11.140625" style="32" bestFit="1" customWidth="1"/>
    <col min="14872" max="14873" width="10.5703125" style="32"/>
    <col min="14874" max="14874" width="11.140625" style="32" customWidth="1"/>
    <col min="14875" max="15104" width="10.5703125" style="32"/>
    <col min="15105" max="15112" width="0" style="32" hidden="1" customWidth="1"/>
    <col min="15113" max="15113" width="3.7109375" style="32" customWidth="1"/>
    <col min="15114" max="15114" width="3.85546875" style="32" customWidth="1"/>
    <col min="15115" max="15115" width="3.7109375" style="32" customWidth="1"/>
    <col min="15116" max="15116" width="12.7109375" style="32" customWidth="1"/>
    <col min="15117" max="15117" width="52.7109375" style="32" customWidth="1"/>
    <col min="15118" max="15121" width="0" style="32" hidden="1" customWidth="1"/>
    <col min="15122" max="15122" width="12.28515625" style="32" customWidth="1"/>
    <col min="15123" max="15123" width="6.42578125" style="32" customWidth="1"/>
    <col min="15124" max="15124" width="12.28515625" style="32" customWidth="1"/>
    <col min="15125" max="15125" width="0" style="32" hidden="1" customWidth="1"/>
    <col min="15126" max="15126" width="3.7109375" style="32" customWidth="1"/>
    <col min="15127" max="15127" width="11.140625" style="32" bestFit="1" customWidth="1"/>
    <col min="15128" max="15129" width="10.5703125" style="32"/>
    <col min="15130" max="15130" width="11.140625" style="32" customWidth="1"/>
    <col min="15131" max="15360" width="10.5703125" style="32"/>
    <col min="15361" max="15368" width="0" style="32" hidden="1" customWidth="1"/>
    <col min="15369" max="15369" width="3.7109375" style="32" customWidth="1"/>
    <col min="15370" max="15370" width="3.85546875" style="32" customWidth="1"/>
    <col min="15371" max="15371" width="3.7109375" style="32" customWidth="1"/>
    <col min="15372" max="15372" width="12.7109375" style="32" customWidth="1"/>
    <col min="15373" max="15373" width="52.7109375" style="32" customWidth="1"/>
    <col min="15374" max="15377" width="0" style="32" hidden="1" customWidth="1"/>
    <col min="15378" max="15378" width="12.28515625" style="32" customWidth="1"/>
    <col min="15379" max="15379" width="6.42578125" style="32" customWidth="1"/>
    <col min="15380" max="15380" width="12.28515625" style="32" customWidth="1"/>
    <col min="15381" max="15381" width="0" style="32" hidden="1" customWidth="1"/>
    <col min="15382" max="15382" width="3.7109375" style="32" customWidth="1"/>
    <col min="15383" max="15383" width="11.140625" style="32" bestFit="1" customWidth="1"/>
    <col min="15384" max="15385" width="10.5703125" style="32"/>
    <col min="15386" max="15386" width="11.140625" style="32" customWidth="1"/>
    <col min="15387" max="15616" width="10.5703125" style="32"/>
    <col min="15617" max="15624" width="0" style="32" hidden="1" customWidth="1"/>
    <col min="15625" max="15625" width="3.7109375" style="32" customWidth="1"/>
    <col min="15626" max="15626" width="3.85546875" style="32" customWidth="1"/>
    <col min="15627" max="15627" width="3.7109375" style="32" customWidth="1"/>
    <col min="15628" max="15628" width="12.7109375" style="32" customWidth="1"/>
    <col min="15629" max="15629" width="52.7109375" style="32" customWidth="1"/>
    <col min="15630" max="15633" width="0" style="32" hidden="1" customWidth="1"/>
    <col min="15634" max="15634" width="12.28515625" style="32" customWidth="1"/>
    <col min="15635" max="15635" width="6.42578125" style="32" customWidth="1"/>
    <col min="15636" max="15636" width="12.28515625" style="32" customWidth="1"/>
    <col min="15637" max="15637" width="0" style="32" hidden="1" customWidth="1"/>
    <col min="15638" max="15638" width="3.7109375" style="32" customWidth="1"/>
    <col min="15639" max="15639" width="11.140625" style="32" bestFit="1" customWidth="1"/>
    <col min="15640" max="15641" width="10.5703125" style="32"/>
    <col min="15642" max="15642" width="11.140625" style="32" customWidth="1"/>
    <col min="15643" max="15872" width="10.5703125" style="32"/>
    <col min="15873" max="15880" width="0" style="32" hidden="1" customWidth="1"/>
    <col min="15881" max="15881" width="3.7109375" style="32" customWidth="1"/>
    <col min="15882" max="15882" width="3.85546875" style="32" customWidth="1"/>
    <col min="15883" max="15883" width="3.7109375" style="32" customWidth="1"/>
    <col min="15884" max="15884" width="12.7109375" style="32" customWidth="1"/>
    <col min="15885" max="15885" width="52.7109375" style="32" customWidth="1"/>
    <col min="15886" max="15889" width="0" style="32" hidden="1" customWidth="1"/>
    <col min="15890" max="15890" width="12.28515625" style="32" customWidth="1"/>
    <col min="15891" max="15891" width="6.42578125" style="32" customWidth="1"/>
    <col min="15892" max="15892" width="12.28515625" style="32" customWidth="1"/>
    <col min="15893" max="15893" width="0" style="32" hidden="1" customWidth="1"/>
    <col min="15894" max="15894" width="3.7109375" style="32" customWidth="1"/>
    <col min="15895" max="15895" width="11.140625" style="32" bestFit="1" customWidth="1"/>
    <col min="15896" max="15897" width="10.5703125" style="32"/>
    <col min="15898" max="15898" width="11.140625" style="32" customWidth="1"/>
    <col min="15899" max="16128" width="10.5703125" style="32"/>
    <col min="16129" max="16136" width="0" style="32" hidden="1" customWidth="1"/>
    <col min="16137" max="16137" width="3.7109375" style="32" customWidth="1"/>
    <col min="16138" max="16138" width="3.85546875" style="32" customWidth="1"/>
    <col min="16139" max="16139" width="3.7109375" style="32" customWidth="1"/>
    <col min="16140" max="16140" width="12.7109375" style="32" customWidth="1"/>
    <col min="16141" max="16141" width="52.7109375" style="32" customWidth="1"/>
    <col min="16142" max="16145" width="0" style="32" hidden="1" customWidth="1"/>
    <col min="16146" max="16146" width="12.28515625" style="32" customWidth="1"/>
    <col min="16147" max="16147" width="6.42578125" style="32" customWidth="1"/>
    <col min="16148" max="16148" width="12.28515625" style="32" customWidth="1"/>
    <col min="16149" max="16149" width="0" style="32" hidden="1" customWidth="1"/>
    <col min="16150" max="16150" width="3.7109375" style="32" customWidth="1"/>
    <col min="16151" max="16151" width="11.140625" style="32" bestFit="1" customWidth="1"/>
    <col min="16152" max="16153" width="10.5703125" style="32"/>
    <col min="16154" max="16154" width="11.140625" style="32" customWidth="1"/>
    <col min="16155" max="16384" width="10.5703125" style="32"/>
  </cols>
  <sheetData>
    <row r="1" spans="1:34" hidden="1"/>
    <row r="2" spans="1:34" hidden="1"/>
    <row r="3" spans="1:34" hidden="1"/>
    <row r="4" spans="1:34" ht="3" customHeight="1">
      <c r="J4" s="79"/>
      <c r="K4" s="79"/>
      <c r="L4" s="33"/>
      <c r="M4" s="33"/>
      <c r="N4" s="33"/>
    </row>
    <row r="5" spans="1:34" ht="22.5" customHeight="1">
      <c r="J5" s="79"/>
      <c r="K5" s="79"/>
      <c r="L5" s="681" t="s">
        <v>630</v>
      </c>
      <c r="M5" s="681"/>
      <c r="N5" s="681"/>
      <c r="O5" s="681"/>
      <c r="P5" s="681"/>
      <c r="Q5" s="681"/>
      <c r="R5" s="681"/>
      <c r="S5" s="681"/>
      <c r="T5" s="681"/>
      <c r="U5" s="291"/>
    </row>
    <row r="6" spans="1:34" ht="3" customHeight="1">
      <c r="J6" s="79"/>
      <c r="K6" s="79"/>
      <c r="L6" s="33"/>
      <c r="M6" s="33"/>
      <c r="N6" s="33"/>
      <c r="O6" s="76"/>
      <c r="P6" s="76"/>
      <c r="Q6" s="76"/>
      <c r="R6" s="76"/>
      <c r="S6" s="76"/>
      <c r="T6" s="76"/>
      <c r="U6" s="76"/>
    </row>
    <row r="7" spans="1:34" ht="22.5">
      <c r="J7" s="79"/>
      <c r="K7" s="79"/>
      <c r="L7" s="33"/>
      <c r="M7" s="468" t="s">
        <v>743</v>
      </c>
      <c r="N7" s="33"/>
      <c r="O7" s="706" t="s">
        <v>85</v>
      </c>
      <c r="P7" s="706"/>
      <c r="Q7" s="76"/>
      <c r="R7" s="76"/>
      <c r="S7" s="76"/>
      <c r="T7" s="76"/>
      <c r="U7" s="421"/>
    </row>
    <row r="8" spans="1:34" s="530" customFormat="1" ht="5.25">
      <c r="A8" s="180"/>
      <c r="B8" s="180"/>
      <c r="C8" s="180"/>
      <c r="D8" s="180"/>
      <c r="E8" s="180"/>
      <c r="F8" s="180"/>
      <c r="G8" s="191"/>
      <c r="H8" s="191"/>
      <c r="I8" s="523"/>
      <c r="J8" s="524"/>
      <c r="K8" s="524"/>
      <c r="L8" s="525"/>
      <c r="M8" s="525"/>
      <c r="N8" s="525"/>
      <c r="O8" s="531"/>
      <c r="P8" s="531"/>
      <c r="Q8" s="531"/>
      <c r="R8" s="531"/>
      <c r="S8" s="531"/>
      <c r="T8" s="531"/>
      <c r="U8" s="532"/>
      <c r="X8" s="180"/>
      <c r="Y8" s="180"/>
      <c r="Z8" s="180"/>
      <c r="AA8" s="180"/>
      <c r="AB8" s="180"/>
      <c r="AC8" s="180"/>
      <c r="AD8" s="180"/>
      <c r="AE8" s="180"/>
      <c r="AF8" s="180"/>
      <c r="AG8" s="180"/>
      <c r="AH8" s="180"/>
    </row>
    <row r="9" spans="1:34" s="145" customFormat="1" ht="22.5">
      <c r="A9" s="190"/>
      <c r="B9" s="190"/>
      <c r="C9" s="190"/>
      <c r="D9" s="190"/>
      <c r="E9" s="190"/>
      <c r="F9" s="190"/>
      <c r="G9" s="190"/>
      <c r="H9" s="190"/>
      <c r="L9" s="422"/>
      <c r="M9" s="468" t="s">
        <v>502</v>
      </c>
      <c r="N9" s="490"/>
      <c r="O9" s="687" t="str">
        <f>IF(NameOrPr_ch="",IF(NameOrPr="","",NameOrPr),NameOrPr_ch)</f>
        <v>Комитет по тарифам и ценам Курской области</v>
      </c>
      <c r="P9" s="687"/>
      <c r="Q9" s="687"/>
      <c r="R9" s="687"/>
      <c r="S9" s="687"/>
      <c r="T9" s="687"/>
      <c r="U9" s="421"/>
      <c r="V9" s="421"/>
      <c r="W9" s="436"/>
      <c r="X9" s="190"/>
      <c r="Y9" s="190"/>
      <c r="Z9" s="190"/>
      <c r="AA9" s="190"/>
      <c r="AB9" s="190"/>
      <c r="AC9" s="190"/>
      <c r="AD9" s="190"/>
      <c r="AE9" s="190"/>
      <c r="AF9" s="190"/>
      <c r="AG9" s="190"/>
      <c r="AH9" s="190"/>
    </row>
    <row r="10" spans="1:34" s="145" customFormat="1" ht="18.75">
      <c r="A10" s="190"/>
      <c r="B10" s="190"/>
      <c r="C10" s="190"/>
      <c r="D10" s="190"/>
      <c r="E10" s="190"/>
      <c r="F10" s="190"/>
      <c r="G10" s="190"/>
      <c r="H10" s="190"/>
      <c r="L10" s="422"/>
      <c r="M10" s="468" t="s">
        <v>595</v>
      </c>
      <c r="N10" s="490"/>
      <c r="O10" s="687" t="str">
        <f>IF(datePr_ch="",IF(datePr="","",datePr),datePr_ch)</f>
        <v>23.11.2022</v>
      </c>
      <c r="P10" s="687"/>
      <c r="Q10" s="687"/>
      <c r="R10" s="687"/>
      <c r="S10" s="687"/>
      <c r="T10" s="687"/>
      <c r="U10" s="421"/>
      <c r="V10" s="421"/>
      <c r="W10" s="436"/>
      <c r="X10" s="190"/>
      <c r="Y10" s="190"/>
      <c r="Z10" s="190"/>
      <c r="AA10" s="190"/>
      <c r="AB10" s="190"/>
      <c r="AC10" s="190"/>
      <c r="AD10" s="190"/>
      <c r="AE10" s="190"/>
      <c r="AF10" s="190"/>
      <c r="AG10" s="190"/>
      <c r="AH10" s="190"/>
    </row>
    <row r="11" spans="1:34" s="145" customFormat="1" ht="18.75">
      <c r="A11" s="190"/>
      <c r="B11" s="190"/>
      <c r="C11" s="190"/>
      <c r="D11" s="190"/>
      <c r="E11" s="190"/>
      <c r="F11" s="190"/>
      <c r="G11" s="190"/>
      <c r="H11" s="190"/>
      <c r="L11" s="139"/>
      <c r="M11" s="468" t="s">
        <v>594</v>
      </c>
      <c r="N11" s="490"/>
      <c r="O11" s="687" t="str">
        <f>IF(numberPr_ch="",IF(numberPr="","",numberPr),numberPr_ch)</f>
        <v>№73</v>
      </c>
      <c r="P11" s="687"/>
      <c r="Q11" s="687"/>
      <c r="R11" s="687"/>
      <c r="S11" s="687"/>
      <c r="T11" s="687"/>
      <c r="U11" s="421"/>
      <c r="V11" s="421"/>
      <c r="W11" s="436"/>
      <c r="X11" s="190"/>
      <c r="Y11" s="190"/>
      <c r="Z11" s="190"/>
      <c r="AA11" s="190"/>
      <c r="AB11" s="190"/>
      <c r="AC11" s="190"/>
      <c r="AD11" s="190"/>
      <c r="AE11" s="190"/>
      <c r="AF11" s="190"/>
      <c r="AG11" s="190"/>
      <c r="AH11" s="190"/>
    </row>
    <row r="12" spans="1:34" s="145" customFormat="1" ht="18.75">
      <c r="A12" s="190"/>
      <c r="B12" s="190"/>
      <c r="C12" s="190"/>
      <c r="D12" s="190"/>
      <c r="E12" s="190"/>
      <c r="F12" s="190"/>
      <c r="G12" s="190"/>
      <c r="H12" s="190"/>
      <c r="L12" s="139"/>
      <c r="M12" s="468" t="s">
        <v>501</v>
      </c>
      <c r="N12" s="490"/>
      <c r="O12" s="687" t="str">
        <f>IF(IstPub_ch="",IF(IstPub="","",IstPub),IstPub_ch)</f>
        <v>Газета "Курская правда" № 142 от 29.11.2022 г.</v>
      </c>
      <c r="P12" s="687"/>
      <c r="Q12" s="687"/>
      <c r="R12" s="687"/>
      <c r="S12" s="687"/>
      <c r="T12" s="687"/>
      <c r="U12" s="421"/>
      <c r="V12" s="421"/>
      <c r="W12" s="436"/>
      <c r="X12" s="190"/>
      <c r="Y12" s="190"/>
      <c r="Z12" s="190"/>
      <c r="AA12" s="190"/>
      <c r="AB12" s="190"/>
      <c r="AC12" s="190"/>
      <c r="AD12" s="190"/>
      <c r="AE12" s="190"/>
      <c r="AF12" s="190"/>
      <c r="AG12" s="190"/>
      <c r="AH12" s="190"/>
    </row>
    <row r="13" spans="1:34" s="145" customFormat="1" ht="11.25" hidden="1">
      <c r="A13" s="190"/>
      <c r="B13" s="190"/>
      <c r="C13" s="190"/>
      <c r="D13" s="190"/>
      <c r="E13" s="190"/>
      <c r="F13" s="190"/>
      <c r="G13" s="190"/>
      <c r="H13" s="190"/>
      <c r="L13" s="682"/>
      <c r="M13" s="682"/>
      <c r="N13" s="412"/>
      <c r="O13" s="421"/>
      <c r="P13" s="421"/>
      <c r="Q13" s="421"/>
      <c r="R13" s="421"/>
      <c r="S13" s="421"/>
      <c r="T13" s="421"/>
      <c r="U13" s="424" t="s">
        <v>373</v>
      </c>
      <c r="X13" s="190"/>
      <c r="Y13" s="190"/>
      <c r="Z13" s="190"/>
      <c r="AA13" s="190"/>
      <c r="AB13" s="190"/>
      <c r="AC13" s="190"/>
      <c r="AD13" s="190"/>
      <c r="AE13" s="190"/>
      <c r="AF13" s="190"/>
      <c r="AG13" s="190"/>
      <c r="AH13" s="190"/>
    </row>
    <row r="14" spans="1:34">
      <c r="J14" s="79"/>
      <c r="K14" s="79"/>
      <c r="L14" s="33"/>
      <c r="M14" s="33"/>
      <c r="N14" s="423"/>
      <c r="O14" s="688"/>
      <c r="P14" s="688"/>
      <c r="Q14" s="688"/>
      <c r="R14" s="688"/>
      <c r="S14" s="688"/>
      <c r="T14" s="688"/>
      <c r="U14" s="688"/>
    </row>
    <row r="15" spans="1:34">
      <c r="J15" s="79"/>
      <c r="K15" s="79"/>
      <c r="L15" s="613" t="s">
        <v>454</v>
      </c>
      <c r="M15" s="613"/>
      <c r="N15" s="613"/>
      <c r="O15" s="613"/>
      <c r="P15" s="613"/>
      <c r="Q15" s="613"/>
      <c r="R15" s="613"/>
      <c r="S15" s="613"/>
      <c r="T15" s="613"/>
      <c r="U15" s="613"/>
      <c r="V15" s="613"/>
      <c r="W15" s="613" t="s">
        <v>455</v>
      </c>
    </row>
    <row r="16" spans="1:34" ht="14.25" customHeight="1">
      <c r="J16" s="79"/>
      <c r="K16" s="79"/>
      <c r="L16" s="694" t="s">
        <v>92</v>
      </c>
      <c r="M16" s="694" t="s">
        <v>638</v>
      </c>
      <c r="N16" s="486"/>
      <c r="O16" s="695" t="s">
        <v>640</v>
      </c>
      <c r="P16" s="696"/>
      <c r="Q16" s="696"/>
      <c r="R16" s="696"/>
      <c r="S16" s="696"/>
      <c r="T16" s="697"/>
      <c r="U16" s="678" t="s">
        <v>341</v>
      </c>
      <c r="V16" s="691" t="s">
        <v>275</v>
      </c>
      <c r="W16" s="613"/>
    </row>
    <row r="17" spans="1:36" ht="14.25" customHeight="1">
      <c r="J17" s="79"/>
      <c r="K17" s="79"/>
      <c r="L17" s="694"/>
      <c r="M17" s="694"/>
      <c r="N17" s="487"/>
      <c r="O17" s="700" t="s">
        <v>604</v>
      </c>
      <c r="P17" s="698" t="s">
        <v>271</v>
      </c>
      <c r="Q17" s="699"/>
      <c r="R17" s="675" t="s">
        <v>653</v>
      </c>
      <c r="S17" s="676"/>
      <c r="T17" s="677"/>
      <c r="U17" s="679"/>
      <c r="V17" s="692"/>
      <c r="W17" s="613"/>
    </row>
    <row r="18" spans="1:36" ht="33.75" customHeight="1">
      <c r="J18" s="79"/>
      <c r="K18" s="79"/>
      <c r="L18" s="694"/>
      <c r="M18" s="694"/>
      <c r="N18" s="488"/>
      <c r="O18" s="701"/>
      <c r="P18" s="94" t="s">
        <v>605</v>
      </c>
      <c r="Q18" s="94" t="s">
        <v>6</v>
      </c>
      <c r="R18" s="95" t="s">
        <v>274</v>
      </c>
      <c r="S18" s="689" t="s">
        <v>273</v>
      </c>
      <c r="T18" s="690"/>
      <c r="U18" s="680"/>
      <c r="V18" s="693"/>
      <c r="W18" s="613"/>
    </row>
    <row r="19" spans="1:36">
      <c r="J19" s="79"/>
      <c r="K19" s="413">
        <v>1</v>
      </c>
      <c r="L19" s="474" t="s">
        <v>93</v>
      </c>
      <c r="M19" s="474" t="s">
        <v>49</v>
      </c>
      <c r="N19" s="476" t="str">
        <f ca="1">OFFSET(N19,0,-1)</f>
        <v>2</v>
      </c>
      <c r="O19" s="475">
        <f ca="1">OFFSET(O19,0,-1)+1</f>
        <v>3</v>
      </c>
      <c r="P19" s="475">
        <f ca="1">OFFSET(P19,0,-1)+1</f>
        <v>4</v>
      </c>
      <c r="Q19" s="475">
        <f ca="1">OFFSET(Q19,0,-1)+1</f>
        <v>5</v>
      </c>
      <c r="R19" s="475">
        <f ca="1">OFFSET(R19,0,-1)+1</f>
        <v>6</v>
      </c>
      <c r="S19" s="683">
        <f ca="1">OFFSET(S19,0,-1)+1</f>
        <v>7</v>
      </c>
      <c r="T19" s="683"/>
      <c r="U19" s="475">
        <f ca="1">OFFSET(U19,0,-2)+1</f>
        <v>8</v>
      </c>
      <c r="V19" s="476">
        <f ca="1">OFFSET(V19,0,-1)</f>
        <v>8</v>
      </c>
      <c r="W19" s="475">
        <f ca="1">OFFSET(W19,0,-1)+1</f>
        <v>9</v>
      </c>
    </row>
    <row r="20" spans="1:36" ht="22.5">
      <c r="A20" s="667">
        <v>1</v>
      </c>
      <c r="E20" s="191"/>
      <c r="F20" s="303"/>
      <c r="G20" s="303"/>
      <c r="H20" s="303"/>
      <c r="J20" s="541"/>
      <c r="K20" s="544"/>
      <c r="L20" s="425">
        <f>mergeValue(A20)</f>
        <v>1</v>
      </c>
      <c r="M20" s="472" t="s">
        <v>20</v>
      </c>
      <c r="N20" s="473"/>
      <c r="O20" s="668"/>
      <c r="P20" s="668"/>
      <c r="Q20" s="668"/>
      <c r="R20" s="668"/>
      <c r="S20" s="668"/>
      <c r="T20" s="668"/>
      <c r="U20" s="668"/>
      <c r="V20" s="668"/>
      <c r="W20" s="267" t="s">
        <v>476</v>
      </c>
      <c r="Y20" s="189"/>
      <c r="Z20" s="189" t="str">
        <f t="shared" ref="Z20:Z33" si="0">IF(M20="","",M20 )</f>
        <v>Наименование тарифа</v>
      </c>
      <c r="AA20" s="189"/>
      <c r="AB20" s="189"/>
      <c r="AC20" s="189"/>
      <c r="AI20" s="180"/>
      <c r="AJ20" s="180"/>
    </row>
    <row r="21" spans="1:36" ht="22.5">
      <c r="A21" s="667"/>
      <c r="B21" s="667">
        <v>1</v>
      </c>
      <c r="E21" s="303"/>
      <c r="F21" s="303"/>
      <c r="G21" s="303"/>
      <c r="H21" s="303"/>
      <c r="I21" s="157"/>
      <c r="J21" s="540"/>
      <c r="K21" s="542"/>
      <c r="L21" s="425" t="str">
        <f>mergeValue(A21) &amp;"."&amp; mergeValue(B21)</f>
        <v>1.1</v>
      </c>
      <c r="M21" s="441" t="s">
        <v>16</v>
      </c>
      <c r="N21" s="473"/>
      <c r="O21" s="668"/>
      <c r="P21" s="668"/>
      <c r="Q21" s="668"/>
      <c r="R21" s="668"/>
      <c r="S21" s="668"/>
      <c r="T21" s="668"/>
      <c r="U21" s="668"/>
      <c r="V21" s="668"/>
      <c r="W21" s="267" t="s">
        <v>477</v>
      </c>
      <c r="Y21" s="189"/>
      <c r="Z21" s="189" t="str">
        <f t="shared" si="0"/>
        <v>Территория действия тарифа</v>
      </c>
      <c r="AA21" s="189"/>
      <c r="AB21" s="189"/>
      <c r="AC21" s="189"/>
      <c r="AI21" s="180"/>
      <c r="AJ21" s="180"/>
    </row>
    <row r="22" spans="1:36" ht="22.5">
      <c r="A22" s="667"/>
      <c r="B22" s="667"/>
      <c r="C22" s="667">
        <v>1</v>
      </c>
      <c r="E22" s="303"/>
      <c r="F22" s="303"/>
      <c r="G22" s="303"/>
      <c r="H22" s="303"/>
      <c r="I22" s="543"/>
      <c r="J22" s="540"/>
      <c r="K22" s="542"/>
      <c r="L22" s="425" t="str">
        <f>mergeValue(A22) &amp;"."&amp; mergeValue(B22)&amp;"."&amp; mergeValue(C22)</f>
        <v>1.1.1</v>
      </c>
      <c r="M22" s="442" t="s">
        <v>7</v>
      </c>
      <c r="N22" s="473"/>
      <c r="O22" s="668"/>
      <c r="P22" s="668"/>
      <c r="Q22" s="668"/>
      <c r="R22" s="668"/>
      <c r="S22" s="668"/>
      <c r="T22" s="668"/>
      <c r="U22" s="668"/>
      <c r="V22" s="668"/>
      <c r="W22" s="267" t="s">
        <v>632</v>
      </c>
      <c r="Y22" s="189"/>
      <c r="Z22" s="189" t="str">
        <f t="shared" si="0"/>
        <v xml:space="preserve">Наименование системы теплоснабжения </v>
      </c>
      <c r="AA22" s="189"/>
      <c r="AB22" s="189"/>
      <c r="AC22" s="189"/>
      <c r="AI22" s="180"/>
      <c r="AJ22" s="180"/>
    </row>
    <row r="23" spans="1:36" ht="22.5">
      <c r="A23" s="667"/>
      <c r="B23" s="667"/>
      <c r="C23" s="667"/>
      <c r="D23" s="667">
        <v>1</v>
      </c>
      <c r="E23" s="303"/>
      <c r="F23" s="303"/>
      <c r="G23" s="303"/>
      <c r="H23" s="303"/>
      <c r="I23" s="543"/>
      <c r="J23" s="540"/>
      <c r="K23" s="542"/>
      <c r="L23" s="425" t="str">
        <f>mergeValue(A23) &amp;"."&amp; mergeValue(B23)&amp;"."&amp; mergeValue(C23)&amp;"."&amp; mergeValue(D23)</f>
        <v>1.1.1.1</v>
      </c>
      <c r="M23" s="443" t="s">
        <v>22</v>
      </c>
      <c r="N23" s="473"/>
      <c r="O23" s="668"/>
      <c r="P23" s="668"/>
      <c r="Q23" s="668"/>
      <c r="R23" s="668"/>
      <c r="S23" s="668"/>
      <c r="T23" s="668"/>
      <c r="U23" s="668"/>
      <c r="V23" s="668"/>
      <c r="W23" s="267" t="s">
        <v>633</v>
      </c>
      <c r="Y23" s="189"/>
      <c r="Z23" s="189" t="str">
        <f t="shared" si="0"/>
        <v xml:space="preserve">Источник тепловой энергии  </v>
      </c>
      <c r="AA23" s="189"/>
      <c r="AB23" s="189"/>
      <c r="AC23" s="189"/>
      <c r="AI23" s="180"/>
      <c r="AJ23" s="180"/>
    </row>
    <row r="24" spans="1:36" ht="101.25">
      <c r="A24" s="667"/>
      <c r="B24" s="667"/>
      <c r="C24" s="667"/>
      <c r="D24" s="667"/>
      <c r="E24" s="667">
        <v>1</v>
      </c>
      <c r="F24" s="303"/>
      <c r="G24" s="303"/>
      <c r="H24" s="180">
        <v>1</v>
      </c>
      <c r="I24" s="667">
        <v>1</v>
      </c>
      <c r="J24" s="303"/>
      <c r="K24" s="546"/>
      <c r="L24" s="425" t="str">
        <f>mergeValue(A24) &amp;"."&amp; mergeValue(B24)&amp;"."&amp; mergeValue(C24)&amp;"."&amp; mergeValue(D24)&amp;"."&amp; mergeValue(E24)</f>
        <v>1.1.1.1.1</v>
      </c>
      <c r="M24" s="445" t="s">
        <v>9</v>
      </c>
      <c r="N24" s="473"/>
      <c r="O24" s="669"/>
      <c r="P24" s="669"/>
      <c r="Q24" s="669"/>
      <c r="R24" s="669"/>
      <c r="S24" s="669"/>
      <c r="T24" s="669"/>
      <c r="U24" s="669"/>
      <c r="V24" s="669"/>
      <c r="W24" s="267" t="s">
        <v>637</v>
      </c>
      <c r="Y24" s="189"/>
      <c r="Z24" s="189" t="str">
        <f t="shared" si="0"/>
        <v>Схема подключения теплопотребляющей установки к коллектору источника тепловой энергии</v>
      </c>
      <c r="AA24" s="189"/>
      <c r="AB24" s="189"/>
      <c r="AC24" s="189"/>
      <c r="AI24" s="180"/>
      <c r="AJ24" s="180"/>
    </row>
    <row r="25" spans="1:36" ht="90">
      <c r="A25" s="667"/>
      <c r="B25" s="667"/>
      <c r="C25" s="667"/>
      <c r="D25" s="667"/>
      <c r="E25" s="667"/>
      <c r="F25" s="667">
        <v>1</v>
      </c>
      <c r="G25" s="180"/>
      <c r="H25" s="180"/>
      <c r="I25" s="667"/>
      <c r="J25" s="667">
        <v>1</v>
      </c>
      <c r="K25" s="547"/>
      <c r="L25" s="425" t="str">
        <f>mergeValue(A25) &amp;"."&amp; mergeValue(B25)&amp;"."&amp; mergeValue(C25)&amp;"."&amp; mergeValue(D25)&amp;"."&amp; mergeValue(E25)&amp;"."&amp; mergeValue(F25)</f>
        <v>1.1.1.1.1.1</v>
      </c>
      <c r="M25" s="446" t="s">
        <v>10</v>
      </c>
      <c r="N25" s="473"/>
      <c r="O25" s="670"/>
      <c r="P25" s="671"/>
      <c r="Q25" s="671"/>
      <c r="R25" s="671"/>
      <c r="S25" s="671"/>
      <c r="T25" s="671"/>
      <c r="U25" s="671"/>
      <c r="V25" s="672"/>
      <c r="W25" s="267" t="s">
        <v>635</v>
      </c>
      <c r="Y25" s="189"/>
      <c r="Z25" s="189" t="str">
        <f t="shared" si="0"/>
        <v>Группа потребителей</v>
      </c>
      <c r="AA25" s="189"/>
      <c r="AB25" s="189"/>
      <c r="AC25" s="189"/>
      <c r="AI25" s="180"/>
      <c r="AJ25" s="180"/>
    </row>
    <row r="26" spans="1:36" ht="189" customHeight="1">
      <c r="A26" s="667"/>
      <c r="B26" s="667"/>
      <c r="C26" s="667"/>
      <c r="D26" s="667"/>
      <c r="E26" s="667"/>
      <c r="F26" s="667"/>
      <c r="G26" s="180">
        <v>1</v>
      </c>
      <c r="H26" s="180"/>
      <c r="I26" s="667"/>
      <c r="J26" s="667"/>
      <c r="K26" s="547">
        <v>1</v>
      </c>
      <c r="L26" s="425" t="str">
        <f>mergeValue(A26) &amp;"."&amp; mergeValue(B26)&amp;"."&amp; mergeValue(C26)&amp;"."&amp; mergeValue(D26)&amp;"."&amp; mergeValue(E26)&amp;"."&amp; mergeValue(F26)&amp;"."&amp; mergeValue(G26)</f>
        <v>1.1.1.1.1.1.1</v>
      </c>
      <c r="M26" s="563"/>
      <c r="N26" s="473"/>
      <c r="O26" s="451"/>
      <c r="P26" s="451"/>
      <c r="Q26" s="574"/>
      <c r="R26" s="673"/>
      <c r="S26" s="674" t="s">
        <v>84</v>
      </c>
      <c r="T26" s="673"/>
      <c r="U26" s="674" t="s">
        <v>85</v>
      </c>
      <c r="V26" s="451"/>
      <c r="W26" s="684" t="s">
        <v>654</v>
      </c>
      <c r="X26" s="180" t="str">
        <f>strCheckDate(O27:V27)</f>
        <v/>
      </c>
      <c r="Y26" s="189"/>
      <c r="Z26" s="189" t="str">
        <f t="shared" si="0"/>
        <v/>
      </c>
      <c r="AA26" s="189"/>
      <c r="AB26" s="189"/>
      <c r="AC26" s="189"/>
      <c r="AI26" s="180"/>
      <c r="AJ26" s="180"/>
    </row>
    <row r="27" spans="1:36" ht="11.25" hidden="1">
      <c r="A27" s="667"/>
      <c r="B27" s="667"/>
      <c r="C27" s="667"/>
      <c r="D27" s="667"/>
      <c r="E27" s="667"/>
      <c r="F27" s="667"/>
      <c r="G27" s="180"/>
      <c r="H27" s="180"/>
      <c r="I27" s="667"/>
      <c r="J27" s="667"/>
      <c r="K27" s="547"/>
      <c r="L27" s="253"/>
      <c r="M27" s="473"/>
      <c r="N27" s="473"/>
      <c r="O27" s="451"/>
      <c r="P27" s="451"/>
      <c r="Q27" s="461" t="str">
        <f>R26 &amp; "-" &amp; T26</f>
        <v>-</v>
      </c>
      <c r="R27" s="673"/>
      <c r="S27" s="674"/>
      <c r="T27" s="673"/>
      <c r="U27" s="674"/>
      <c r="V27" s="451"/>
      <c r="W27" s="685"/>
      <c r="Y27" s="189"/>
      <c r="Z27" s="189" t="str">
        <f t="shared" si="0"/>
        <v/>
      </c>
      <c r="AA27" s="189"/>
      <c r="AB27" s="189"/>
      <c r="AC27" s="189"/>
      <c r="AI27" s="180"/>
      <c r="AJ27" s="180"/>
    </row>
    <row r="28" spans="1:36" ht="15" customHeight="1">
      <c r="A28" s="667"/>
      <c r="B28" s="667"/>
      <c r="C28" s="667"/>
      <c r="D28" s="667"/>
      <c r="E28" s="667"/>
      <c r="F28" s="667"/>
      <c r="G28" s="303"/>
      <c r="H28" s="180"/>
      <c r="I28" s="667"/>
      <c r="J28" s="667"/>
      <c r="K28" s="546"/>
      <c r="L28" s="439"/>
      <c r="M28" s="448" t="s">
        <v>25</v>
      </c>
      <c r="N28" s="148"/>
      <c r="O28" s="148"/>
      <c r="P28" s="148"/>
      <c r="Q28" s="148"/>
      <c r="R28" s="148"/>
      <c r="S28" s="148"/>
      <c r="T28" s="148"/>
      <c r="U28" s="148"/>
      <c r="V28" s="449"/>
      <c r="W28" s="686"/>
      <c r="Y28" s="189"/>
      <c r="Z28" s="189" t="str">
        <f t="shared" si="0"/>
        <v>Добавить вид теплоносителя (параметры теплоносителя)</v>
      </c>
      <c r="AA28" s="189"/>
      <c r="AB28" s="189"/>
      <c r="AC28" s="189"/>
      <c r="AI28" s="180"/>
      <c r="AJ28" s="180"/>
    </row>
    <row r="29" spans="1:36" ht="15" customHeight="1">
      <c r="A29" s="667"/>
      <c r="B29" s="667"/>
      <c r="C29" s="667"/>
      <c r="D29" s="667"/>
      <c r="E29" s="667"/>
      <c r="F29" s="303"/>
      <c r="G29" s="303"/>
      <c r="H29" s="180"/>
      <c r="I29" s="667"/>
      <c r="J29" s="303"/>
      <c r="K29" s="546"/>
      <c r="L29" s="439"/>
      <c r="M29" s="447" t="s">
        <v>11</v>
      </c>
      <c r="N29" s="148"/>
      <c r="O29" s="148"/>
      <c r="P29" s="148"/>
      <c r="Q29" s="148"/>
      <c r="R29" s="148"/>
      <c r="S29" s="148"/>
      <c r="T29" s="148"/>
      <c r="U29" s="452"/>
      <c r="V29" s="148"/>
      <c r="W29" s="489"/>
      <c r="Y29" s="189"/>
      <c r="Z29" s="189" t="str">
        <f t="shared" si="0"/>
        <v>Добавить группу потребителей</v>
      </c>
      <c r="AA29" s="189"/>
      <c r="AB29" s="189"/>
      <c r="AC29" s="189"/>
      <c r="AI29" s="180"/>
      <c r="AJ29" s="180"/>
    </row>
    <row r="30" spans="1:36" ht="15" customHeight="1">
      <c r="A30" s="667"/>
      <c r="B30" s="667"/>
      <c r="C30" s="667"/>
      <c r="D30" s="667"/>
      <c r="E30" s="545"/>
      <c r="F30" s="303"/>
      <c r="G30" s="303"/>
      <c r="H30" s="303"/>
      <c r="I30" s="541"/>
      <c r="J30" s="78"/>
      <c r="K30" s="544"/>
      <c r="L30" s="439"/>
      <c r="M30" s="444" t="s">
        <v>12</v>
      </c>
      <c r="N30" s="148"/>
      <c r="O30" s="148"/>
      <c r="P30" s="148"/>
      <c r="Q30" s="148"/>
      <c r="R30" s="148"/>
      <c r="S30" s="148"/>
      <c r="T30" s="148"/>
      <c r="U30" s="452"/>
      <c r="V30" s="148"/>
      <c r="W30" s="489"/>
      <c r="Y30" s="189"/>
      <c r="Z30" s="189" t="str">
        <f t="shared" si="0"/>
        <v>Добавить схему подключения</v>
      </c>
      <c r="AA30" s="189"/>
      <c r="AB30" s="189"/>
      <c r="AC30" s="189"/>
      <c r="AI30" s="180"/>
      <c r="AJ30" s="180"/>
    </row>
    <row r="31" spans="1:36" ht="15" customHeight="1">
      <c r="A31" s="667"/>
      <c r="B31" s="667"/>
      <c r="C31" s="667"/>
      <c r="D31" s="545"/>
      <c r="E31" s="545"/>
      <c r="F31" s="303"/>
      <c r="G31" s="303"/>
      <c r="H31" s="303"/>
      <c r="I31" s="541"/>
      <c r="J31" s="78"/>
      <c r="K31" s="544"/>
      <c r="L31" s="439"/>
      <c r="M31" s="137" t="s">
        <v>17</v>
      </c>
      <c r="N31" s="148"/>
      <c r="O31" s="148"/>
      <c r="P31" s="148"/>
      <c r="Q31" s="148"/>
      <c r="R31" s="148"/>
      <c r="S31" s="148"/>
      <c r="T31" s="148"/>
      <c r="U31" s="452"/>
      <c r="V31" s="148"/>
      <c r="W31" s="489"/>
      <c r="Y31" s="189"/>
      <c r="Z31" s="189" t="str">
        <f t="shared" si="0"/>
        <v>Добавить источник тепловой энергии</v>
      </c>
      <c r="AA31" s="189"/>
      <c r="AB31" s="189"/>
      <c r="AC31" s="189"/>
      <c r="AI31" s="180"/>
      <c r="AJ31" s="180"/>
    </row>
    <row r="32" spans="1:36" ht="15" customHeight="1">
      <c r="A32" s="667"/>
      <c r="B32" s="667"/>
      <c r="C32" s="545"/>
      <c r="D32" s="545"/>
      <c r="E32" s="545"/>
      <c r="F32" s="545"/>
      <c r="G32" s="550"/>
      <c r="H32" s="541"/>
      <c r="I32" s="548"/>
      <c r="J32" s="78"/>
      <c r="K32" s="549"/>
      <c r="L32" s="439"/>
      <c r="M32" s="136" t="s">
        <v>18</v>
      </c>
      <c r="N32" s="148"/>
      <c r="O32" s="148"/>
      <c r="P32" s="148"/>
      <c r="Q32" s="148"/>
      <c r="R32" s="148"/>
      <c r="S32" s="148"/>
      <c r="T32" s="148"/>
      <c r="U32" s="452"/>
      <c r="V32" s="148"/>
      <c r="W32" s="489"/>
      <c r="Y32" s="189"/>
      <c r="Z32" s="189" t="str">
        <f t="shared" si="0"/>
        <v>Добавить наименование системы теплоснабжения</v>
      </c>
      <c r="AA32" s="189"/>
      <c r="AB32" s="189"/>
      <c r="AC32" s="189"/>
      <c r="AI32" s="180"/>
      <c r="AJ32" s="180"/>
    </row>
    <row r="33" spans="1:36" ht="15" customHeight="1">
      <c r="A33" s="667"/>
      <c r="B33" s="545"/>
      <c r="C33" s="545"/>
      <c r="D33" s="545"/>
      <c r="E33" s="545"/>
      <c r="F33" s="545"/>
      <c r="G33" s="550"/>
      <c r="H33" s="541"/>
      <c r="I33" s="541"/>
      <c r="J33" s="78"/>
      <c r="K33" s="544"/>
      <c r="L33" s="439"/>
      <c r="M33" s="142" t="s">
        <v>19</v>
      </c>
      <c r="N33" s="148"/>
      <c r="O33" s="148"/>
      <c r="P33" s="148"/>
      <c r="Q33" s="148"/>
      <c r="R33" s="148"/>
      <c r="S33" s="148"/>
      <c r="T33" s="148"/>
      <c r="U33" s="452"/>
      <c r="V33" s="148"/>
      <c r="W33" s="489"/>
      <c r="Y33" s="189"/>
      <c r="Z33" s="189" t="str">
        <f t="shared" si="0"/>
        <v>Добавить территорию действия тарифа</v>
      </c>
      <c r="AA33" s="189"/>
      <c r="AB33" s="189"/>
      <c r="AC33" s="189"/>
      <c r="AI33" s="180"/>
      <c r="AJ33" s="180"/>
    </row>
    <row r="34" spans="1:36" customFormat="1" ht="15" customHeight="1">
      <c r="L34" s="415"/>
      <c r="M34" s="151" t="s">
        <v>309</v>
      </c>
      <c r="N34" s="148"/>
      <c r="O34" s="148"/>
      <c r="P34" s="148"/>
      <c r="Q34" s="148"/>
      <c r="R34" s="148"/>
      <c r="S34" s="148"/>
      <c r="T34" s="148"/>
      <c r="U34" s="452"/>
      <c r="V34" s="148"/>
      <c r="W34" s="489"/>
      <c r="X34" s="182"/>
      <c r="Y34" s="182"/>
      <c r="Z34" s="182"/>
      <c r="AA34" s="182"/>
      <c r="AB34" s="182"/>
      <c r="AC34" s="182"/>
      <c r="AD34" s="182"/>
      <c r="AE34" s="182"/>
      <c r="AF34" s="182"/>
      <c r="AG34" s="182"/>
      <c r="AH34" s="182"/>
    </row>
    <row r="35" spans="1:36" ht="11.25">
      <c r="A35" s="32"/>
      <c r="B35" s="32"/>
      <c r="C35" s="32"/>
      <c r="D35" s="32"/>
      <c r="E35" s="32"/>
      <c r="F35" s="32"/>
      <c r="G35" s="32"/>
      <c r="H35" s="32"/>
      <c r="I35" s="32"/>
      <c r="J35" s="32"/>
      <c r="K35" s="32"/>
      <c r="X35" s="32"/>
      <c r="Y35" s="32"/>
      <c r="Z35" s="32"/>
      <c r="AA35" s="32"/>
      <c r="AB35" s="32"/>
      <c r="AC35" s="32"/>
      <c r="AD35" s="32"/>
      <c r="AE35" s="32"/>
      <c r="AF35" s="32"/>
      <c r="AG35" s="32"/>
      <c r="AH35" s="32"/>
    </row>
    <row r="36" spans="1:36" ht="105.75" customHeight="1">
      <c r="L36" s="1">
        <v>1</v>
      </c>
      <c r="M36" s="661" t="s">
        <v>631</v>
      </c>
      <c r="N36" s="661"/>
      <c r="O36" s="661"/>
      <c r="P36" s="661"/>
      <c r="Q36" s="661"/>
      <c r="R36" s="661"/>
      <c r="S36" s="661"/>
      <c r="T36" s="661"/>
      <c r="U36" s="661"/>
      <c r="V36" s="661"/>
      <c r="W36" s="661"/>
    </row>
  </sheetData>
  <sheetProtection algorithmName="SHA-512" hashValue="KcN8p5woQBlsGj8Rxsa6QGSZzpxVy/mXtqnffKTxB8A3lHYyJ4rCYhzBmXZ/hAbAEXT5twsNVMmZVlDRhFFBzg==" saltValue="iFRKUXiB5ZXlZRzzU5J5HQ==" spinCount="100000" sheet="1" objects="1" scenarios="1" formatColumns="0" formatRows="0"/>
  <dataConsolidate leftLabels="1"/>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xr:uid="{00000000-0002-0000-0E00-000000000000}">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xr:uid="{00000000-0002-0000-0E00-000001000000}">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xr:uid="{00000000-0002-0000-0E00-000002000000}">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xr:uid="{00000000-0002-0000-0E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xr:uid="{00000000-0002-0000-0E00-000004000000}"/>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xr:uid="{00000000-0002-0000-0E00-000005000000}"/>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xr:uid="{00000000-0002-0000-0E00-00000600000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xr:uid="{00000000-0002-0000-0E00-000007000000}"/>
    <dataValidation type="list" allowBlank="1" showInputMessage="1" showErrorMessage="1" errorTitle="Ошибка" error="Выберите значение из списка" prompt="Выберите значение из списка" sqref="O25" xr:uid="{00000000-0002-0000-0E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List05_3_i">
    <tabColor indexed="22"/>
  </sheetPr>
  <dimension ref="A1:T19"/>
  <sheetViews>
    <sheetView showGridLines="0" topLeftCell="E1" zoomScaleNormal="100" workbookViewId="0"/>
  </sheetViews>
  <sheetFormatPr defaultColWidth="10.5703125" defaultRowHeight="14.25"/>
  <cols>
    <col min="1" max="1" width="3.7109375" style="191" hidden="1" customWidth="1"/>
    <col min="2" max="4" width="3.7109375" style="180" hidden="1" customWidth="1"/>
    <col min="5" max="5" width="3.7109375" style="80" customWidth="1"/>
    <col min="6" max="6" width="9.7109375" style="32" customWidth="1"/>
    <col min="7" max="7" width="37.7109375" style="32" customWidth="1"/>
    <col min="8" max="8" width="66.85546875" style="32" customWidth="1"/>
    <col min="9" max="9" width="115.7109375" style="32" customWidth="1"/>
    <col min="10" max="11" width="10.5703125" style="180"/>
    <col min="12" max="12" width="11.140625" style="180" customWidth="1"/>
    <col min="13" max="20" width="10.5703125" style="180"/>
    <col min="21" max="16384" width="10.5703125" style="32"/>
  </cols>
  <sheetData>
    <row r="1" spans="1:20" ht="3" customHeight="1">
      <c r="A1" s="191" t="s">
        <v>50</v>
      </c>
    </row>
    <row r="2" spans="1:20" ht="22.5">
      <c r="F2" s="662" t="s">
        <v>491</v>
      </c>
      <c r="G2" s="663"/>
      <c r="H2" s="664"/>
      <c r="I2" s="376"/>
    </row>
    <row r="3" spans="1:20" ht="3" customHeight="1"/>
    <row r="4" spans="1:20" s="145" customFormat="1" ht="11.25">
      <c r="A4" s="190"/>
      <c r="B4" s="190"/>
      <c r="C4" s="190"/>
      <c r="D4" s="190"/>
      <c r="F4" s="613" t="s">
        <v>454</v>
      </c>
      <c r="G4" s="613"/>
      <c r="H4" s="613"/>
      <c r="I4" s="637" t="s">
        <v>455</v>
      </c>
      <c r="J4" s="190"/>
      <c r="K4" s="190"/>
      <c r="L4" s="190"/>
      <c r="M4" s="190"/>
      <c r="N4" s="190"/>
      <c r="O4" s="190"/>
      <c r="P4" s="190"/>
      <c r="Q4" s="190"/>
      <c r="R4" s="190"/>
      <c r="S4" s="190"/>
      <c r="T4" s="190"/>
    </row>
    <row r="5" spans="1:20" s="145" customFormat="1" ht="11.25" customHeight="1">
      <c r="A5" s="190"/>
      <c r="B5" s="190"/>
      <c r="C5" s="190"/>
      <c r="D5" s="190"/>
      <c r="F5" s="278" t="s">
        <v>92</v>
      </c>
      <c r="G5" s="104" t="s">
        <v>457</v>
      </c>
      <c r="H5" s="277" t="s">
        <v>442</v>
      </c>
      <c r="I5" s="637"/>
      <c r="J5" s="190"/>
      <c r="K5" s="190"/>
      <c r="L5" s="190"/>
      <c r="M5" s="190"/>
      <c r="N5" s="190"/>
      <c r="O5" s="190"/>
      <c r="P5" s="190"/>
      <c r="Q5" s="190"/>
      <c r="R5" s="190"/>
      <c r="S5" s="190"/>
      <c r="T5" s="190"/>
    </row>
    <row r="6" spans="1:20" s="145" customFormat="1" ht="12" customHeight="1">
      <c r="A6" s="190"/>
      <c r="B6" s="190"/>
      <c r="C6" s="190"/>
      <c r="D6" s="190"/>
      <c r="F6" s="279" t="s">
        <v>93</v>
      </c>
      <c r="G6" s="281">
        <v>2</v>
      </c>
      <c r="H6" s="282">
        <v>3</v>
      </c>
      <c r="I6" s="280">
        <v>4</v>
      </c>
      <c r="J6" s="190">
        <v>4</v>
      </c>
      <c r="K6" s="190"/>
      <c r="L6" s="190"/>
      <c r="M6" s="190"/>
      <c r="N6" s="190"/>
      <c r="O6" s="190"/>
      <c r="P6" s="190"/>
      <c r="Q6" s="190"/>
      <c r="R6" s="190"/>
      <c r="S6" s="190"/>
      <c r="T6" s="190"/>
    </row>
    <row r="7" spans="1:20" s="145" customFormat="1" ht="18.75">
      <c r="A7" s="190"/>
      <c r="B7" s="190"/>
      <c r="C7" s="190"/>
      <c r="D7" s="190"/>
      <c r="F7" s="171">
        <v>1</v>
      </c>
      <c r="G7" s="360" t="s">
        <v>492</v>
      </c>
      <c r="H7" s="276" t="str">
        <f>IF(dateCh="","",dateCh)</f>
        <v>29.11.2022</v>
      </c>
      <c r="I7" s="176" t="s">
        <v>493</v>
      </c>
      <c r="J7" s="290"/>
      <c r="K7" s="190"/>
      <c r="L7" s="190"/>
      <c r="M7" s="190"/>
      <c r="N7" s="190"/>
      <c r="O7" s="190"/>
      <c r="P7" s="190"/>
      <c r="Q7" s="190"/>
      <c r="R7" s="190"/>
      <c r="S7" s="190"/>
      <c r="T7" s="190"/>
    </row>
    <row r="8" spans="1:20" s="145" customFormat="1" ht="45">
      <c r="A8" s="665">
        <v>1</v>
      </c>
      <c r="B8" s="190"/>
      <c r="C8" s="190"/>
      <c r="D8" s="190"/>
      <c r="F8" s="171" t="str">
        <f>"2." &amp;mergeValue(A8)</f>
        <v>2.1</v>
      </c>
      <c r="G8" s="360" t="s">
        <v>494</v>
      </c>
      <c r="H8" s="276"/>
      <c r="I8" s="176" t="s">
        <v>589</v>
      </c>
      <c r="J8" s="290"/>
      <c r="K8" s="190"/>
      <c r="L8" s="190"/>
      <c r="M8" s="190"/>
      <c r="N8" s="190"/>
      <c r="O8" s="190"/>
      <c r="P8" s="190"/>
      <c r="Q8" s="190"/>
      <c r="R8" s="190"/>
      <c r="S8" s="190"/>
      <c r="T8" s="190"/>
    </row>
    <row r="9" spans="1:20" s="145" customFormat="1" ht="22.5">
      <c r="A9" s="665"/>
      <c r="B9" s="190"/>
      <c r="C9" s="190"/>
      <c r="D9" s="190"/>
      <c r="F9" s="171" t="str">
        <f>"3." &amp;mergeValue(A9)</f>
        <v>3.1</v>
      </c>
      <c r="G9" s="360" t="s">
        <v>495</v>
      </c>
      <c r="H9" s="276"/>
      <c r="I9" s="176" t="s">
        <v>587</v>
      </c>
      <c r="J9" s="290"/>
      <c r="K9" s="190"/>
      <c r="L9" s="190"/>
      <c r="M9" s="190"/>
      <c r="N9" s="190"/>
      <c r="O9" s="190"/>
      <c r="P9" s="190"/>
      <c r="Q9" s="190"/>
      <c r="R9" s="190"/>
      <c r="S9" s="190"/>
      <c r="T9" s="190"/>
    </row>
    <row r="10" spans="1:20" s="145" customFormat="1" ht="22.5">
      <c r="A10" s="665"/>
      <c r="B10" s="190"/>
      <c r="C10" s="190"/>
      <c r="D10" s="190"/>
      <c r="F10" s="171" t="str">
        <f>"4."&amp;mergeValue(A10)</f>
        <v>4.1</v>
      </c>
      <c r="G10" s="360" t="s">
        <v>496</v>
      </c>
      <c r="H10" s="277" t="s">
        <v>458</v>
      </c>
      <c r="I10" s="176"/>
      <c r="J10" s="290"/>
      <c r="K10" s="190"/>
      <c r="L10" s="190"/>
      <c r="M10" s="190"/>
      <c r="N10" s="190"/>
      <c r="O10" s="190"/>
      <c r="P10" s="190"/>
      <c r="Q10" s="190"/>
      <c r="R10" s="190"/>
      <c r="S10" s="190"/>
      <c r="T10" s="190"/>
    </row>
    <row r="11" spans="1:20" s="145" customFormat="1" ht="18.75">
      <c r="A11" s="665"/>
      <c r="B11" s="665">
        <v>1</v>
      </c>
      <c r="C11" s="296"/>
      <c r="D11" s="296"/>
      <c r="F11" s="171" t="str">
        <f>"4."&amp;mergeValue(A11) &amp;"."&amp;mergeValue(B11)</f>
        <v>4.1.1</v>
      </c>
      <c r="G11" s="283" t="s">
        <v>591</v>
      </c>
      <c r="H11" s="276" t="str">
        <f>IF(region_name="","",region_name)</f>
        <v>Курская область</v>
      </c>
      <c r="I11" s="176" t="s">
        <v>499</v>
      </c>
      <c r="J11" s="290"/>
      <c r="K11" s="190"/>
      <c r="L11" s="190"/>
      <c r="M11" s="190"/>
      <c r="N11" s="190"/>
      <c r="O11" s="190"/>
      <c r="P11" s="190"/>
      <c r="Q11" s="190"/>
      <c r="R11" s="190"/>
      <c r="S11" s="190"/>
      <c r="T11" s="190"/>
    </row>
    <row r="12" spans="1:20" s="145" customFormat="1" ht="22.5">
      <c r="A12" s="665"/>
      <c r="B12" s="665"/>
      <c r="C12" s="665">
        <v>1</v>
      </c>
      <c r="D12" s="296"/>
      <c r="F12" s="171" t="str">
        <f>"4."&amp;mergeValue(A12) &amp;"."&amp;mergeValue(B12)&amp;"."&amp;mergeValue(C12)</f>
        <v>4.1.1.1</v>
      </c>
      <c r="G12" s="295" t="s">
        <v>497</v>
      </c>
      <c r="H12" s="276"/>
      <c r="I12" s="176" t="s">
        <v>500</v>
      </c>
      <c r="J12" s="290"/>
      <c r="K12" s="190"/>
      <c r="L12" s="190"/>
      <c r="M12" s="190"/>
      <c r="N12" s="190"/>
      <c r="O12" s="190"/>
      <c r="P12" s="190"/>
      <c r="Q12" s="190"/>
      <c r="R12" s="190"/>
      <c r="S12" s="190"/>
      <c r="T12" s="190"/>
    </row>
    <row r="13" spans="1:20" s="145" customFormat="1" ht="39" customHeight="1">
      <c r="A13" s="665"/>
      <c r="B13" s="665"/>
      <c r="C13" s="665"/>
      <c r="D13" s="296">
        <v>1</v>
      </c>
      <c r="F13" s="171" t="str">
        <f>"4."&amp;mergeValue(A13) &amp;"."&amp;mergeValue(B13)&amp;"."&amp;mergeValue(C13)&amp;"."&amp;mergeValue(D13)</f>
        <v>4.1.1.1.1</v>
      </c>
      <c r="G13" s="363" t="s">
        <v>498</v>
      </c>
      <c r="H13" s="276"/>
      <c r="I13" s="666" t="s">
        <v>590</v>
      </c>
      <c r="J13" s="290"/>
      <c r="K13" s="190"/>
      <c r="L13" s="190"/>
      <c r="M13" s="190"/>
      <c r="N13" s="190"/>
      <c r="O13" s="190"/>
      <c r="P13" s="190"/>
      <c r="Q13" s="190"/>
      <c r="R13" s="190"/>
      <c r="S13" s="190"/>
      <c r="T13" s="190"/>
    </row>
    <row r="14" spans="1:20" s="145" customFormat="1" ht="18.75">
      <c r="A14" s="665"/>
      <c r="B14" s="665"/>
      <c r="C14" s="665"/>
      <c r="D14" s="296"/>
      <c r="F14" s="292"/>
      <c r="G14" s="137" t="s">
        <v>4</v>
      </c>
      <c r="H14" s="297"/>
      <c r="I14" s="666"/>
      <c r="J14" s="290"/>
      <c r="K14" s="190"/>
      <c r="L14" s="190"/>
      <c r="M14" s="190"/>
      <c r="N14" s="190"/>
      <c r="O14" s="190"/>
      <c r="P14" s="190"/>
      <c r="Q14" s="190"/>
      <c r="R14" s="190"/>
      <c r="S14" s="190"/>
      <c r="T14" s="190"/>
    </row>
    <row r="15" spans="1:20" s="145" customFormat="1" ht="18.75">
      <c r="A15" s="665"/>
      <c r="B15" s="665"/>
      <c r="C15" s="296"/>
      <c r="D15" s="296"/>
      <c r="F15" s="364"/>
      <c r="G15" s="175" t="s">
        <v>403</v>
      </c>
      <c r="H15" s="365"/>
      <c r="I15" s="366"/>
      <c r="J15" s="290"/>
      <c r="K15" s="190"/>
      <c r="L15" s="190"/>
      <c r="M15" s="190"/>
      <c r="N15" s="190"/>
      <c r="O15" s="190"/>
      <c r="P15" s="190"/>
      <c r="Q15" s="190"/>
      <c r="R15" s="190"/>
      <c r="S15" s="190"/>
      <c r="T15" s="190"/>
    </row>
    <row r="16" spans="1:20" s="145" customFormat="1" ht="18.75">
      <c r="A16" s="665"/>
      <c r="B16" s="190"/>
      <c r="C16" s="190"/>
      <c r="D16" s="190"/>
      <c r="F16" s="292"/>
      <c r="G16" s="142" t="s">
        <v>506</v>
      </c>
      <c r="H16" s="293"/>
      <c r="I16" s="294"/>
      <c r="J16" s="290"/>
      <c r="K16" s="190"/>
      <c r="L16" s="190"/>
      <c r="M16" s="190"/>
      <c r="N16" s="190"/>
      <c r="O16" s="190"/>
      <c r="P16" s="190"/>
      <c r="Q16" s="190"/>
      <c r="R16" s="190"/>
      <c r="S16" s="190"/>
      <c r="T16" s="190"/>
    </row>
    <row r="17" spans="1:20" s="145" customFormat="1" ht="18.75">
      <c r="A17" s="190"/>
      <c r="B17" s="190"/>
      <c r="C17" s="190"/>
      <c r="D17" s="190"/>
      <c r="F17" s="292"/>
      <c r="G17" s="151" t="s">
        <v>505</v>
      </c>
      <c r="H17" s="293"/>
      <c r="I17" s="294"/>
      <c r="J17" s="290"/>
      <c r="K17" s="190"/>
      <c r="L17" s="190"/>
      <c r="M17" s="190"/>
      <c r="N17" s="190"/>
      <c r="O17" s="190"/>
      <c r="P17" s="190"/>
      <c r="Q17" s="190"/>
      <c r="R17" s="190"/>
      <c r="S17" s="190"/>
      <c r="T17" s="190"/>
    </row>
    <row r="18" spans="1:20" s="145" customFormat="1" ht="3" customHeight="1">
      <c r="A18" s="190"/>
      <c r="B18" s="190"/>
      <c r="C18" s="190"/>
      <c r="D18" s="190"/>
      <c r="F18" s="298"/>
      <c r="G18" s="299"/>
      <c r="H18" s="300"/>
      <c r="I18" s="301"/>
      <c r="J18" s="190"/>
      <c r="K18" s="190"/>
      <c r="L18" s="190"/>
      <c r="M18" s="190"/>
      <c r="N18" s="190"/>
      <c r="O18" s="190"/>
      <c r="P18" s="190"/>
      <c r="Q18" s="190"/>
      <c r="R18" s="190"/>
      <c r="S18" s="190"/>
      <c r="T18" s="190"/>
    </row>
    <row r="19" spans="1:20" s="145" customFormat="1" ht="15" customHeight="1">
      <c r="A19" s="190"/>
      <c r="B19" s="190"/>
      <c r="C19" s="190"/>
      <c r="D19" s="190"/>
      <c r="F19" s="284"/>
      <c r="G19" s="661" t="s">
        <v>592</v>
      </c>
      <c r="H19" s="661"/>
      <c r="I19" s="88"/>
      <c r="J19" s="190"/>
      <c r="K19" s="190"/>
      <c r="L19" s="190"/>
      <c r="M19" s="190"/>
      <c r="N19" s="190"/>
      <c r="O19" s="190"/>
      <c r="P19" s="190"/>
      <c r="Q19" s="190"/>
      <c r="R19" s="190"/>
      <c r="S19" s="190"/>
      <c r="T19" s="190"/>
    </row>
  </sheetData>
  <sheetProtection algorithmName="SHA-512" hashValue="guaD3ypZci5Rs63OIsQaiPDBuLEbtbj/iAIFK/KViEaq4umOXSvndG6A+uyVnjwfvZhDS3fj74pnTf+VLFas+w==" saltValue="TKQCAgeEAw/l4pNBQu8jr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F00-000000000000}">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List06_3_i">
    <tabColor rgb="FFEAEBEE"/>
  </sheetPr>
  <dimension ref="A1:AJ36"/>
  <sheetViews>
    <sheetView showGridLines="0" topLeftCell="I4" zoomScaleNormal="100" workbookViewId="0"/>
  </sheetViews>
  <sheetFormatPr defaultColWidth="10.5703125" defaultRowHeight="14.25"/>
  <cols>
    <col min="1" max="6" width="10.5703125" style="180" hidden="1" customWidth="1"/>
    <col min="7" max="8" width="9.140625" style="191" hidden="1" customWidth="1"/>
    <col min="9" max="9" width="3.7109375" style="88" customWidth="1"/>
    <col min="10" max="11" width="3.7109375" style="80" customWidth="1"/>
    <col min="12" max="12" width="12.7109375" style="32" customWidth="1"/>
    <col min="13" max="13" width="44.7109375" style="32" customWidth="1"/>
    <col min="14" max="14" width="1.7109375" style="32" hidden="1" customWidth="1"/>
    <col min="15" max="17" width="23.7109375" style="32" hidden="1" customWidth="1"/>
    <col min="18" max="18" width="11.7109375" style="32" customWidth="1"/>
    <col min="19" max="19" width="3.7109375" style="32" customWidth="1"/>
    <col min="20" max="20" width="11.7109375" style="32" customWidth="1"/>
    <col min="21" max="21" width="8.5703125" style="32" hidden="1" customWidth="1"/>
    <col min="22" max="22" width="4.7109375" style="32" customWidth="1"/>
    <col min="23" max="23" width="115.7109375" style="32" customWidth="1"/>
    <col min="24" max="25" width="10.5703125" style="180"/>
    <col min="26" max="26" width="11.140625" style="180" customWidth="1"/>
    <col min="27" max="34" width="10.5703125" style="180"/>
    <col min="35" max="256" width="10.5703125" style="32"/>
    <col min="257" max="264" width="0" style="32" hidden="1" customWidth="1"/>
    <col min="265" max="265" width="3.7109375" style="32" customWidth="1"/>
    <col min="266" max="266" width="3.85546875" style="32" customWidth="1"/>
    <col min="267" max="267" width="3.7109375" style="32" customWidth="1"/>
    <col min="268" max="268" width="12.7109375" style="32" customWidth="1"/>
    <col min="269" max="269" width="52.7109375" style="32" customWidth="1"/>
    <col min="270" max="273" width="0" style="32" hidden="1" customWidth="1"/>
    <col min="274" max="274" width="12.28515625" style="32" customWidth="1"/>
    <col min="275" max="275" width="6.42578125" style="32" customWidth="1"/>
    <col min="276" max="276" width="12.28515625" style="32" customWidth="1"/>
    <col min="277" max="277" width="0" style="32" hidden="1" customWidth="1"/>
    <col min="278" max="278" width="3.7109375" style="32" customWidth="1"/>
    <col min="279" max="279" width="11.140625" style="32" bestFit="1" customWidth="1"/>
    <col min="280" max="281" width="10.5703125" style="32"/>
    <col min="282" max="282" width="11.140625" style="32" customWidth="1"/>
    <col min="283" max="512" width="10.5703125" style="32"/>
    <col min="513" max="520" width="0" style="32" hidden="1" customWidth="1"/>
    <col min="521" max="521" width="3.7109375" style="32" customWidth="1"/>
    <col min="522" max="522" width="3.85546875" style="32" customWidth="1"/>
    <col min="523" max="523" width="3.7109375" style="32" customWidth="1"/>
    <col min="524" max="524" width="12.7109375" style="32" customWidth="1"/>
    <col min="525" max="525" width="52.7109375" style="32" customWidth="1"/>
    <col min="526" max="529" width="0" style="32" hidden="1" customWidth="1"/>
    <col min="530" max="530" width="12.28515625" style="32" customWidth="1"/>
    <col min="531" max="531" width="6.42578125" style="32" customWidth="1"/>
    <col min="532" max="532" width="12.28515625" style="32" customWidth="1"/>
    <col min="533" max="533" width="0" style="32" hidden="1" customWidth="1"/>
    <col min="534" max="534" width="3.7109375" style="32" customWidth="1"/>
    <col min="535" max="535" width="11.140625" style="32" bestFit="1" customWidth="1"/>
    <col min="536" max="537" width="10.5703125" style="32"/>
    <col min="538" max="538" width="11.140625" style="32" customWidth="1"/>
    <col min="539" max="768" width="10.5703125" style="32"/>
    <col min="769" max="776" width="0" style="32" hidden="1" customWidth="1"/>
    <col min="777" max="777" width="3.7109375" style="32" customWidth="1"/>
    <col min="778" max="778" width="3.85546875" style="32" customWidth="1"/>
    <col min="779" max="779" width="3.7109375" style="32" customWidth="1"/>
    <col min="780" max="780" width="12.7109375" style="32" customWidth="1"/>
    <col min="781" max="781" width="52.7109375" style="32" customWidth="1"/>
    <col min="782" max="785" width="0" style="32" hidden="1" customWidth="1"/>
    <col min="786" max="786" width="12.28515625" style="32" customWidth="1"/>
    <col min="787" max="787" width="6.42578125" style="32" customWidth="1"/>
    <col min="788" max="788" width="12.28515625" style="32" customWidth="1"/>
    <col min="789" max="789" width="0" style="32" hidden="1" customWidth="1"/>
    <col min="790" max="790" width="3.7109375" style="32" customWidth="1"/>
    <col min="791" max="791" width="11.140625" style="32" bestFit="1" customWidth="1"/>
    <col min="792" max="793" width="10.5703125" style="32"/>
    <col min="794" max="794" width="11.140625" style="32" customWidth="1"/>
    <col min="795" max="1024" width="10.5703125" style="32"/>
    <col min="1025" max="1032" width="0" style="32" hidden="1" customWidth="1"/>
    <col min="1033" max="1033" width="3.7109375" style="32" customWidth="1"/>
    <col min="1034" max="1034" width="3.85546875" style="32" customWidth="1"/>
    <col min="1035" max="1035" width="3.7109375" style="32" customWidth="1"/>
    <col min="1036" max="1036" width="12.7109375" style="32" customWidth="1"/>
    <col min="1037" max="1037" width="52.7109375" style="32" customWidth="1"/>
    <col min="1038" max="1041" width="0" style="32" hidden="1" customWidth="1"/>
    <col min="1042" max="1042" width="12.28515625" style="32" customWidth="1"/>
    <col min="1043" max="1043" width="6.42578125" style="32" customWidth="1"/>
    <col min="1044" max="1044" width="12.28515625" style="32" customWidth="1"/>
    <col min="1045" max="1045" width="0" style="32" hidden="1" customWidth="1"/>
    <col min="1046" max="1046" width="3.7109375" style="32" customWidth="1"/>
    <col min="1047" max="1047" width="11.140625" style="32" bestFit="1" customWidth="1"/>
    <col min="1048" max="1049" width="10.5703125" style="32"/>
    <col min="1050" max="1050" width="11.140625" style="32" customWidth="1"/>
    <col min="1051" max="1280" width="10.5703125" style="32"/>
    <col min="1281" max="1288" width="0" style="32" hidden="1" customWidth="1"/>
    <col min="1289" max="1289" width="3.7109375" style="32" customWidth="1"/>
    <col min="1290" max="1290" width="3.85546875" style="32" customWidth="1"/>
    <col min="1291" max="1291" width="3.7109375" style="32" customWidth="1"/>
    <col min="1292" max="1292" width="12.7109375" style="32" customWidth="1"/>
    <col min="1293" max="1293" width="52.7109375" style="32" customWidth="1"/>
    <col min="1294" max="1297" width="0" style="32" hidden="1" customWidth="1"/>
    <col min="1298" max="1298" width="12.28515625" style="32" customWidth="1"/>
    <col min="1299" max="1299" width="6.42578125" style="32" customWidth="1"/>
    <col min="1300" max="1300" width="12.28515625" style="32" customWidth="1"/>
    <col min="1301" max="1301" width="0" style="32" hidden="1" customWidth="1"/>
    <col min="1302" max="1302" width="3.7109375" style="32" customWidth="1"/>
    <col min="1303" max="1303" width="11.140625" style="32" bestFit="1" customWidth="1"/>
    <col min="1304" max="1305" width="10.5703125" style="32"/>
    <col min="1306" max="1306" width="11.140625" style="32" customWidth="1"/>
    <col min="1307" max="1536" width="10.5703125" style="32"/>
    <col min="1537" max="1544" width="0" style="32" hidden="1" customWidth="1"/>
    <col min="1545" max="1545" width="3.7109375" style="32" customWidth="1"/>
    <col min="1546" max="1546" width="3.85546875" style="32" customWidth="1"/>
    <col min="1547" max="1547" width="3.7109375" style="32" customWidth="1"/>
    <col min="1548" max="1548" width="12.7109375" style="32" customWidth="1"/>
    <col min="1549" max="1549" width="52.7109375" style="32" customWidth="1"/>
    <col min="1550" max="1553" width="0" style="32" hidden="1" customWidth="1"/>
    <col min="1554" max="1554" width="12.28515625" style="32" customWidth="1"/>
    <col min="1555" max="1555" width="6.42578125" style="32" customWidth="1"/>
    <col min="1556" max="1556" width="12.28515625" style="32" customWidth="1"/>
    <col min="1557" max="1557" width="0" style="32" hidden="1" customWidth="1"/>
    <col min="1558" max="1558" width="3.7109375" style="32" customWidth="1"/>
    <col min="1559" max="1559" width="11.140625" style="32" bestFit="1" customWidth="1"/>
    <col min="1560" max="1561" width="10.5703125" style="32"/>
    <col min="1562" max="1562" width="11.140625" style="32" customWidth="1"/>
    <col min="1563" max="1792" width="10.5703125" style="32"/>
    <col min="1793" max="1800" width="0" style="32" hidden="1" customWidth="1"/>
    <col min="1801" max="1801" width="3.7109375" style="32" customWidth="1"/>
    <col min="1802" max="1802" width="3.85546875" style="32" customWidth="1"/>
    <col min="1803" max="1803" width="3.7109375" style="32" customWidth="1"/>
    <col min="1804" max="1804" width="12.7109375" style="32" customWidth="1"/>
    <col min="1805" max="1805" width="52.7109375" style="32" customWidth="1"/>
    <col min="1806" max="1809" width="0" style="32" hidden="1" customWidth="1"/>
    <col min="1810" max="1810" width="12.28515625" style="32" customWidth="1"/>
    <col min="1811" max="1811" width="6.42578125" style="32" customWidth="1"/>
    <col min="1812" max="1812" width="12.28515625" style="32" customWidth="1"/>
    <col min="1813" max="1813" width="0" style="32" hidden="1" customWidth="1"/>
    <col min="1814" max="1814" width="3.7109375" style="32" customWidth="1"/>
    <col min="1815" max="1815" width="11.140625" style="32" bestFit="1" customWidth="1"/>
    <col min="1816" max="1817" width="10.5703125" style="32"/>
    <col min="1818" max="1818" width="11.140625" style="32" customWidth="1"/>
    <col min="1819" max="2048" width="10.5703125" style="32"/>
    <col min="2049" max="2056" width="0" style="32" hidden="1" customWidth="1"/>
    <col min="2057" max="2057" width="3.7109375" style="32" customWidth="1"/>
    <col min="2058" max="2058" width="3.85546875" style="32" customWidth="1"/>
    <col min="2059" max="2059" width="3.7109375" style="32" customWidth="1"/>
    <col min="2060" max="2060" width="12.7109375" style="32" customWidth="1"/>
    <col min="2061" max="2061" width="52.7109375" style="32" customWidth="1"/>
    <col min="2062" max="2065" width="0" style="32" hidden="1" customWidth="1"/>
    <col min="2066" max="2066" width="12.28515625" style="32" customWidth="1"/>
    <col min="2067" max="2067" width="6.42578125" style="32" customWidth="1"/>
    <col min="2068" max="2068" width="12.28515625" style="32" customWidth="1"/>
    <col min="2069" max="2069" width="0" style="32" hidden="1" customWidth="1"/>
    <col min="2070" max="2070" width="3.7109375" style="32" customWidth="1"/>
    <col min="2071" max="2071" width="11.140625" style="32" bestFit="1" customWidth="1"/>
    <col min="2072" max="2073" width="10.5703125" style="32"/>
    <col min="2074" max="2074" width="11.140625" style="32" customWidth="1"/>
    <col min="2075" max="2304" width="10.5703125" style="32"/>
    <col min="2305" max="2312" width="0" style="32" hidden="1" customWidth="1"/>
    <col min="2313" max="2313" width="3.7109375" style="32" customWidth="1"/>
    <col min="2314" max="2314" width="3.85546875" style="32" customWidth="1"/>
    <col min="2315" max="2315" width="3.7109375" style="32" customWidth="1"/>
    <col min="2316" max="2316" width="12.7109375" style="32" customWidth="1"/>
    <col min="2317" max="2317" width="52.7109375" style="32" customWidth="1"/>
    <col min="2318" max="2321" width="0" style="32" hidden="1" customWidth="1"/>
    <col min="2322" max="2322" width="12.28515625" style="32" customWidth="1"/>
    <col min="2323" max="2323" width="6.42578125" style="32" customWidth="1"/>
    <col min="2324" max="2324" width="12.28515625" style="32" customWidth="1"/>
    <col min="2325" max="2325" width="0" style="32" hidden="1" customWidth="1"/>
    <col min="2326" max="2326" width="3.7109375" style="32" customWidth="1"/>
    <col min="2327" max="2327" width="11.140625" style="32" bestFit="1" customWidth="1"/>
    <col min="2328" max="2329" width="10.5703125" style="32"/>
    <col min="2330" max="2330" width="11.140625" style="32" customWidth="1"/>
    <col min="2331" max="2560" width="10.5703125" style="32"/>
    <col min="2561" max="2568" width="0" style="32" hidden="1" customWidth="1"/>
    <col min="2569" max="2569" width="3.7109375" style="32" customWidth="1"/>
    <col min="2570" max="2570" width="3.85546875" style="32" customWidth="1"/>
    <col min="2571" max="2571" width="3.7109375" style="32" customWidth="1"/>
    <col min="2572" max="2572" width="12.7109375" style="32" customWidth="1"/>
    <col min="2573" max="2573" width="52.7109375" style="32" customWidth="1"/>
    <col min="2574" max="2577" width="0" style="32" hidden="1" customWidth="1"/>
    <col min="2578" max="2578" width="12.28515625" style="32" customWidth="1"/>
    <col min="2579" max="2579" width="6.42578125" style="32" customWidth="1"/>
    <col min="2580" max="2580" width="12.28515625" style="32" customWidth="1"/>
    <col min="2581" max="2581" width="0" style="32" hidden="1" customWidth="1"/>
    <col min="2582" max="2582" width="3.7109375" style="32" customWidth="1"/>
    <col min="2583" max="2583" width="11.140625" style="32" bestFit="1" customWidth="1"/>
    <col min="2584" max="2585" width="10.5703125" style="32"/>
    <col min="2586" max="2586" width="11.140625" style="32" customWidth="1"/>
    <col min="2587" max="2816" width="10.5703125" style="32"/>
    <col min="2817" max="2824" width="0" style="32" hidden="1" customWidth="1"/>
    <col min="2825" max="2825" width="3.7109375" style="32" customWidth="1"/>
    <col min="2826" max="2826" width="3.85546875" style="32" customWidth="1"/>
    <col min="2827" max="2827" width="3.7109375" style="32" customWidth="1"/>
    <col min="2828" max="2828" width="12.7109375" style="32" customWidth="1"/>
    <col min="2829" max="2829" width="52.7109375" style="32" customWidth="1"/>
    <col min="2830" max="2833" width="0" style="32" hidden="1" customWidth="1"/>
    <col min="2834" max="2834" width="12.28515625" style="32" customWidth="1"/>
    <col min="2835" max="2835" width="6.42578125" style="32" customWidth="1"/>
    <col min="2836" max="2836" width="12.28515625" style="32" customWidth="1"/>
    <col min="2837" max="2837" width="0" style="32" hidden="1" customWidth="1"/>
    <col min="2838" max="2838" width="3.7109375" style="32" customWidth="1"/>
    <col min="2839" max="2839" width="11.140625" style="32" bestFit="1" customWidth="1"/>
    <col min="2840" max="2841" width="10.5703125" style="32"/>
    <col min="2842" max="2842" width="11.140625" style="32" customWidth="1"/>
    <col min="2843" max="3072" width="10.5703125" style="32"/>
    <col min="3073" max="3080" width="0" style="32" hidden="1" customWidth="1"/>
    <col min="3081" max="3081" width="3.7109375" style="32" customWidth="1"/>
    <col min="3082" max="3082" width="3.85546875" style="32" customWidth="1"/>
    <col min="3083" max="3083" width="3.7109375" style="32" customWidth="1"/>
    <col min="3084" max="3084" width="12.7109375" style="32" customWidth="1"/>
    <col min="3085" max="3085" width="52.7109375" style="32" customWidth="1"/>
    <col min="3086" max="3089" width="0" style="32" hidden="1" customWidth="1"/>
    <col min="3090" max="3090" width="12.28515625" style="32" customWidth="1"/>
    <col min="3091" max="3091" width="6.42578125" style="32" customWidth="1"/>
    <col min="3092" max="3092" width="12.28515625" style="32" customWidth="1"/>
    <col min="3093" max="3093" width="0" style="32" hidden="1" customWidth="1"/>
    <col min="3094" max="3094" width="3.7109375" style="32" customWidth="1"/>
    <col min="3095" max="3095" width="11.140625" style="32" bestFit="1" customWidth="1"/>
    <col min="3096" max="3097" width="10.5703125" style="32"/>
    <col min="3098" max="3098" width="11.140625" style="32" customWidth="1"/>
    <col min="3099" max="3328" width="10.5703125" style="32"/>
    <col min="3329" max="3336" width="0" style="32" hidden="1" customWidth="1"/>
    <col min="3337" max="3337" width="3.7109375" style="32" customWidth="1"/>
    <col min="3338" max="3338" width="3.85546875" style="32" customWidth="1"/>
    <col min="3339" max="3339" width="3.7109375" style="32" customWidth="1"/>
    <col min="3340" max="3340" width="12.7109375" style="32" customWidth="1"/>
    <col min="3341" max="3341" width="52.7109375" style="32" customWidth="1"/>
    <col min="3342" max="3345" width="0" style="32" hidden="1" customWidth="1"/>
    <col min="3346" max="3346" width="12.28515625" style="32" customWidth="1"/>
    <col min="3347" max="3347" width="6.42578125" style="32" customWidth="1"/>
    <col min="3348" max="3348" width="12.28515625" style="32" customWidth="1"/>
    <col min="3349" max="3349" width="0" style="32" hidden="1" customWidth="1"/>
    <col min="3350" max="3350" width="3.7109375" style="32" customWidth="1"/>
    <col min="3351" max="3351" width="11.140625" style="32" bestFit="1" customWidth="1"/>
    <col min="3352" max="3353" width="10.5703125" style="32"/>
    <col min="3354" max="3354" width="11.140625" style="32" customWidth="1"/>
    <col min="3355" max="3584" width="10.5703125" style="32"/>
    <col min="3585" max="3592" width="0" style="32" hidden="1" customWidth="1"/>
    <col min="3593" max="3593" width="3.7109375" style="32" customWidth="1"/>
    <col min="3594" max="3594" width="3.85546875" style="32" customWidth="1"/>
    <col min="3595" max="3595" width="3.7109375" style="32" customWidth="1"/>
    <col min="3596" max="3596" width="12.7109375" style="32" customWidth="1"/>
    <col min="3597" max="3597" width="52.7109375" style="32" customWidth="1"/>
    <col min="3598" max="3601" width="0" style="32" hidden="1" customWidth="1"/>
    <col min="3602" max="3602" width="12.28515625" style="32" customWidth="1"/>
    <col min="3603" max="3603" width="6.42578125" style="32" customWidth="1"/>
    <col min="3604" max="3604" width="12.28515625" style="32" customWidth="1"/>
    <col min="3605" max="3605" width="0" style="32" hidden="1" customWidth="1"/>
    <col min="3606" max="3606" width="3.7109375" style="32" customWidth="1"/>
    <col min="3607" max="3607" width="11.140625" style="32" bestFit="1" customWidth="1"/>
    <col min="3608" max="3609" width="10.5703125" style="32"/>
    <col min="3610" max="3610" width="11.140625" style="32" customWidth="1"/>
    <col min="3611" max="3840" width="10.5703125" style="32"/>
    <col min="3841" max="3848" width="0" style="32" hidden="1" customWidth="1"/>
    <col min="3849" max="3849" width="3.7109375" style="32" customWidth="1"/>
    <col min="3850" max="3850" width="3.85546875" style="32" customWidth="1"/>
    <col min="3851" max="3851" width="3.7109375" style="32" customWidth="1"/>
    <col min="3852" max="3852" width="12.7109375" style="32" customWidth="1"/>
    <col min="3853" max="3853" width="52.7109375" style="32" customWidth="1"/>
    <col min="3854" max="3857" width="0" style="32" hidden="1" customWidth="1"/>
    <col min="3858" max="3858" width="12.28515625" style="32" customWidth="1"/>
    <col min="3859" max="3859" width="6.42578125" style="32" customWidth="1"/>
    <col min="3860" max="3860" width="12.28515625" style="32" customWidth="1"/>
    <col min="3861" max="3861" width="0" style="32" hidden="1" customWidth="1"/>
    <col min="3862" max="3862" width="3.7109375" style="32" customWidth="1"/>
    <col min="3863" max="3863" width="11.140625" style="32" bestFit="1" customWidth="1"/>
    <col min="3864" max="3865" width="10.5703125" style="32"/>
    <col min="3866" max="3866" width="11.140625" style="32" customWidth="1"/>
    <col min="3867" max="4096" width="10.5703125" style="32"/>
    <col min="4097" max="4104" width="0" style="32" hidden="1" customWidth="1"/>
    <col min="4105" max="4105" width="3.7109375" style="32" customWidth="1"/>
    <col min="4106" max="4106" width="3.85546875" style="32" customWidth="1"/>
    <col min="4107" max="4107" width="3.7109375" style="32" customWidth="1"/>
    <col min="4108" max="4108" width="12.7109375" style="32" customWidth="1"/>
    <col min="4109" max="4109" width="52.7109375" style="32" customWidth="1"/>
    <col min="4110" max="4113" width="0" style="32" hidden="1" customWidth="1"/>
    <col min="4114" max="4114" width="12.28515625" style="32" customWidth="1"/>
    <col min="4115" max="4115" width="6.42578125" style="32" customWidth="1"/>
    <col min="4116" max="4116" width="12.28515625" style="32" customWidth="1"/>
    <col min="4117" max="4117" width="0" style="32" hidden="1" customWidth="1"/>
    <col min="4118" max="4118" width="3.7109375" style="32" customWidth="1"/>
    <col min="4119" max="4119" width="11.140625" style="32" bestFit="1" customWidth="1"/>
    <col min="4120" max="4121" width="10.5703125" style="32"/>
    <col min="4122" max="4122" width="11.140625" style="32" customWidth="1"/>
    <col min="4123" max="4352" width="10.5703125" style="32"/>
    <col min="4353" max="4360" width="0" style="32" hidden="1" customWidth="1"/>
    <col min="4361" max="4361" width="3.7109375" style="32" customWidth="1"/>
    <col min="4362" max="4362" width="3.85546875" style="32" customWidth="1"/>
    <col min="4363" max="4363" width="3.7109375" style="32" customWidth="1"/>
    <col min="4364" max="4364" width="12.7109375" style="32" customWidth="1"/>
    <col min="4365" max="4365" width="52.7109375" style="32" customWidth="1"/>
    <col min="4366" max="4369" width="0" style="32" hidden="1" customWidth="1"/>
    <col min="4370" max="4370" width="12.28515625" style="32" customWidth="1"/>
    <col min="4371" max="4371" width="6.42578125" style="32" customWidth="1"/>
    <col min="4372" max="4372" width="12.28515625" style="32" customWidth="1"/>
    <col min="4373" max="4373" width="0" style="32" hidden="1" customWidth="1"/>
    <col min="4374" max="4374" width="3.7109375" style="32" customWidth="1"/>
    <col min="4375" max="4375" width="11.140625" style="32" bestFit="1" customWidth="1"/>
    <col min="4376" max="4377" width="10.5703125" style="32"/>
    <col min="4378" max="4378" width="11.140625" style="32" customWidth="1"/>
    <col min="4379" max="4608" width="10.5703125" style="32"/>
    <col min="4609" max="4616" width="0" style="32" hidden="1" customWidth="1"/>
    <col min="4617" max="4617" width="3.7109375" style="32" customWidth="1"/>
    <col min="4618" max="4618" width="3.85546875" style="32" customWidth="1"/>
    <col min="4619" max="4619" width="3.7109375" style="32" customWidth="1"/>
    <col min="4620" max="4620" width="12.7109375" style="32" customWidth="1"/>
    <col min="4621" max="4621" width="52.7109375" style="32" customWidth="1"/>
    <col min="4622" max="4625" width="0" style="32" hidden="1" customWidth="1"/>
    <col min="4626" max="4626" width="12.28515625" style="32" customWidth="1"/>
    <col min="4627" max="4627" width="6.42578125" style="32" customWidth="1"/>
    <col min="4628" max="4628" width="12.28515625" style="32" customWidth="1"/>
    <col min="4629" max="4629" width="0" style="32" hidden="1" customWidth="1"/>
    <col min="4630" max="4630" width="3.7109375" style="32" customWidth="1"/>
    <col min="4631" max="4631" width="11.140625" style="32" bestFit="1" customWidth="1"/>
    <col min="4632" max="4633" width="10.5703125" style="32"/>
    <col min="4634" max="4634" width="11.140625" style="32" customWidth="1"/>
    <col min="4635" max="4864" width="10.5703125" style="32"/>
    <col min="4865" max="4872" width="0" style="32" hidden="1" customWidth="1"/>
    <col min="4873" max="4873" width="3.7109375" style="32" customWidth="1"/>
    <col min="4874" max="4874" width="3.85546875" style="32" customWidth="1"/>
    <col min="4875" max="4875" width="3.7109375" style="32" customWidth="1"/>
    <col min="4876" max="4876" width="12.7109375" style="32" customWidth="1"/>
    <col min="4877" max="4877" width="52.7109375" style="32" customWidth="1"/>
    <col min="4878" max="4881" width="0" style="32" hidden="1" customWidth="1"/>
    <col min="4882" max="4882" width="12.28515625" style="32" customWidth="1"/>
    <col min="4883" max="4883" width="6.42578125" style="32" customWidth="1"/>
    <col min="4884" max="4884" width="12.28515625" style="32" customWidth="1"/>
    <col min="4885" max="4885" width="0" style="32" hidden="1" customWidth="1"/>
    <col min="4886" max="4886" width="3.7109375" style="32" customWidth="1"/>
    <col min="4887" max="4887" width="11.140625" style="32" bestFit="1" customWidth="1"/>
    <col min="4888" max="4889" width="10.5703125" style="32"/>
    <col min="4890" max="4890" width="11.140625" style="32" customWidth="1"/>
    <col min="4891" max="5120" width="10.5703125" style="32"/>
    <col min="5121" max="5128" width="0" style="32" hidden="1" customWidth="1"/>
    <col min="5129" max="5129" width="3.7109375" style="32" customWidth="1"/>
    <col min="5130" max="5130" width="3.85546875" style="32" customWidth="1"/>
    <col min="5131" max="5131" width="3.7109375" style="32" customWidth="1"/>
    <col min="5132" max="5132" width="12.7109375" style="32" customWidth="1"/>
    <col min="5133" max="5133" width="52.7109375" style="32" customWidth="1"/>
    <col min="5134" max="5137" width="0" style="32" hidden="1" customWidth="1"/>
    <col min="5138" max="5138" width="12.28515625" style="32" customWidth="1"/>
    <col min="5139" max="5139" width="6.42578125" style="32" customWidth="1"/>
    <col min="5140" max="5140" width="12.28515625" style="32" customWidth="1"/>
    <col min="5141" max="5141" width="0" style="32" hidden="1" customWidth="1"/>
    <col min="5142" max="5142" width="3.7109375" style="32" customWidth="1"/>
    <col min="5143" max="5143" width="11.140625" style="32" bestFit="1" customWidth="1"/>
    <col min="5144" max="5145" width="10.5703125" style="32"/>
    <col min="5146" max="5146" width="11.140625" style="32" customWidth="1"/>
    <col min="5147" max="5376" width="10.5703125" style="32"/>
    <col min="5377" max="5384" width="0" style="32" hidden="1" customWidth="1"/>
    <col min="5385" max="5385" width="3.7109375" style="32" customWidth="1"/>
    <col min="5386" max="5386" width="3.85546875" style="32" customWidth="1"/>
    <col min="5387" max="5387" width="3.7109375" style="32" customWidth="1"/>
    <col min="5388" max="5388" width="12.7109375" style="32" customWidth="1"/>
    <col min="5389" max="5389" width="52.7109375" style="32" customWidth="1"/>
    <col min="5390" max="5393" width="0" style="32" hidden="1" customWidth="1"/>
    <col min="5394" max="5394" width="12.28515625" style="32" customWidth="1"/>
    <col min="5395" max="5395" width="6.42578125" style="32" customWidth="1"/>
    <col min="5396" max="5396" width="12.28515625" style="32" customWidth="1"/>
    <col min="5397" max="5397" width="0" style="32" hidden="1" customWidth="1"/>
    <col min="5398" max="5398" width="3.7109375" style="32" customWidth="1"/>
    <col min="5399" max="5399" width="11.140625" style="32" bestFit="1" customWidth="1"/>
    <col min="5400" max="5401" width="10.5703125" style="32"/>
    <col min="5402" max="5402" width="11.140625" style="32" customWidth="1"/>
    <col min="5403" max="5632" width="10.5703125" style="32"/>
    <col min="5633" max="5640" width="0" style="32" hidden="1" customWidth="1"/>
    <col min="5641" max="5641" width="3.7109375" style="32" customWidth="1"/>
    <col min="5642" max="5642" width="3.85546875" style="32" customWidth="1"/>
    <col min="5643" max="5643" width="3.7109375" style="32" customWidth="1"/>
    <col min="5644" max="5644" width="12.7109375" style="32" customWidth="1"/>
    <col min="5645" max="5645" width="52.7109375" style="32" customWidth="1"/>
    <col min="5646" max="5649" width="0" style="32" hidden="1" customWidth="1"/>
    <col min="5650" max="5650" width="12.28515625" style="32" customWidth="1"/>
    <col min="5651" max="5651" width="6.42578125" style="32" customWidth="1"/>
    <col min="5652" max="5652" width="12.28515625" style="32" customWidth="1"/>
    <col min="5653" max="5653" width="0" style="32" hidden="1" customWidth="1"/>
    <col min="5654" max="5654" width="3.7109375" style="32" customWidth="1"/>
    <col min="5655" max="5655" width="11.140625" style="32" bestFit="1" customWidth="1"/>
    <col min="5656" max="5657" width="10.5703125" style="32"/>
    <col min="5658" max="5658" width="11.140625" style="32" customWidth="1"/>
    <col min="5659" max="5888" width="10.5703125" style="32"/>
    <col min="5889" max="5896" width="0" style="32" hidden="1" customWidth="1"/>
    <col min="5897" max="5897" width="3.7109375" style="32" customWidth="1"/>
    <col min="5898" max="5898" width="3.85546875" style="32" customWidth="1"/>
    <col min="5899" max="5899" width="3.7109375" style="32" customWidth="1"/>
    <col min="5900" max="5900" width="12.7109375" style="32" customWidth="1"/>
    <col min="5901" max="5901" width="52.7109375" style="32" customWidth="1"/>
    <col min="5902" max="5905" width="0" style="32" hidden="1" customWidth="1"/>
    <col min="5906" max="5906" width="12.28515625" style="32" customWidth="1"/>
    <col min="5907" max="5907" width="6.42578125" style="32" customWidth="1"/>
    <col min="5908" max="5908" width="12.28515625" style="32" customWidth="1"/>
    <col min="5909" max="5909" width="0" style="32" hidden="1" customWidth="1"/>
    <col min="5910" max="5910" width="3.7109375" style="32" customWidth="1"/>
    <col min="5911" max="5911" width="11.140625" style="32" bestFit="1" customWidth="1"/>
    <col min="5912" max="5913" width="10.5703125" style="32"/>
    <col min="5914" max="5914" width="11.140625" style="32" customWidth="1"/>
    <col min="5915" max="6144" width="10.5703125" style="32"/>
    <col min="6145" max="6152" width="0" style="32" hidden="1" customWidth="1"/>
    <col min="6153" max="6153" width="3.7109375" style="32" customWidth="1"/>
    <col min="6154" max="6154" width="3.85546875" style="32" customWidth="1"/>
    <col min="6155" max="6155" width="3.7109375" style="32" customWidth="1"/>
    <col min="6156" max="6156" width="12.7109375" style="32" customWidth="1"/>
    <col min="6157" max="6157" width="52.7109375" style="32" customWidth="1"/>
    <col min="6158" max="6161" width="0" style="32" hidden="1" customWidth="1"/>
    <col min="6162" max="6162" width="12.28515625" style="32" customWidth="1"/>
    <col min="6163" max="6163" width="6.42578125" style="32" customWidth="1"/>
    <col min="6164" max="6164" width="12.28515625" style="32" customWidth="1"/>
    <col min="6165" max="6165" width="0" style="32" hidden="1" customWidth="1"/>
    <col min="6166" max="6166" width="3.7109375" style="32" customWidth="1"/>
    <col min="6167" max="6167" width="11.140625" style="32" bestFit="1" customWidth="1"/>
    <col min="6168" max="6169" width="10.5703125" style="32"/>
    <col min="6170" max="6170" width="11.140625" style="32" customWidth="1"/>
    <col min="6171" max="6400" width="10.5703125" style="32"/>
    <col min="6401" max="6408" width="0" style="32" hidden="1" customWidth="1"/>
    <col min="6409" max="6409" width="3.7109375" style="32" customWidth="1"/>
    <col min="6410" max="6410" width="3.85546875" style="32" customWidth="1"/>
    <col min="6411" max="6411" width="3.7109375" style="32" customWidth="1"/>
    <col min="6412" max="6412" width="12.7109375" style="32" customWidth="1"/>
    <col min="6413" max="6413" width="52.7109375" style="32" customWidth="1"/>
    <col min="6414" max="6417" width="0" style="32" hidden="1" customWidth="1"/>
    <col min="6418" max="6418" width="12.28515625" style="32" customWidth="1"/>
    <col min="6419" max="6419" width="6.42578125" style="32" customWidth="1"/>
    <col min="6420" max="6420" width="12.28515625" style="32" customWidth="1"/>
    <col min="6421" max="6421" width="0" style="32" hidden="1" customWidth="1"/>
    <col min="6422" max="6422" width="3.7109375" style="32" customWidth="1"/>
    <col min="6423" max="6423" width="11.140625" style="32" bestFit="1" customWidth="1"/>
    <col min="6424" max="6425" width="10.5703125" style="32"/>
    <col min="6426" max="6426" width="11.140625" style="32" customWidth="1"/>
    <col min="6427" max="6656" width="10.5703125" style="32"/>
    <col min="6657" max="6664" width="0" style="32" hidden="1" customWidth="1"/>
    <col min="6665" max="6665" width="3.7109375" style="32" customWidth="1"/>
    <col min="6666" max="6666" width="3.85546875" style="32" customWidth="1"/>
    <col min="6667" max="6667" width="3.7109375" style="32" customWidth="1"/>
    <col min="6668" max="6668" width="12.7109375" style="32" customWidth="1"/>
    <col min="6669" max="6669" width="52.7109375" style="32" customWidth="1"/>
    <col min="6670" max="6673" width="0" style="32" hidden="1" customWidth="1"/>
    <col min="6674" max="6674" width="12.28515625" style="32" customWidth="1"/>
    <col min="6675" max="6675" width="6.42578125" style="32" customWidth="1"/>
    <col min="6676" max="6676" width="12.28515625" style="32" customWidth="1"/>
    <col min="6677" max="6677" width="0" style="32" hidden="1" customWidth="1"/>
    <col min="6678" max="6678" width="3.7109375" style="32" customWidth="1"/>
    <col min="6679" max="6679" width="11.140625" style="32" bestFit="1" customWidth="1"/>
    <col min="6680" max="6681" width="10.5703125" style="32"/>
    <col min="6682" max="6682" width="11.140625" style="32" customWidth="1"/>
    <col min="6683" max="6912" width="10.5703125" style="32"/>
    <col min="6913" max="6920" width="0" style="32" hidden="1" customWidth="1"/>
    <col min="6921" max="6921" width="3.7109375" style="32" customWidth="1"/>
    <col min="6922" max="6922" width="3.85546875" style="32" customWidth="1"/>
    <col min="6923" max="6923" width="3.7109375" style="32" customWidth="1"/>
    <col min="6924" max="6924" width="12.7109375" style="32" customWidth="1"/>
    <col min="6925" max="6925" width="52.7109375" style="32" customWidth="1"/>
    <col min="6926" max="6929" width="0" style="32" hidden="1" customWidth="1"/>
    <col min="6930" max="6930" width="12.28515625" style="32" customWidth="1"/>
    <col min="6931" max="6931" width="6.42578125" style="32" customWidth="1"/>
    <col min="6932" max="6932" width="12.28515625" style="32" customWidth="1"/>
    <col min="6933" max="6933" width="0" style="32" hidden="1" customWidth="1"/>
    <col min="6934" max="6934" width="3.7109375" style="32" customWidth="1"/>
    <col min="6935" max="6935" width="11.140625" style="32" bestFit="1" customWidth="1"/>
    <col min="6936" max="6937" width="10.5703125" style="32"/>
    <col min="6938" max="6938" width="11.140625" style="32" customWidth="1"/>
    <col min="6939" max="7168" width="10.5703125" style="32"/>
    <col min="7169" max="7176" width="0" style="32" hidden="1" customWidth="1"/>
    <col min="7177" max="7177" width="3.7109375" style="32" customWidth="1"/>
    <col min="7178" max="7178" width="3.85546875" style="32" customWidth="1"/>
    <col min="7179" max="7179" width="3.7109375" style="32" customWidth="1"/>
    <col min="7180" max="7180" width="12.7109375" style="32" customWidth="1"/>
    <col min="7181" max="7181" width="52.7109375" style="32" customWidth="1"/>
    <col min="7182" max="7185" width="0" style="32" hidden="1" customWidth="1"/>
    <col min="7186" max="7186" width="12.28515625" style="32" customWidth="1"/>
    <col min="7187" max="7187" width="6.42578125" style="32" customWidth="1"/>
    <col min="7188" max="7188" width="12.28515625" style="32" customWidth="1"/>
    <col min="7189" max="7189" width="0" style="32" hidden="1" customWidth="1"/>
    <col min="7190" max="7190" width="3.7109375" style="32" customWidth="1"/>
    <col min="7191" max="7191" width="11.140625" style="32" bestFit="1" customWidth="1"/>
    <col min="7192" max="7193" width="10.5703125" style="32"/>
    <col min="7194" max="7194" width="11.140625" style="32" customWidth="1"/>
    <col min="7195" max="7424" width="10.5703125" style="32"/>
    <col min="7425" max="7432" width="0" style="32" hidden="1" customWidth="1"/>
    <col min="7433" max="7433" width="3.7109375" style="32" customWidth="1"/>
    <col min="7434" max="7434" width="3.85546875" style="32" customWidth="1"/>
    <col min="7435" max="7435" width="3.7109375" style="32" customWidth="1"/>
    <col min="7436" max="7436" width="12.7109375" style="32" customWidth="1"/>
    <col min="7437" max="7437" width="52.7109375" style="32" customWidth="1"/>
    <col min="7438" max="7441" width="0" style="32" hidden="1" customWidth="1"/>
    <col min="7442" max="7442" width="12.28515625" style="32" customWidth="1"/>
    <col min="7443" max="7443" width="6.42578125" style="32" customWidth="1"/>
    <col min="7444" max="7444" width="12.28515625" style="32" customWidth="1"/>
    <col min="7445" max="7445" width="0" style="32" hidden="1" customWidth="1"/>
    <col min="7446" max="7446" width="3.7109375" style="32" customWidth="1"/>
    <col min="7447" max="7447" width="11.140625" style="32" bestFit="1" customWidth="1"/>
    <col min="7448" max="7449" width="10.5703125" style="32"/>
    <col min="7450" max="7450" width="11.140625" style="32" customWidth="1"/>
    <col min="7451" max="7680" width="10.5703125" style="32"/>
    <col min="7681" max="7688" width="0" style="32" hidden="1" customWidth="1"/>
    <col min="7689" max="7689" width="3.7109375" style="32" customWidth="1"/>
    <col min="7690" max="7690" width="3.85546875" style="32" customWidth="1"/>
    <col min="7691" max="7691" width="3.7109375" style="32" customWidth="1"/>
    <col min="7692" max="7692" width="12.7109375" style="32" customWidth="1"/>
    <col min="7693" max="7693" width="52.7109375" style="32" customWidth="1"/>
    <col min="7694" max="7697" width="0" style="32" hidden="1" customWidth="1"/>
    <col min="7698" max="7698" width="12.28515625" style="32" customWidth="1"/>
    <col min="7699" max="7699" width="6.42578125" style="32" customWidth="1"/>
    <col min="7700" max="7700" width="12.28515625" style="32" customWidth="1"/>
    <col min="7701" max="7701" width="0" style="32" hidden="1" customWidth="1"/>
    <col min="7702" max="7702" width="3.7109375" style="32" customWidth="1"/>
    <col min="7703" max="7703" width="11.140625" style="32" bestFit="1" customWidth="1"/>
    <col min="7704" max="7705" width="10.5703125" style="32"/>
    <col min="7706" max="7706" width="11.140625" style="32" customWidth="1"/>
    <col min="7707" max="7936" width="10.5703125" style="32"/>
    <col min="7937" max="7944" width="0" style="32" hidden="1" customWidth="1"/>
    <col min="7945" max="7945" width="3.7109375" style="32" customWidth="1"/>
    <col min="7946" max="7946" width="3.85546875" style="32" customWidth="1"/>
    <col min="7947" max="7947" width="3.7109375" style="32" customWidth="1"/>
    <col min="7948" max="7948" width="12.7109375" style="32" customWidth="1"/>
    <col min="7949" max="7949" width="52.7109375" style="32" customWidth="1"/>
    <col min="7950" max="7953" width="0" style="32" hidden="1" customWidth="1"/>
    <col min="7954" max="7954" width="12.28515625" style="32" customWidth="1"/>
    <col min="7955" max="7955" width="6.42578125" style="32" customWidth="1"/>
    <col min="7956" max="7956" width="12.28515625" style="32" customWidth="1"/>
    <col min="7957" max="7957" width="0" style="32" hidden="1" customWidth="1"/>
    <col min="7958" max="7958" width="3.7109375" style="32" customWidth="1"/>
    <col min="7959" max="7959" width="11.140625" style="32" bestFit="1" customWidth="1"/>
    <col min="7960" max="7961" width="10.5703125" style="32"/>
    <col min="7962" max="7962" width="11.140625" style="32" customWidth="1"/>
    <col min="7963" max="8192" width="10.5703125" style="32"/>
    <col min="8193" max="8200" width="0" style="32" hidden="1" customWidth="1"/>
    <col min="8201" max="8201" width="3.7109375" style="32" customWidth="1"/>
    <col min="8202" max="8202" width="3.85546875" style="32" customWidth="1"/>
    <col min="8203" max="8203" width="3.7109375" style="32" customWidth="1"/>
    <col min="8204" max="8204" width="12.7109375" style="32" customWidth="1"/>
    <col min="8205" max="8205" width="52.7109375" style="32" customWidth="1"/>
    <col min="8206" max="8209" width="0" style="32" hidden="1" customWidth="1"/>
    <col min="8210" max="8210" width="12.28515625" style="32" customWidth="1"/>
    <col min="8211" max="8211" width="6.42578125" style="32" customWidth="1"/>
    <col min="8212" max="8212" width="12.28515625" style="32" customWidth="1"/>
    <col min="8213" max="8213" width="0" style="32" hidden="1" customWidth="1"/>
    <col min="8214" max="8214" width="3.7109375" style="32" customWidth="1"/>
    <col min="8215" max="8215" width="11.140625" style="32" bestFit="1" customWidth="1"/>
    <col min="8216" max="8217" width="10.5703125" style="32"/>
    <col min="8218" max="8218" width="11.140625" style="32" customWidth="1"/>
    <col min="8219" max="8448" width="10.5703125" style="32"/>
    <col min="8449" max="8456" width="0" style="32" hidden="1" customWidth="1"/>
    <col min="8457" max="8457" width="3.7109375" style="32" customWidth="1"/>
    <col min="8458" max="8458" width="3.85546875" style="32" customWidth="1"/>
    <col min="8459" max="8459" width="3.7109375" style="32" customWidth="1"/>
    <col min="8460" max="8460" width="12.7109375" style="32" customWidth="1"/>
    <col min="8461" max="8461" width="52.7109375" style="32" customWidth="1"/>
    <col min="8462" max="8465" width="0" style="32" hidden="1" customWidth="1"/>
    <col min="8466" max="8466" width="12.28515625" style="32" customWidth="1"/>
    <col min="8467" max="8467" width="6.42578125" style="32" customWidth="1"/>
    <col min="8468" max="8468" width="12.28515625" style="32" customWidth="1"/>
    <col min="8469" max="8469" width="0" style="32" hidden="1" customWidth="1"/>
    <col min="8470" max="8470" width="3.7109375" style="32" customWidth="1"/>
    <col min="8471" max="8471" width="11.140625" style="32" bestFit="1" customWidth="1"/>
    <col min="8472" max="8473" width="10.5703125" style="32"/>
    <col min="8474" max="8474" width="11.140625" style="32" customWidth="1"/>
    <col min="8475" max="8704" width="10.5703125" style="32"/>
    <col min="8705" max="8712" width="0" style="32" hidden="1" customWidth="1"/>
    <col min="8713" max="8713" width="3.7109375" style="32" customWidth="1"/>
    <col min="8714" max="8714" width="3.85546875" style="32" customWidth="1"/>
    <col min="8715" max="8715" width="3.7109375" style="32" customWidth="1"/>
    <col min="8716" max="8716" width="12.7109375" style="32" customWidth="1"/>
    <col min="8717" max="8717" width="52.7109375" style="32" customWidth="1"/>
    <col min="8718" max="8721" width="0" style="32" hidden="1" customWidth="1"/>
    <col min="8722" max="8722" width="12.28515625" style="32" customWidth="1"/>
    <col min="8723" max="8723" width="6.42578125" style="32" customWidth="1"/>
    <col min="8724" max="8724" width="12.28515625" style="32" customWidth="1"/>
    <col min="8725" max="8725" width="0" style="32" hidden="1" customWidth="1"/>
    <col min="8726" max="8726" width="3.7109375" style="32" customWidth="1"/>
    <col min="8727" max="8727" width="11.140625" style="32" bestFit="1" customWidth="1"/>
    <col min="8728" max="8729" width="10.5703125" style="32"/>
    <col min="8730" max="8730" width="11.140625" style="32" customWidth="1"/>
    <col min="8731" max="8960" width="10.5703125" style="32"/>
    <col min="8961" max="8968" width="0" style="32" hidden="1" customWidth="1"/>
    <col min="8969" max="8969" width="3.7109375" style="32" customWidth="1"/>
    <col min="8970" max="8970" width="3.85546875" style="32" customWidth="1"/>
    <col min="8971" max="8971" width="3.7109375" style="32" customWidth="1"/>
    <col min="8972" max="8972" width="12.7109375" style="32" customWidth="1"/>
    <col min="8973" max="8973" width="52.7109375" style="32" customWidth="1"/>
    <col min="8974" max="8977" width="0" style="32" hidden="1" customWidth="1"/>
    <col min="8978" max="8978" width="12.28515625" style="32" customWidth="1"/>
    <col min="8979" max="8979" width="6.42578125" style="32" customWidth="1"/>
    <col min="8980" max="8980" width="12.28515625" style="32" customWidth="1"/>
    <col min="8981" max="8981" width="0" style="32" hidden="1" customWidth="1"/>
    <col min="8982" max="8982" width="3.7109375" style="32" customWidth="1"/>
    <col min="8983" max="8983" width="11.140625" style="32" bestFit="1" customWidth="1"/>
    <col min="8984" max="8985" width="10.5703125" style="32"/>
    <col min="8986" max="8986" width="11.140625" style="32" customWidth="1"/>
    <col min="8987" max="9216" width="10.5703125" style="32"/>
    <col min="9217" max="9224" width="0" style="32" hidden="1" customWidth="1"/>
    <col min="9225" max="9225" width="3.7109375" style="32" customWidth="1"/>
    <col min="9226" max="9226" width="3.85546875" style="32" customWidth="1"/>
    <col min="9227" max="9227" width="3.7109375" style="32" customWidth="1"/>
    <col min="9228" max="9228" width="12.7109375" style="32" customWidth="1"/>
    <col min="9229" max="9229" width="52.7109375" style="32" customWidth="1"/>
    <col min="9230" max="9233" width="0" style="32" hidden="1" customWidth="1"/>
    <col min="9234" max="9234" width="12.28515625" style="32" customWidth="1"/>
    <col min="9235" max="9235" width="6.42578125" style="32" customWidth="1"/>
    <col min="9236" max="9236" width="12.28515625" style="32" customWidth="1"/>
    <col min="9237" max="9237" width="0" style="32" hidden="1" customWidth="1"/>
    <col min="9238" max="9238" width="3.7109375" style="32" customWidth="1"/>
    <col min="9239" max="9239" width="11.140625" style="32" bestFit="1" customWidth="1"/>
    <col min="9240" max="9241" width="10.5703125" style="32"/>
    <col min="9242" max="9242" width="11.140625" style="32" customWidth="1"/>
    <col min="9243" max="9472" width="10.5703125" style="32"/>
    <col min="9473" max="9480" width="0" style="32" hidden="1" customWidth="1"/>
    <col min="9481" max="9481" width="3.7109375" style="32" customWidth="1"/>
    <col min="9482" max="9482" width="3.85546875" style="32" customWidth="1"/>
    <col min="9483" max="9483" width="3.7109375" style="32" customWidth="1"/>
    <col min="9484" max="9484" width="12.7109375" style="32" customWidth="1"/>
    <col min="9485" max="9485" width="52.7109375" style="32" customWidth="1"/>
    <col min="9486" max="9489" width="0" style="32" hidden="1" customWidth="1"/>
    <col min="9490" max="9490" width="12.28515625" style="32" customWidth="1"/>
    <col min="9491" max="9491" width="6.42578125" style="32" customWidth="1"/>
    <col min="9492" max="9492" width="12.28515625" style="32" customWidth="1"/>
    <col min="9493" max="9493" width="0" style="32" hidden="1" customWidth="1"/>
    <col min="9494" max="9494" width="3.7109375" style="32" customWidth="1"/>
    <col min="9495" max="9495" width="11.140625" style="32" bestFit="1" customWidth="1"/>
    <col min="9496" max="9497" width="10.5703125" style="32"/>
    <col min="9498" max="9498" width="11.140625" style="32" customWidth="1"/>
    <col min="9499" max="9728" width="10.5703125" style="32"/>
    <col min="9729" max="9736" width="0" style="32" hidden="1" customWidth="1"/>
    <col min="9737" max="9737" width="3.7109375" style="32" customWidth="1"/>
    <col min="9738" max="9738" width="3.85546875" style="32" customWidth="1"/>
    <col min="9739" max="9739" width="3.7109375" style="32" customWidth="1"/>
    <col min="9740" max="9740" width="12.7109375" style="32" customWidth="1"/>
    <col min="9741" max="9741" width="52.7109375" style="32" customWidth="1"/>
    <col min="9742" max="9745" width="0" style="32" hidden="1" customWidth="1"/>
    <col min="9746" max="9746" width="12.28515625" style="32" customWidth="1"/>
    <col min="9747" max="9747" width="6.42578125" style="32" customWidth="1"/>
    <col min="9748" max="9748" width="12.28515625" style="32" customWidth="1"/>
    <col min="9749" max="9749" width="0" style="32" hidden="1" customWidth="1"/>
    <col min="9750" max="9750" width="3.7109375" style="32" customWidth="1"/>
    <col min="9751" max="9751" width="11.140625" style="32" bestFit="1" customWidth="1"/>
    <col min="9752" max="9753" width="10.5703125" style="32"/>
    <col min="9754" max="9754" width="11.140625" style="32" customWidth="1"/>
    <col min="9755" max="9984" width="10.5703125" style="32"/>
    <col min="9985" max="9992" width="0" style="32" hidden="1" customWidth="1"/>
    <col min="9993" max="9993" width="3.7109375" style="32" customWidth="1"/>
    <col min="9994" max="9994" width="3.85546875" style="32" customWidth="1"/>
    <col min="9995" max="9995" width="3.7109375" style="32" customWidth="1"/>
    <col min="9996" max="9996" width="12.7109375" style="32" customWidth="1"/>
    <col min="9997" max="9997" width="52.7109375" style="32" customWidth="1"/>
    <col min="9998" max="10001" width="0" style="32" hidden="1" customWidth="1"/>
    <col min="10002" max="10002" width="12.28515625" style="32" customWidth="1"/>
    <col min="10003" max="10003" width="6.42578125" style="32" customWidth="1"/>
    <col min="10004" max="10004" width="12.28515625" style="32" customWidth="1"/>
    <col min="10005" max="10005" width="0" style="32" hidden="1" customWidth="1"/>
    <col min="10006" max="10006" width="3.7109375" style="32" customWidth="1"/>
    <col min="10007" max="10007" width="11.140625" style="32" bestFit="1" customWidth="1"/>
    <col min="10008" max="10009" width="10.5703125" style="32"/>
    <col min="10010" max="10010" width="11.140625" style="32" customWidth="1"/>
    <col min="10011" max="10240" width="10.5703125" style="32"/>
    <col min="10241" max="10248" width="0" style="32" hidden="1" customWidth="1"/>
    <col min="10249" max="10249" width="3.7109375" style="32" customWidth="1"/>
    <col min="10250" max="10250" width="3.85546875" style="32" customWidth="1"/>
    <col min="10251" max="10251" width="3.7109375" style="32" customWidth="1"/>
    <col min="10252" max="10252" width="12.7109375" style="32" customWidth="1"/>
    <col min="10253" max="10253" width="52.7109375" style="32" customWidth="1"/>
    <col min="10254" max="10257" width="0" style="32" hidden="1" customWidth="1"/>
    <col min="10258" max="10258" width="12.28515625" style="32" customWidth="1"/>
    <col min="10259" max="10259" width="6.42578125" style="32" customWidth="1"/>
    <col min="10260" max="10260" width="12.28515625" style="32" customWidth="1"/>
    <col min="10261" max="10261" width="0" style="32" hidden="1" customWidth="1"/>
    <col min="10262" max="10262" width="3.7109375" style="32" customWidth="1"/>
    <col min="10263" max="10263" width="11.140625" style="32" bestFit="1" customWidth="1"/>
    <col min="10264" max="10265" width="10.5703125" style="32"/>
    <col min="10266" max="10266" width="11.140625" style="32" customWidth="1"/>
    <col min="10267" max="10496" width="10.5703125" style="32"/>
    <col min="10497" max="10504" width="0" style="32" hidden="1" customWidth="1"/>
    <col min="10505" max="10505" width="3.7109375" style="32" customWidth="1"/>
    <col min="10506" max="10506" width="3.85546875" style="32" customWidth="1"/>
    <col min="10507" max="10507" width="3.7109375" style="32" customWidth="1"/>
    <col min="10508" max="10508" width="12.7109375" style="32" customWidth="1"/>
    <col min="10509" max="10509" width="52.7109375" style="32" customWidth="1"/>
    <col min="10510" max="10513" width="0" style="32" hidden="1" customWidth="1"/>
    <col min="10514" max="10514" width="12.28515625" style="32" customWidth="1"/>
    <col min="10515" max="10515" width="6.42578125" style="32" customWidth="1"/>
    <col min="10516" max="10516" width="12.28515625" style="32" customWidth="1"/>
    <col min="10517" max="10517" width="0" style="32" hidden="1" customWidth="1"/>
    <col min="10518" max="10518" width="3.7109375" style="32" customWidth="1"/>
    <col min="10519" max="10519" width="11.140625" style="32" bestFit="1" customWidth="1"/>
    <col min="10520" max="10521" width="10.5703125" style="32"/>
    <col min="10522" max="10522" width="11.140625" style="32" customWidth="1"/>
    <col min="10523" max="10752" width="10.5703125" style="32"/>
    <col min="10753" max="10760" width="0" style="32" hidden="1" customWidth="1"/>
    <col min="10761" max="10761" width="3.7109375" style="32" customWidth="1"/>
    <col min="10762" max="10762" width="3.85546875" style="32" customWidth="1"/>
    <col min="10763" max="10763" width="3.7109375" style="32" customWidth="1"/>
    <col min="10764" max="10764" width="12.7109375" style="32" customWidth="1"/>
    <col min="10765" max="10765" width="52.7109375" style="32" customWidth="1"/>
    <col min="10766" max="10769" width="0" style="32" hidden="1" customWidth="1"/>
    <col min="10770" max="10770" width="12.28515625" style="32" customWidth="1"/>
    <col min="10771" max="10771" width="6.42578125" style="32" customWidth="1"/>
    <col min="10772" max="10772" width="12.28515625" style="32" customWidth="1"/>
    <col min="10773" max="10773" width="0" style="32" hidden="1" customWidth="1"/>
    <col min="10774" max="10774" width="3.7109375" style="32" customWidth="1"/>
    <col min="10775" max="10775" width="11.140625" style="32" bestFit="1" customWidth="1"/>
    <col min="10776" max="10777" width="10.5703125" style="32"/>
    <col min="10778" max="10778" width="11.140625" style="32" customWidth="1"/>
    <col min="10779" max="11008" width="10.5703125" style="32"/>
    <col min="11009" max="11016" width="0" style="32" hidden="1" customWidth="1"/>
    <col min="11017" max="11017" width="3.7109375" style="32" customWidth="1"/>
    <col min="11018" max="11018" width="3.85546875" style="32" customWidth="1"/>
    <col min="11019" max="11019" width="3.7109375" style="32" customWidth="1"/>
    <col min="11020" max="11020" width="12.7109375" style="32" customWidth="1"/>
    <col min="11021" max="11021" width="52.7109375" style="32" customWidth="1"/>
    <col min="11022" max="11025" width="0" style="32" hidden="1" customWidth="1"/>
    <col min="11026" max="11026" width="12.28515625" style="32" customWidth="1"/>
    <col min="11027" max="11027" width="6.42578125" style="32" customWidth="1"/>
    <col min="11028" max="11028" width="12.28515625" style="32" customWidth="1"/>
    <col min="11029" max="11029" width="0" style="32" hidden="1" customWidth="1"/>
    <col min="11030" max="11030" width="3.7109375" style="32" customWidth="1"/>
    <col min="11031" max="11031" width="11.140625" style="32" bestFit="1" customWidth="1"/>
    <col min="11032" max="11033" width="10.5703125" style="32"/>
    <col min="11034" max="11034" width="11.140625" style="32" customWidth="1"/>
    <col min="11035" max="11264" width="10.5703125" style="32"/>
    <col min="11265" max="11272" width="0" style="32" hidden="1" customWidth="1"/>
    <col min="11273" max="11273" width="3.7109375" style="32" customWidth="1"/>
    <col min="11274" max="11274" width="3.85546875" style="32" customWidth="1"/>
    <col min="11275" max="11275" width="3.7109375" style="32" customWidth="1"/>
    <col min="11276" max="11276" width="12.7109375" style="32" customWidth="1"/>
    <col min="11277" max="11277" width="52.7109375" style="32" customWidth="1"/>
    <col min="11278" max="11281" width="0" style="32" hidden="1" customWidth="1"/>
    <col min="11282" max="11282" width="12.28515625" style="32" customWidth="1"/>
    <col min="11283" max="11283" width="6.42578125" style="32" customWidth="1"/>
    <col min="11284" max="11284" width="12.28515625" style="32" customWidth="1"/>
    <col min="11285" max="11285" width="0" style="32" hidden="1" customWidth="1"/>
    <col min="11286" max="11286" width="3.7109375" style="32" customWidth="1"/>
    <col min="11287" max="11287" width="11.140625" style="32" bestFit="1" customWidth="1"/>
    <col min="11288" max="11289" width="10.5703125" style="32"/>
    <col min="11290" max="11290" width="11.140625" style="32" customWidth="1"/>
    <col min="11291" max="11520" width="10.5703125" style="32"/>
    <col min="11521" max="11528" width="0" style="32" hidden="1" customWidth="1"/>
    <col min="11529" max="11529" width="3.7109375" style="32" customWidth="1"/>
    <col min="11530" max="11530" width="3.85546875" style="32" customWidth="1"/>
    <col min="11531" max="11531" width="3.7109375" style="32" customWidth="1"/>
    <col min="11532" max="11532" width="12.7109375" style="32" customWidth="1"/>
    <col min="11533" max="11533" width="52.7109375" style="32" customWidth="1"/>
    <col min="11534" max="11537" width="0" style="32" hidden="1" customWidth="1"/>
    <col min="11538" max="11538" width="12.28515625" style="32" customWidth="1"/>
    <col min="11539" max="11539" width="6.42578125" style="32" customWidth="1"/>
    <col min="11540" max="11540" width="12.28515625" style="32" customWidth="1"/>
    <col min="11541" max="11541" width="0" style="32" hidden="1" customWidth="1"/>
    <col min="11542" max="11542" width="3.7109375" style="32" customWidth="1"/>
    <col min="11543" max="11543" width="11.140625" style="32" bestFit="1" customWidth="1"/>
    <col min="11544" max="11545" width="10.5703125" style="32"/>
    <col min="11546" max="11546" width="11.140625" style="32" customWidth="1"/>
    <col min="11547" max="11776" width="10.5703125" style="32"/>
    <col min="11777" max="11784" width="0" style="32" hidden="1" customWidth="1"/>
    <col min="11785" max="11785" width="3.7109375" style="32" customWidth="1"/>
    <col min="11786" max="11786" width="3.85546875" style="32" customWidth="1"/>
    <col min="11787" max="11787" width="3.7109375" style="32" customWidth="1"/>
    <col min="11788" max="11788" width="12.7109375" style="32" customWidth="1"/>
    <col min="11789" max="11789" width="52.7109375" style="32" customWidth="1"/>
    <col min="11790" max="11793" width="0" style="32" hidden="1" customWidth="1"/>
    <col min="11794" max="11794" width="12.28515625" style="32" customWidth="1"/>
    <col min="11795" max="11795" width="6.42578125" style="32" customWidth="1"/>
    <col min="11796" max="11796" width="12.28515625" style="32" customWidth="1"/>
    <col min="11797" max="11797" width="0" style="32" hidden="1" customWidth="1"/>
    <col min="11798" max="11798" width="3.7109375" style="32" customWidth="1"/>
    <col min="11799" max="11799" width="11.140625" style="32" bestFit="1" customWidth="1"/>
    <col min="11800" max="11801" width="10.5703125" style="32"/>
    <col min="11802" max="11802" width="11.140625" style="32" customWidth="1"/>
    <col min="11803" max="12032" width="10.5703125" style="32"/>
    <col min="12033" max="12040" width="0" style="32" hidden="1" customWidth="1"/>
    <col min="12041" max="12041" width="3.7109375" style="32" customWidth="1"/>
    <col min="12042" max="12042" width="3.85546875" style="32" customWidth="1"/>
    <col min="12043" max="12043" width="3.7109375" style="32" customWidth="1"/>
    <col min="12044" max="12044" width="12.7109375" style="32" customWidth="1"/>
    <col min="12045" max="12045" width="52.7109375" style="32" customWidth="1"/>
    <col min="12046" max="12049" width="0" style="32" hidden="1" customWidth="1"/>
    <col min="12050" max="12050" width="12.28515625" style="32" customWidth="1"/>
    <col min="12051" max="12051" width="6.42578125" style="32" customWidth="1"/>
    <col min="12052" max="12052" width="12.28515625" style="32" customWidth="1"/>
    <col min="12053" max="12053" width="0" style="32" hidden="1" customWidth="1"/>
    <col min="12054" max="12054" width="3.7109375" style="32" customWidth="1"/>
    <col min="12055" max="12055" width="11.140625" style="32" bestFit="1" customWidth="1"/>
    <col min="12056" max="12057" width="10.5703125" style="32"/>
    <col min="12058" max="12058" width="11.140625" style="32" customWidth="1"/>
    <col min="12059" max="12288" width="10.5703125" style="32"/>
    <col min="12289" max="12296" width="0" style="32" hidden="1" customWidth="1"/>
    <col min="12297" max="12297" width="3.7109375" style="32" customWidth="1"/>
    <col min="12298" max="12298" width="3.85546875" style="32" customWidth="1"/>
    <col min="12299" max="12299" width="3.7109375" style="32" customWidth="1"/>
    <col min="12300" max="12300" width="12.7109375" style="32" customWidth="1"/>
    <col min="12301" max="12301" width="52.7109375" style="32" customWidth="1"/>
    <col min="12302" max="12305" width="0" style="32" hidden="1" customWidth="1"/>
    <col min="12306" max="12306" width="12.28515625" style="32" customWidth="1"/>
    <col min="12307" max="12307" width="6.42578125" style="32" customWidth="1"/>
    <col min="12308" max="12308" width="12.28515625" style="32" customWidth="1"/>
    <col min="12309" max="12309" width="0" style="32" hidden="1" customWidth="1"/>
    <col min="12310" max="12310" width="3.7109375" style="32" customWidth="1"/>
    <col min="12311" max="12311" width="11.140625" style="32" bestFit="1" customWidth="1"/>
    <col min="12312" max="12313" width="10.5703125" style="32"/>
    <col min="12314" max="12314" width="11.140625" style="32" customWidth="1"/>
    <col min="12315" max="12544" width="10.5703125" style="32"/>
    <col min="12545" max="12552" width="0" style="32" hidden="1" customWidth="1"/>
    <col min="12553" max="12553" width="3.7109375" style="32" customWidth="1"/>
    <col min="12554" max="12554" width="3.85546875" style="32" customWidth="1"/>
    <col min="12555" max="12555" width="3.7109375" style="32" customWidth="1"/>
    <col min="12556" max="12556" width="12.7109375" style="32" customWidth="1"/>
    <col min="12557" max="12557" width="52.7109375" style="32" customWidth="1"/>
    <col min="12558" max="12561" width="0" style="32" hidden="1" customWidth="1"/>
    <col min="12562" max="12562" width="12.28515625" style="32" customWidth="1"/>
    <col min="12563" max="12563" width="6.42578125" style="32" customWidth="1"/>
    <col min="12564" max="12564" width="12.28515625" style="32" customWidth="1"/>
    <col min="12565" max="12565" width="0" style="32" hidden="1" customWidth="1"/>
    <col min="12566" max="12566" width="3.7109375" style="32" customWidth="1"/>
    <col min="12567" max="12567" width="11.140625" style="32" bestFit="1" customWidth="1"/>
    <col min="12568" max="12569" width="10.5703125" style="32"/>
    <col min="12570" max="12570" width="11.140625" style="32" customWidth="1"/>
    <col min="12571" max="12800" width="10.5703125" style="32"/>
    <col min="12801" max="12808" width="0" style="32" hidden="1" customWidth="1"/>
    <col min="12809" max="12809" width="3.7109375" style="32" customWidth="1"/>
    <col min="12810" max="12810" width="3.85546875" style="32" customWidth="1"/>
    <col min="12811" max="12811" width="3.7109375" style="32" customWidth="1"/>
    <col min="12812" max="12812" width="12.7109375" style="32" customWidth="1"/>
    <col min="12813" max="12813" width="52.7109375" style="32" customWidth="1"/>
    <col min="12814" max="12817" width="0" style="32" hidden="1" customWidth="1"/>
    <col min="12818" max="12818" width="12.28515625" style="32" customWidth="1"/>
    <col min="12819" max="12819" width="6.42578125" style="32" customWidth="1"/>
    <col min="12820" max="12820" width="12.28515625" style="32" customWidth="1"/>
    <col min="12821" max="12821" width="0" style="32" hidden="1" customWidth="1"/>
    <col min="12822" max="12822" width="3.7109375" style="32" customWidth="1"/>
    <col min="12823" max="12823" width="11.140625" style="32" bestFit="1" customWidth="1"/>
    <col min="12824" max="12825" width="10.5703125" style="32"/>
    <col min="12826" max="12826" width="11.140625" style="32" customWidth="1"/>
    <col min="12827" max="13056" width="10.5703125" style="32"/>
    <col min="13057" max="13064" width="0" style="32" hidden="1" customWidth="1"/>
    <col min="13065" max="13065" width="3.7109375" style="32" customWidth="1"/>
    <col min="13066" max="13066" width="3.85546875" style="32" customWidth="1"/>
    <col min="13067" max="13067" width="3.7109375" style="32" customWidth="1"/>
    <col min="13068" max="13068" width="12.7109375" style="32" customWidth="1"/>
    <col min="13069" max="13069" width="52.7109375" style="32" customWidth="1"/>
    <col min="13070" max="13073" width="0" style="32" hidden="1" customWidth="1"/>
    <col min="13074" max="13074" width="12.28515625" style="32" customWidth="1"/>
    <col min="13075" max="13075" width="6.42578125" style="32" customWidth="1"/>
    <col min="13076" max="13076" width="12.28515625" style="32" customWidth="1"/>
    <col min="13077" max="13077" width="0" style="32" hidden="1" customWidth="1"/>
    <col min="13078" max="13078" width="3.7109375" style="32" customWidth="1"/>
    <col min="13079" max="13079" width="11.140625" style="32" bestFit="1" customWidth="1"/>
    <col min="13080" max="13081" width="10.5703125" style="32"/>
    <col min="13082" max="13082" width="11.140625" style="32" customWidth="1"/>
    <col min="13083" max="13312" width="10.5703125" style="32"/>
    <col min="13313" max="13320" width="0" style="32" hidden="1" customWidth="1"/>
    <col min="13321" max="13321" width="3.7109375" style="32" customWidth="1"/>
    <col min="13322" max="13322" width="3.85546875" style="32" customWidth="1"/>
    <col min="13323" max="13323" width="3.7109375" style="32" customWidth="1"/>
    <col min="13324" max="13324" width="12.7109375" style="32" customWidth="1"/>
    <col min="13325" max="13325" width="52.7109375" style="32" customWidth="1"/>
    <col min="13326" max="13329" width="0" style="32" hidden="1" customWidth="1"/>
    <col min="13330" max="13330" width="12.28515625" style="32" customWidth="1"/>
    <col min="13331" max="13331" width="6.42578125" style="32" customWidth="1"/>
    <col min="13332" max="13332" width="12.28515625" style="32" customWidth="1"/>
    <col min="13333" max="13333" width="0" style="32" hidden="1" customWidth="1"/>
    <col min="13334" max="13334" width="3.7109375" style="32" customWidth="1"/>
    <col min="13335" max="13335" width="11.140625" style="32" bestFit="1" customWidth="1"/>
    <col min="13336" max="13337" width="10.5703125" style="32"/>
    <col min="13338" max="13338" width="11.140625" style="32" customWidth="1"/>
    <col min="13339" max="13568" width="10.5703125" style="32"/>
    <col min="13569" max="13576" width="0" style="32" hidden="1" customWidth="1"/>
    <col min="13577" max="13577" width="3.7109375" style="32" customWidth="1"/>
    <col min="13578" max="13578" width="3.85546875" style="32" customWidth="1"/>
    <col min="13579" max="13579" width="3.7109375" style="32" customWidth="1"/>
    <col min="13580" max="13580" width="12.7109375" style="32" customWidth="1"/>
    <col min="13581" max="13581" width="52.7109375" style="32" customWidth="1"/>
    <col min="13582" max="13585" width="0" style="32" hidden="1" customWidth="1"/>
    <col min="13586" max="13586" width="12.28515625" style="32" customWidth="1"/>
    <col min="13587" max="13587" width="6.42578125" style="32" customWidth="1"/>
    <col min="13588" max="13588" width="12.28515625" style="32" customWidth="1"/>
    <col min="13589" max="13589" width="0" style="32" hidden="1" customWidth="1"/>
    <col min="13590" max="13590" width="3.7109375" style="32" customWidth="1"/>
    <col min="13591" max="13591" width="11.140625" style="32" bestFit="1" customWidth="1"/>
    <col min="13592" max="13593" width="10.5703125" style="32"/>
    <col min="13594" max="13594" width="11.140625" style="32" customWidth="1"/>
    <col min="13595" max="13824" width="10.5703125" style="32"/>
    <col min="13825" max="13832" width="0" style="32" hidden="1" customWidth="1"/>
    <col min="13833" max="13833" width="3.7109375" style="32" customWidth="1"/>
    <col min="13834" max="13834" width="3.85546875" style="32" customWidth="1"/>
    <col min="13835" max="13835" width="3.7109375" style="32" customWidth="1"/>
    <col min="13836" max="13836" width="12.7109375" style="32" customWidth="1"/>
    <col min="13837" max="13837" width="52.7109375" style="32" customWidth="1"/>
    <col min="13838" max="13841" width="0" style="32" hidden="1" customWidth="1"/>
    <col min="13842" max="13842" width="12.28515625" style="32" customWidth="1"/>
    <col min="13843" max="13843" width="6.42578125" style="32" customWidth="1"/>
    <col min="13844" max="13844" width="12.28515625" style="32" customWidth="1"/>
    <col min="13845" max="13845" width="0" style="32" hidden="1" customWidth="1"/>
    <col min="13846" max="13846" width="3.7109375" style="32" customWidth="1"/>
    <col min="13847" max="13847" width="11.140625" style="32" bestFit="1" customWidth="1"/>
    <col min="13848" max="13849" width="10.5703125" style="32"/>
    <col min="13850" max="13850" width="11.140625" style="32" customWidth="1"/>
    <col min="13851" max="14080" width="10.5703125" style="32"/>
    <col min="14081" max="14088" width="0" style="32" hidden="1" customWidth="1"/>
    <col min="14089" max="14089" width="3.7109375" style="32" customWidth="1"/>
    <col min="14090" max="14090" width="3.85546875" style="32" customWidth="1"/>
    <col min="14091" max="14091" width="3.7109375" style="32" customWidth="1"/>
    <col min="14092" max="14092" width="12.7109375" style="32" customWidth="1"/>
    <col min="14093" max="14093" width="52.7109375" style="32" customWidth="1"/>
    <col min="14094" max="14097" width="0" style="32" hidden="1" customWidth="1"/>
    <col min="14098" max="14098" width="12.28515625" style="32" customWidth="1"/>
    <col min="14099" max="14099" width="6.42578125" style="32" customWidth="1"/>
    <col min="14100" max="14100" width="12.28515625" style="32" customWidth="1"/>
    <col min="14101" max="14101" width="0" style="32" hidden="1" customWidth="1"/>
    <col min="14102" max="14102" width="3.7109375" style="32" customWidth="1"/>
    <col min="14103" max="14103" width="11.140625" style="32" bestFit="1" customWidth="1"/>
    <col min="14104" max="14105" width="10.5703125" style="32"/>
    <col min="14106" max="14106" width="11.140625" style="32" customWidth="1"/>
    <col min="14107" max="14336" width="10.5703125" style="32"/>
    <col min="14337" max="14344" width="0" style="32" hidden="1" customWidth="1"/>
    <col min="14345" max="14345" width="3.7109375" style="32" customWidth="1"/>
    <col min="14346" max="14346" width="3.85546875" style="32" customWidth="1"/>
    <col min="14347" max="14347" width="3.7109375" style="32" customWidth="1"/>
    <col min="14348" max="14348" width="12.7109375" style="32" customWidth="1"/>
    <col min="14349" max="14349" width="52.7109375" style="32" customWidth="1"/>
    <col min="14350" max="14353" width="0" style="32" hidden="1" customWidth="1"/>
    <col min="14354" max="14354" width="12.28515625" style="32" customWidth="1"/>
    <col min="14355" max="14355" width="6.42578125" style="32" customWidth="1"/>
    <col min="14356" max="14356" width="12.28515625" style="32" customWidth="1"/>
    <col min="14357" max="14357" width="0" style="32" hidden="1" customWidth="1"/>
    <col min="14358" max="14358" width="3.7109375" style="32" customWidth="1"/>
    <col min="14359" max="14359" width="11.140625" style="32" bestFit="1" customWidth="1"/>
    <col min="14360" max="14361" width="10.5703125" style="32"/>
    <col min="14362" max="14362" width="11.140625" style="32" customWidth="1"/>
    <col min="14363" max="14592" width="10.5703125" style="32"/>
    <col min="14593" max="14600" width="0" style="32" hidden="1" customWidth="1"/>
    <col min="14601" max="14601" width="3.7109375" style="32" customWidth="1"/>
    <col min="14602" max="14602" width="3.85546875" style="32" customWidth="1"/>
    <col min="14603" max="14603" width="3.7109375" style="32" customWidth="1"/>
    <col min="14604" max="14604" width="12.7109375" style="32" customWidth="1"/>
    <col min="14605" max="14605" width="52.7109375" style="32" customWidth="1"/>
    <col min="14606" max="14609" width="0" style="32" hidden="1" customWidth="1"/>
    <col min="14610" max="14610" width="12.28515625" style="32" customWidth="1"/>
    <col min="14611" max="14611" width="6.42578125" style="32" customWidth="1"/>
    <col min="14612" max="14612" width="12.28515625" style="32" customWidth="1"/>
    <col min="14613" max="14613" width="0" style="32" hidden="1" customWidth="1"/>
    <col min="14614" max="14614" width="3.7109375" style="32" customWidth="1"/>
    <col min="14615" max="14615" width="11.140625" style="32" bestFit="1" customWidth="1"/>
    <col min="14616" max="14617" width="10.5703125" style="32"/>
    <col min="14618" max="14618" width="11.140625" style="32" customWidth="1"/>
    <col min="14619" max="14848" width="10.5703125" style="32"/>
    <col min="14849" max="14856" width="0" style="32" hidden="1" customWidth="1"/>
    <col min="14857" max="14857" width="3.7109375" style="32" customWidth="1"/>
    <col min="14858" max="14858" width="3.85546875" style="32" customWidth="1"/>
    <col min="14859" max="14859" width="3.7109375" style="32" customWidth="1"/>
    <col min="14860" max="14860" width="12.7109375" style="32" customWidth="1"/>
    <col min="14861" max="14861" width="52.7109375" style="32" customWidth="1"/>
    <col min="14862" max="14865" width="0" style="32" hidden="1" customWidth="1"/>
    <col min="14866" max="14866" width="12.28515625" style="32" customWidth="1"/>
    <col min="14867" max="14867" width="6.42578125" style="32" customWidth="1"/>
    <col min="14868" max="14868" width="12.28515625" style="32" customWidth="1"/>
    <col min="14869" max="14869" width="0" style="32" hidden="1" customWidth="1"/>
    <col min="14870" max="14870" width="3.7109375" style="32" customWidth="1"/>
    <col min="14871" max="14871" width="11.140625" style="32" bestFit="1" customWidth="1"/>
    <col min="14872" max="14873" width="10.5703125" style="32"/>
    <col min="14874" max="14874" width="11.140625" style="32" customWidth="1"/>
    <col min="14875" max="15104" width="10.5703125" style="32"/>
    <col min="15105" max="15112" width="0" style="32" hidden="1" customWidth="1"/>
    <col min="15113" max="15113" width="3.7109375" style="32" customWidth="1"/>
    <col min="15114" max="15114" width="3.85546875" style="32" customWidth="1"/>
    <col min="15115" max="15115" width="3.7109375" style="32" customWidth="1"/>
    <col min="15116" max="15116" width="12.7109375" style="32" customWidth="1"/>
    <col min="15117" max="15117" width="52.7109375" style="32" customWidth="1"/>
    <col min="15118" max="15121" width="0" style="32" hidden="1" customWidth="1"/>
    <col min="15122" max="15122" width="12.28515625" style="32" customWidth="1"/>
    <col min="15123" max="15123" width="6.42578125" style="32" customWidth="1"/>
    <col min="15124" max="15124" width="12.28515625" style="32" customWidth="1"/>
    <col min="15125" max="15125" width="0" style="32" hidden="1" customWidth="1"/>
    <col min="15126" max="15126" width="3.7109375" style="32" customWidth="1"/>
    <col min="15127" max="15127" width="11.140625" style="32" bestFit="1" customWidth="1"/>
    <col min="15128" max="15129" width="10.5703125" style="32"/>
    <col min="15130" max="15130" width="11.140625" style="32" customWidth="1"/>
    <col min="15131" max="15360" width="10.5703125" style="32"/>
    <col min="15361" max="15368" width="0" style="32" hidden="1" customWidth="1"/>
    <col min="15369" max="15369" width="3.7109375" style="32" customWidth="1"/>
    <col min="15370" max="15370" width="3.85546875" style="32" customWidth="1"/>
    <col min="15371" max="15371" width="3.7109375" style="32" customWidth="1"/>
    <col min="15372" max="15372" width="12.7109375" style="32" customWidth="1"/>
    <col min="15373" max="15373" width="52.7109375" style="32" customWidth="1"/>
    <col min="15374" max="15377" width="0" style="32" hidden="1" customWidth="1"/>
    <col min="15378" max="15378" width="12.28515625" style="32" customWidth="1"/>
    <col min="15379" max="15379" width="6.42578125" style="32" customWidth="1"/>
    <col min="15380" max="15380" width="12.28515625" style="32" customWidth="1"/>
    <col min="15381" max="15381" width="0" style="32" hidden="1" customWidth="1"/>
    <col min="15382" max="15382" width="3.7109375" style="32" customWidth="1"/>
    <col min="15383" max="15383" width="11.140625" style="32" bestFit="1" customWidth="1"/>
    <col min="15384" max="15385" width="10.5703125" style="32"/>
    <col min="15386" max="15386" width="11.140625" style="32" customWidth="1"/>
    <col min="15387" max="15616" width="10.5703125" style="32"/>
    <col min="15617" max="15624" width="0" style="32" hidden="1" customWidth="1"/>
    <col min="15625" max="15625" width="3.7109375" style="32" customWidth="1"/>
    <col min="15626" max="15626" width="3.85546875" style="32" customWidth="1"/>
    <col min="15627" max="15627" width="3.7109375" style="32" customWidth="1"/>
    <col min="15628" max="15628" width="12.7109375" style="32" customWidth="1"/>
    <col min="15629" max="15629" width="52.7109375" style="32" customWidth="1"/>
    <col min="15630" max="15633" width="0" style="32" hidden="1" customWidth="1"/>
    <col min="15634" max="15634" width="12.28515625" style="32" customWidth="1"/>
    <col min="15635" max="15635" width="6.42578125" style="32" customWidth="1"/>
    <col min="15636" max="15636" width="12.28515625" style="32" customWidth="1"/>
    <col min="15637" max="15637" width="0" style="32" hidden="1" customWidth="1"/>
    <col min="15638" max="15638" width="3.7109375" style="32" customWidth="1"/>
    <col min="15639" max="15639" width="11.140625" style="32" bestFit="1" customWidth="1"/>
    <col min="15640" max="15641" width="10.5703125" style="32"/>
    <col min="15642" max="15642" width="11.140625" style="32" customWidth="1"/>
    <col min="15643" max="15872" width="10.5703125" style="32"/>
    <col min="15873" max="15880" width="0" style="32" hidden="1" customWidth="1"/>
    <col min="15881" max="15881" width="3.7109375" style="32" customWidth="1"/>
    <col min="15882" max="15882" width="3.85546875" style="32" customWidth="1"/>
    <col min="15883" max="15883" width="3.7109375" style="32" customWidth="1"/>
    <col min="15884" max="15884" width="12.7109375" style="32" customWidth="1"/>
    <col min="15885" max="15885" width="52.7109375" style="32" customWidth="1"/>
    <col min="15886" max="15889" width="0" style="32" hidden="1" customWidth="1"/>
    <col min="15890" max="15890" width="12.28515625" style="32" customWidth="1"/>
    <col min="15891" max="15891" width="6.42578125" style="32" customWidth="1"/>
    <col min="15892" max="15892" width="12.28515625" style="32" customWidth="1"/>
    <col min="15893" max="15893" width="0" style="32" hidden="1" customWidth="1"/>
    <col min="15894" max="15894" width="3.7109375" style="32" customWidth="1"/>
    <col min="15895" max="15895" width="11.140625" style="32" bestFit="1" customWidth="1"/>
    <col min="15896" max="15897" width="10.5703125" style="32"/>
    <col min="15898" max="15898" width="11.140625" style="32" customWidth="1"/>
    <col min="15899" max="16128" width="10.5703125" style="32"/>
    <col min="16129" max="16136" width="0" style="32" hidden="1" customWidth="1"/>
    <col min="16137" max="16137" width="3.7109375" style="32" customWidth="1"/>
    <col min="16138" max="16138" width="3.85546875" style="32" customWidth="1"/>
    <col min="16139" max="16139" width="3.7109375" style="32" customWidth="1"/>
    <col min="16140" max="16140" width="12.7109375" style="32" customWidth="1"/>
    <col min="16141" max="16141" width="52.7109375" style="32" customWidth="1"/>
    <col min="16142" max="16145" width="0" style="32" hidden="1" customWidth="1"/>
    <col min="16146" max="16146" width="12.28515625" style="32" customWidth="1"/>
    <col min="16147" max="16147" width="6.42578125" style="32" customWidth="1"/>
    <col min="16148" max="16148" width="12.28515625" style="32" customWidth="1"/>
    <col min="16149" max="16149" width="0" style="32" hidden="1" customWidth="1"/>
    <col min="16150" max="16150" width="3.7109375" style="32" customWidth="1"/>
    <col min="16151" max="16151" width="11.140625" style="32" bestFit="1" customWidth="1"/>
    <col min="16152" max="16153" width="10.5703125" style="32"/>
    <col min="16154" max="16154" width="11.140625" style="32" customWidth="1"/>
    <col min="16155" max="16384" width="10.5703125" style="32"/>
  </cols>
  <sheetData>
    <row r="1" spans="1:34" hidden="1"/>
    <row r="2" spans="1:34" hidden="1"/>
    <row r="3" spans="1:34" hidden="1"/>
    <row r="4" spans="1:34" ht="3" customHeight="1">
      <c r="J4" s="79"/>
      <c r="K4" s="79"/>
      <c r="L4" s="33"/>
      <c r="M4" s="33"/>
      <c r="N4" s="33"/>
    </row>
    <row r="5" spans="1:34" ht="22.5" customHeight="1">
      <c r="J5" s="79"/>
      <c r="K5" s="79"/>
      <c r="L5" s="681" t="s">
        <v>630</v>
      </c>
      <c r="M5" s="681"/>
      <c r="N5" s="681"/>
      <c r="O5" s="681"/>
      <c r="P5" s="681"/>
      <c r="Q5" s="681"/>
      <c r="R5" s="681"/>
      <c r="S5" s="681"/>
      <c r="T5" s="681"/>
      <c r="U5" s="291"/>
    </row>
    <row r="6" spans="1:34" ht="3" customHeight="1">
      <c r="J6" s="79"/>
      <c r="K6" s="79"/>
      <c r="L6" s="33"/>
      <c r="M6" s="33"/>
      <c r="N6" s="33"/>
      <c r="O6" s="76"/>
      <c r="P6" s="76"/>
      <c r="Q6" s="76"/>
      <c r="R6" s="76"/>
      <c r="S6" s="76"/>
      <c r="T6" s="76"/>
      <c r="U6" s="76"/>
    </row>
    <row r="7" spans="1:34" ht="33.75">
      <c r="J7" s="79"/>
      <c r="K7" s="79"/>
      <c r="L7" s="33"/>
      <c r="M7" s="468" t="s">
        <v>744</v>
      </c>
      <c r="N7" s="33"/>
      <c r="O7" s="707"/>
      <c r="P7" s="708"/>
      <c r="Q7" s="708"/>
      <c r="R7" s="708"/>
      <c r="S7" s="708"/>
      <c r="T7" s="709"/>
      <c r="U7" s="421"/>
    </row>
    <row r="8" spans="1:34" s="530" customFormat="1" ht="5.25">
      <c r="A8" s="180"/>
      <c r="B8" s="180"/>
      <c r="C8" s="180"/>
      <c r="D8" s="180"/>
      <c r="E8" s="180"/>
      <c r="F8" s="180"/>
      <c r="G8" s="191"/>
      <c r="H8" s="191"/>
      <c r="I8" s="523"/>
      <c r="J8" s="524"/>
      <c r="K8" s="524"/>
      <c r="L8" s="525"/>
      <c r="M8" s="525"/>
      <c r="N8" s="525"/>
      <c r="O8" s="531"/>
      <c r="P8" s="531"/>
      <c r="Q8" s="531"/>
      <c r="R8" s="531"/>
      <c r="S8" s="531"/>
      <c r="T8" s="531"/>
      <c r="U8" s="532"/>
      <c r="X8" s="180"/>
      <c r="Y8" s="180"/>
      <c r="Z8" s="180"/>
      <c r="AA8" s="180"/>
      <c r="AB8" s="180"/>
      <c r="AC8" s="180"/>
      <c r="AD8" s="180"/>
      <c r="AE8" s="180"/>
      <c r="AF8" s="180"/>
      <c r="AG8" s="180"/>
      <c r="AH8" s="180"/>
    </row>
    <row r="9" spans="1:34" s="145" customFormat="1" ht="22.5">
      <c r="A9" s="190"/>
      <c r="B9" s="190"/>
      <c r="C9" s="190"/>
      <c r="D9" s="190"/>
      <c r="E9" s="190"/>
      <c r="F9" s="190"/>
      <c r="G9" s="190"/>
      <c r="H9" s="190"/>
      <c r="L9" s="422"/>
      <c r="M9" s="468" t="s">
        <v>502</v>
      </c>
      <c r="N9" s="490"/>
      <c r="O9" s="687" t="str">
        <f>IF(NameOrPr_ch="",IF(NameOrPr="","",NameOrPr),NameOrPr_ch)</f>
        <v>Комитет по тарифам и ценам Курской области</v>
      </c>
      <c r="P9" s="687"/>
      <c r="Q9" s="687"/>
      <c r="R9" s="687"/>
      <c r="S9" s="687"/>
      <c r="T9" s="687"/>
      <c r="U9" s="421"/>
      <c r="V9" s="421"/>
      <c r="W9" s="436"/>
      <c r="X9" s="190"/>
      <c r="Y9" s="190"/>
      <c r="Z9" s="190"/>
      <c r="AA9" s="190"/>
      <c r="AB9" s="190"/>
      <c r="AC9" s="190"/>
      <c r="AD9" s="190"/>
      <c r="AE9" s="190"/>
      <c r="AF9" s="190"/>
      <c r="AG9" s="190"/>
      <c r="AH9" s="190"/>
    </row>
    <row r="10" spans="1:34" s="145" customFormat="1" ht="18.75">
      <c r="A10" s="190"/>
      <c r="B10" s="190"/>
      <c r="C10" s="190"/>
      <c r="D10" s="190"/>
      <c r="E10" s="190"/>
      <c r="F10" s="190"/>
      <c r="G10" s="190"/>
      <c r="H10" s="190"/>
      <c r="L10" s="422"/>
      <c r="M10" s="468" t="s">
        <v>595</v>
      </c>
      <c r="N10" s="490"/>
      <c r="O10" s="687" t="str">
        <f>IF(datePr_ch="",IF(datePr="","",datePr),datePr_ch)</f>
        <v>23.11.2022</v>
      </c>
      <c r="P10" s="687"/>
      <c r="Q10" s="687"/>
      <c r="R10" s="687"/>
      <c r="S10" s="687"/>
      <c r="T10" s="687"/>
      <c r="U10" s="421"/>
      <c r="V10" s="421"/>
      <c r="W10" s="436"/>
      <c r="X10" s="190"/>
      <c r="Y10" s="190"/>
      <c r="Z10" s="190"/>
      <c r="AA10" s="190"/>
      <c r="AB10" s="190"/>
      <c r="AC10" s="190"/>
      <c r="AD10" s="190"/>
      <c r="AE10" s="190"/>
      <c r="AF10" s="190"/>
      <c r="AG10" s="190"/>
      <c r="AH10" s="190"/>
    </row>
    <row r="11" spans="1:34" s="145" customFormat="1" ht="18.75">
      <c r="A11" s="190"/>
      <c r="B11" s="190"/>
      <c r="C11" s="190"/>
      <c r="D11" s="190"/>
      <c r="E11" s="190"/>
      <c r="F11" s="190"/>
      <c r="G11" s="190"/>
      <c r="H11" s="190"/>
      <c r="L11" s="139"/>
      <c r="M11" s="468" t="s">
        <v>594</v>
      </c>
      <c r="N11" s="490"/>
      <c r="O11" s="687" t="str">
        <f>IF(numberPr_ch="",IF(numberPr="","",numberPr),numberPr_ch)</f>
        <v>№73</v>
      </c>
      <c r="P11" s="687"/>
      <c r="Q11" s="687"/>
      <c r="R11" s="687"/>
      <c r="S11" s="687"/>
      <c r="T11" s="687"/>
      <c r="U11" s="421"/>
      <c r="V11" s="421"/>
      <c r="W11" s="436"/>
      <c r="X11" s="190"/>
      <c r="Y11" s="190"/>
      <c r="Z11" s="190"/>
      <c r="AA11" s="190"/>
      <c r="AB11" s="190"/>
      <c r="AC11" s="190"/>
      <c r="AD11" s="190"/>
      <c r="AE11" s="190"/>
      <c r="AF11" s="190"/>
      <c r="AG11" s="190"/>
      <c r="AH11" s="190"/>
    </row>
    <row r="12" spans="1:34" s="145" customFormat="1" ht="18.75">
      <c r="A12" s="190"/>
      <c r="B12" s="190"/>
      <c r="C12" s="190"/>
      <c r="D12" s="190"/>
      <c r="E12" s="190"/>
      <c r="F12" s="190"/>
      <c r="G12" s="190"/>
      <c r="H12" s="190"/>
      <c r="L12" s="139"/>
      <c r="M12" s="468" t="s">
        <v>501</v>
      </c>
      <c r="N12" s="490"/>
      <c r="O12" s="687" t="str">
        <f>IF(IstPub_ch="",IF(IstPub="","",IstPub),IstPub_ch)</f>
        <v>Газета "Курская правда" № 142 от 29.11.2022 г.</v>
      </c>
      <c r="P12" s="687"/>
      <c r="Q12" s="687"/>
      <c r="R12" s="687"/>
      <c r="S12" s="687"/>
      <c r="T12" s="687"/>
      <c r="U12" s="421"/>
      <c r="V12" s="421"/>
      <c r="W12" s="436"/>
      <c r="X12" s="190"/>
      <c r="Y12" s="190"/>
      <c r="Z12" s="190"/>
      <c r="AA12" s="190"/>
      <c r="AB12" s="190"/>
      <c r="AC12" s="190"/>
      <c r="AD12" s="190"/>
      <c r="AE12" s="190"/>
      <c r="AF12" s="190"/>
      <c r="AG12" s="190"/>
      <c r="AH12" s="190"/>
    </row>
    <row r="13" spans="1:34" s="145" customFormat="1" ht="11.25">
      <c r="A13" s="190"/>
      <c r="B13" s="190"/>
      <c r="C13" s="190"/>
      <c r="D13" s="190"/>
      <c r="E13" s="190"/>
      <c r="F13" s="190"/>
      <c r="G13" s="190"/>
      <c r="H13" s="190"/>
      <c r="L13" s="682"/>
      <c r="M13" s="682"/>
      <c r="N13" s="412"/>
      <c r="O13" s="421"/>
      <c r="P13" s="421"/>
      <c r="Q13" s="421"/>
      <c r="R13" s="421"/>
      <c r="S13" s="421"/>
      <c r="T13" s="421"/>
      <c r="U13" s="424" t="s">
        <v>373</v>
      </c>
      <c r="X13" s="190"/>
      <c r="Y13" s="190"/>
      <c r="Z13" s="190"/>
      <c r="AA13" s="190"/>
      <c r="AB13" s="190"/>
      <c r="AC13" s="190"/>
      <c r="AD13" s="190"/>
      <c r="AE13" s="190"/>
      <c r="AF13" s="190"/>
      <c r="AG13" s="190"/>
      <c r="AH13" s="190"/>
    </row>
    <row r="14" spans="1:34">
      <c r="J14" s="79"/>
      <c r="K14" s="79"/>
      <c r="L14" s="33"/>
      <c r="M14" s="33"/>
      <c r="N14" s="423"/>
      <c r="O14" s="688"/>
      <c r="P14" s="688"/>
      <c r="Q14" s="688"/>
      <c r="R14" s="688"/>
      <c r="S14" s="688"/>
      <c r="T14" s="688"/>
      <c r="U14" s="688"/>
    </row>
    <row r="15" spans="1:34">
      <c r="J15" s="79"/>
      <c r="K15" s="79"/>
      <c r="L15" s="613" t="s">
        <v>454</v>
      </c>
      <c r="M15" s="613"/>
      <c r="N15" s="613"/>
      <c r="O15" s="613"/>
      <c r="P15" s="613"/>
      <c r="Q15" s="613"/>
      <c r="R15" s="613"/>
      <c r="S15" s="613"/>
      <c r="T15" s="613"/>
      <c r="U15" s="613"/>
      <c r="V15" s="613"/>
      <c r="W15" s="613" t="s">
        <v>455</v>
      </c>
    </row>
    <row r="16" spans="1:34" ht="14.25" customHeight="1">
      <c r="J16" s="79"/>
      <c r="K16" s="79"/>
      <c r="L16" s="694" t="s">
        <v>92</v>
      </c>
      <c r="M16" s="694" t="s">
        <v>638</v>
      </c>
      <c r="N16" s="486"/>
      <c r="O16" s="695" t="s">
        <v>640</v>
      </c>
      <c r="P16" s="696"/>
      <c r="Q16" s="696"/>
      <c r="R16" s="696"/>
      <c r="S16" s="696"/>
      <c r="T16" s="697"/>
      <c r="U16" s="678" t="s">
        <v>341</v>
      </c>
      <c r="V16" s="691" t="s">
        <v>275</v>
      </c>
      <c r="W16" s="613"/>
    </row>
    <row r="17" spans="1:36" ht="14.25" customHeight="1">
      <c r="J17" s="79"/>
      <c r="K17" s="79"/>
      <c r="L17" s="694"/>
      <c r="M17" s="694"/>
      <c r="N17" s="487"/>
      <c r="O17" s="700" t="s">
        <v>604</v>
      </c>
      <c r="P17" s="698" t="s">
        <v>271</v>
      </c>
      <c r="Q17" s="699"/>
      <c r="R17" s="675" t="s">
        <v>653</v>
      </c>
      <c r="S17" s="676"/>
      <c r="T17" s="677"/>
      <c r="U17" s="679"/>
      <c r="V17" s="692"/>
      <c r="W17" s="613"/>
    </row>
    <row r="18" spans="1:36" ht="33.75" customHeight="1">
      <c r="J18" s="79"/>
      <c r="K18" s="79"/>
      <c r="L18" s="694"/>
      <c r="M18" s="694"/>
      <c r="N18" s="488"/>
      <c r="O18" s="701"/>
      <c r="P18" s="94" t="s">
        <v>605</v>
      </c>
      <c r="Q18" s="94" t="s">
        <v>6</v>
      </c>
      <c r="R18" s="95" t="s">
        <v>274</v>
      </c>
      <c r="S18" s="689" t="s">
        <v>273</v>
      </c>
      <c r="T18" s="690"/>
      <c r="U18" s="680"/>
      <c r="V18" s="693"/>
      <c r="W18" s="613"/>
    </row>
    <row r="19" spans="1:36">
      <c r="J19" s="79"/>
      <c r="K19" s="413">
        <v>1</v>
      </c>
      <c r="L19" s="474" t="s">
        <v>93</v>
      </c>
      <c r="M19" s="474" t="s">
        <v>49</v>
      </c>
      <c r="N19" s="476" t="str">
        <f ca="1">OFFSET(N19,0,-1)</f>
        <v>2</v>
      </c>
      <c r="O19" s="475">
        <f ca="1">OFFSET(O19,0,-1)+1</f>
        <v>3</v>
      </c>
      <c r="P19" s="475">
        <f ca="1">OFFSET(P19,0,-1)+1</f>
        <v>4</v>
      </c>
      <c r="Q19" s="475">
        <f ca="1">OFFSET(Q19,0,-1)+1</f>
        <v>5</v>
      </c>
      <c r="R19" s="475">
        <f ca="1">OFFSET(R19,0,-1)+1</f>
        <v>6</v>
      </c>
      <c r="S19" s="683">
        <f ca="1">OFFSET(S19,0,-1)+1</f>
        <v>7</v>
      </c>
      <c r="T19" s="683"/>
      <c r="U19" s="475">
        <f ca="1">OFFSET(U19,0,-2)+1</f>
        <v>8</v>
      </c>
      <c r="V19" s="476">
        <f ca="1">OFFSET(V19,0,-1)</f>
        <v>8</v>
      </c>
      <c r="W19" s="475">
        <f ca="1">OFFSET(W19,0,-1)+1</f>
        <v>9</v>
      </c>
    </row>
    <row r="20" spans="1:36" ht="22.5">
      <c r="A20" s="667">
        <v>1</v>
      </c>
      <c r="E20" s="191"/>
      <c r="F20" s="303"/>
      <c r="G20" s="303"/>
      <c r="H20" s="303"/>
      <c r="J20" s="541"/>
      <c r="K20" s="544"/>
      <c r="L20" s="425">
        <f>mergeValue(A20)</f>
        <v>1</v>
      </c>
      <c r="M20" s="472" t="s">
        <v>20</v>
      </c>
      <c r="N20" s="473"/>
      <c r="O20" s="668"/>
      <c r="P20" s="668"/>
      <c r="Q20" s="668"/>
      <c r="R20" s="668"/>
      <c r="S20" s="668"/>
      <c r="T20" s="668"/>
      <c r="U20" s="668"/>
      <c r="V20" s="668"/>
      <c r="W20" s="267" t="s">
        <v>476</v>
      </c>
      <c r="Y20" s="189"/>
      <c r="Z20" s="189" t="str">
        <f t="shared" ref="Z20:Z33" si="0">IF(M20="","",M20 )</f>
        <v>Наименование тарифа</v>
      </c>
      <c r="AA20" s="189"/>
      <c r="AB20" s="189"/>
      <c r="AC20" s="189"/>
      <c r="AI20" s="180"/>
      <c r="AJ20" s="180"/>
    </row>
    <row r="21" spans="1:36" ht="22.5">
      <c r="A21" s="667"/>
      <c r="B21" s="667">
        <v>1</v>
      </c>
      <c r="E21" s="303"/>
      <c r="F21" s="303"/>
      <c r="G21" s="303"/>
      <c r="H21" s="303"/>
      <c r="I21" s="157"/>
      <c r="J21" s="540"/>
      <c r="K21" s="542"/>
      <c r="L21" s="425" t="str">
        <f>mergeValue(A21) &amp;"."&amp; mergeValue(B21)</f>
        <v>1.1</v>
      </c>
      <c r="M21" s="441" t="s">
        <v>16</v>
      </c>
      <c r="N21" s="473"/>
      <c r="O21" s="668"/>
      <c r="P21" s="668"/>
      <c r="Q21" s="668"/>
      <c r="R21" s="668"/>
      <c r="S21" s="668"/>
      <c r="T21" s="668"/>
      <c r="U21" s="668"/>
      <c r="V21" s="668"/>
      <c r="W21" s="267" t="s">
        <v>477</v>
      </c>
      <c r="Y21" s="189"/>
      <c r="Z21" s="189" t="str">
        <f t="shared" si="0"/>
        <v>Территория действия тарифа</v>
      </c>
      <c r="AA21" s="189"/>
      <c r="AB21" s="189"/>
      <c r="AC21" s="189"/>
      <c r="AI21" s="180"/>
      <c r="AJ21" s="180"/>
    </row>
    <row r="22" spans="1:36" ht="22.5">
      <c r="A22" s="667"/>
      <c r="B22" s="667"/>
      <c r="C22" s="667">
        <v>1</v>
      </c>
      <c r="E22" s="303"/>
      <c r="F22" s="303"/>
      <c r="G22" s="303"/>
      <c r="H22" s="303"/>
      <c r="I22" s="543"/>
      <c r="J22" s="540"/>
      <c r="K22" s="542"/>
      <c r="L22" s="425" t="str">
        <f>mergeValue(A22) &amp;"."&amp; mergeValue(B22)&amp;"."&amp; mergeValue(C22)</f>
        <v>1.1.1</v>
      </c>
      <c r="M22" s="442" t="s">
        <v>7</v>
      </c>
      <c r="N22" s="473"/>
      <c r="O22" s="668"/>
      <c r="P22" s="668"/>
      <c r="Q22" s="668"/>
      <c r="R22" s="668"/>
      <c r="S22" s="668"/>
      <c r="T22" s="668"/>
      <c r="U22" s="668"/>
      <c r="V22" s="668"/>
      <c r="W22" s="267" t="s">
        <v>632</v>
      </c>
      <c r="Y22" s="189"/>
      <c r="Z22" s="189" t="str">
        <f t="shared" si="0"/>
        <v xml:space="preserve">Наименование системы теплоснабжения </v>
      </c>
      <c r="AA22" s="189"/>
      <c r="AB22" s="189"/>
      <c r="AC22" s="189"/>
      <c r="AI22" s="180"/>
      <c r="AJ22" s="180"/>
    </row>
    <row r="23" spans="1:36" ht="22.5">
      <c r="A23" s="667"/>
      <c r="B23" s="667"/>
      <c r="C23" s="667"/>
      <c r="D23" s="667">
        <v>1</v>
      </c>
      <c r="E23" s="303"/>
      <c r="F23" s="303"/>
      <c r="G23" s="303"/>
      <c r="H23" s="303"/>
      <c r="I23" s="543"/>
      <c r="J23" s="540"/>
      <c r="K23" s="542"/>
      <c r="L23" s="425" t="str">
        <f>mergeValue(A23) &amp;"."&amp; mergeValue(B23)&amp;"."&amp; mergeValue(C23)&amp;"."&amp; mergeValue(D23)</f>
        <v>1.1.1.1</v>
      </c>
      <c r="M23" s="443" t="s">
        <v>22</v>
      </c>
      <c r="N23" s="473"/>
      <c r="O23" s="668"/>
      <c r="P23" s="668"/>
      <c r="Q23" s="668"/>
      <c r="R23" s="668"/>
      <c r="S23" s="668"/>
      <c r="T23" s="668"/>
      <c r="U23" s="668"/>
      <c r="V23" s="668"/>
      <c r="W23" s="267" t="s">
        <v>633</v>
      </c>
      <c r="Y23" s="189"/>
      <c r="Z23" s="189" t="str">
        <f t="shared" si="0"/>
        <v xml:space="preserve">Источник тепловой энергии  </v>
      </c>
      <c r="AA23" s="189"/>
      <c r="AB23" s="189"/>
      <c r="AC23" s="189"/>
      <c r="AI23" s="180"/>
      <c r="AJ23" s="180"/>
    </row>
    <row r="24" spans="1:36" ht="101.25">
      <c r="A24" s="667"/>
      <c r="B24" s="667"/>
      <c r="C24" s="667"/>
      <c r="D24" s="667"/>
      <c r="E24" s="667">
        <v>1</v>
      </c>
      <c r="F24" s="303"/>
      <c r="G24" s="303"/>
      <c r="H24" s="180">
        <v>1</v>
      </c>
      <c r="I24" s="667">
        <v>1</v>
      </c>
      <c r="J24" s="303"/>
      <c r="K24" s="546"/>
      <c r="L24" s="425" t="str">
        <f>mergeValue(A24) &amp;"."&amp; mergeValue(B24)&amp;"."&amp; mergeValue(C24)&amp;"."&amp; mergeValue(D24)&amp;"."&amp; mergeValue(E24)</f>
        <v>1.1.1.1.1</v>
      </c>
      <c r="M24" s="445" t="s">
        <v>9</v>
      </c>
      <c r="N24" s="473"/>
      <c r="O24" s="669"/>
      <c r="P24" s="669"/>
      <c r="Q24" s="669"/>
      <c r="R24" s="669"/>
      <c r="S24" s="669"/>
      <c r="T24" s="669"/>
      <c r="U24" s="669"/>
      <c r="V24" s="669"/>
      <c r="W24" s="267" t="s">
        <v>637</v>
      </c>
      <c r="Y24" s="189"/>
      <c r="Z24" s="189" t="str">
        <f t="shared" si="0"/>
        <v>Схема подключения теплопотребляющей установки к коллектору источника тепловой энергии</v>
      </c>
      <c r="AA24" s="189"/>
      <c r="AB24" s="189"/>
      <c r="AC24" s="189"/>
      <c r="AI24" s="180"/>
      <c r="AJ24" s="180"/>
    </row>
    <row r="25" spans="1:36" ht="90">
      <c r="A25" s="667"/>
      <c r="B25" s="667"/>
      <c r="C25" s="667"/>
      <c r="D25" s="667"/>
      <c r="E25" s="667"/>
      <c r="F25" s="667">
        <v>1</v>
      </c>
      <c r="G25" s="180"/>
      <c r="H25" s="180"/>
      <c r="I25" s="667"/>
      <c r="J25" s="667">
        <v>1</v>
      </c>
      <c r="K25" s="547"/>
      <c r="L25" s="425" t="str">
        <f>mergeValue(A25) &amp;"."&amp; mergeValue(B25)&amp;"."&amp; mergeValue(C25)&amp;"."&amp; mergeValue(D25)&amp;"."&amp; mergeValue(E25)&amp;"."&amp; mergeValue(F25)</f>
        <v>1.1.1.1.1.1</v>
      </c>
      <c r="M25" s="446" t="s">
        <v>10</v>
      </c>
      <c r="N25" s="473"/>
      <c r="O25" s="669"/>
      <c r="P25" s="669"/>
      <c r="Q25" s="669"/>
      <c r="R25" s="669"/>
      <c r="S25" s="669"/>
      <c r="T25" s="669"/>
      <c r="U25" s="669"/>
      <c r="V25" s="669"/>
      <c r="W25" s="267" t="s">
        <v>635</v>
      </c>
      <c r="Y25" s="189"/>
      <c r="Z25" s="189" t="str">
        <f t="shared" si="0"/>
        <v>Группа потребителей</v>
      </c>
      <c r="AA25" s="189"/>
      <c r="AB25" s="189"/>
      <c r="AC25" s="189"/>
      <c r="AI25" s="180"/>
      <c r="AJ25" s="180"/>
    </row>
    <row r="26" spans="1:36" ht="189" customHeight="1">
      <c r="A26" s="667"/>
      <c r="B26" s="667"/>
      <c r="C26" s="667"/>
      <c r="D26" s="667"/>
      <c r="E26" s="667"/>
      <c r="F26" s="667"/>
      <c r="G26" s="180">
        <v>1</v>
      </c>
      <c r="H26" s="180"/>
      <c r="I26" s="667"/>
      <c r="J26" s="667"/>
      <c r="K26" s="547">
        <v>1</v>
      </c>
      <c r="L26" s="425" t="str">
        <f>mergeValue(A26) &amp;"."&amp; mergeValue(B26)&amp;"."&amp; mergeValue(C26)&amp;"."&amp; mergeValue(D26)&amp;"."&amp; mergeValue(E26)&amp;"."&amp; mergeValue(F26)&amp;"."&amp; mergeValue(G26)</f>
        <v>1.1.1.1.1.1.1</v>
      </c>
      <c r="M26" s="563"/>
      <c r="N26" s="473"/>
      <c r="O26" s="451"/>
      <c r="P26" s="451"/>
      <c r="Q26" s="574"/>
      <c r="R26" s="673"/>
      <c r="S26" s="674" t="s">
        <v>84</v>
      </c>
      <c r="T26" s="673"/>
      <c r="U26" s="674" t="s">
        <v>85</v>
      </c>
      <c r="V26" s="451"/>
      <c r="W26" s="684" t="s">
        <v>654</v>
      </c>
      <c r="X26" s="180" t="str">
        <f>strCheckDate(O27:V27)</f>
        <v/>
      </c>
      <c r="Y26" s="189"/>
      <c r="Z26" s="189" t="str">
        <f t="shared" si="0"/>
        <v/>
      </c>
      <c r="AA26" s="189"/>
      <c r="AB26" s="189"/>
      <c r="AC26" s="189"/>
      <c r="AI26" s="180"/>
      <c r="AJ26" s="180"/>
    </row>
    <row r="27" spans="1:36" ht="11.25" hidden="1">
      <c r="A27" s="667"/>
      <c r="B27" s="667"/>
      <c r="C27" s="667"/>
      <c r="D27" s="667"/>
      <c r="E27" s="667"/>
      <c r="F27" s="667"/>
      <c r="G27" s="180"/>
      <c r="H27" s="180"/>
      <c r="I27" s="667"/>
      <c r="J27" s="667"/>
      <c r="K27" s="547"/>
      <c r="L27" s="253"/>
      <c r="M27" s="473"/>
      <c r="N27" s="473"/>
      <c r="O27" s="451"/>
      <c r="P27" s="451"/>
      <c r="Q27" s="461" t="str">
        <f>R26 &amp; "-" &amp; T26</f>
        <v>-</v>
      </c>
      <c r="R27" s="673"/>
      <c r="S27" s="674"/>
      <c r="T27" s="673"/>
      <c r="U27" s="674"/>
      <c r="V27" s="451"/>
      <c r="W27" s="685"/>
      <c r="Y27" s="189"/>
      <c r="Z27" s="189" t="str">
        <f t="shared" si="0"/>
        <v/>
      </c>
      <c r="AA27" s="189"/>
      <c r="AB27" s="189"/>
      <c r="AC27" s="189"/>
      <c r="AI27" s="180"/>
      <c r="AJ27" s="180"/>
    </row>
    <row r="28" spans="1:36" ht="15" customHeight="1">
      <c r="A28" s="667"/>
      <c r="B28" s="667"/>
      <c r="C28" s="667"/>
      <c r="D28" s="667"/>
      <c r="E28" s="667"/>
      <c r="F28" s="667"/>
      <c r="G28" s="303"/>
      <c r="H28" s="180"/>
      <c r="I28" s="667"/>
      <c r="J28" s="667"/>
      <c r="K28" s="546"/>
      <c r="L28" s="439"/>
      <c r="M28" s="448" t="s">
        <v>25</v>
      </c>
      <c r="N28" s="148"/>
      <c r="O28" s="148"/>
      <c r="P28" s="148"/>
      <c r="Q28" s="148"/>
      <c r="R28" s="148"/>
      <c r="S28" s="148"/>
      <c r="T28" s="148"/>
      <c r="U28" s="148"/>
      <c r="V28" s="449"/>
      <c r="W28" s="686"/>
      <c r="Y28" s="189"/>
      <c r="Z28" s="189" t="str">
        <f t="shared" si="0"/>
        <v>Добавить вид теплоносителя (параметры теплоносителя)</v>
      </c>
      <c r="AA28" s="189"/>
      <c r="AB28" s="189"/>
      <c r="AC28" s="189"/>
      <c r="AI28" s="180"/>
      <c r="AJ28" s="180"/>
    </row>
    <row r="29" spans="1:36" ht="15" customHeight="1">
      <c r="A29" s="667"/>
      <c r="B29" s="667"/>
      <c r="C29" s="667"/>
      <c r="D29" s="667"/>
      <c r="E29" s="667"/>
      <c r="F29" s="303"/>
      <c r="G29" s="303"/>
      <c r="H29" s="180"/>
      <c r="I29" s="667"/>
      <c r="J29" s="303"/>
      <c r="K29" s="546"/>
      <c r="L29" s="439"/>
      <c r="M29" s="447" t="s">
        <v>11</v>
      </c>
      <c r="N29" s="148"/>
      <c r="O29" s="148"/>
      <c r="P29" s="148"/>
      <c r="Q29" s="148"/>
      <c r="R29" s="148"/>
      <c r="S29" s="148"/>
      <c r="T29" s="148"/>
      <c r="U29" s="452"/>
      <c r="V29" s="148"/>
      <c r="W29" s="489"/>
      <c r="Y29" s="189"/>
      <c r="Z29" s="189" t="str">
        <f t="shared" si="0"/>
        <v>Добавить группу потребителей</v>
      </c>
      <c r="AA29" s="189"/>
      <c r="AB29" s="189"/>
      <c r="AC29" s="189"/>
      <c r="AI29" s="180"/>
      <c r="AJ29" s="180"/>
    </row>
    <row r="30" spans="1:36" ht="15" customHeight="1">
      <c r="A30" s="667"/>
      <c r="B30" s="667"/>
      <c r="C30" s="667"/>
      <c r="D30" s="667"/>
      <c r="E30" s="545"/>
      <c r="F30" s="303"/>
      <c r="G30" s="303"/>
      <c r="H30" s="303"/>
      <c r="I30" s="541"/>
      <c r="J30" s="78"/>
      <c r="K30" s="544"/>
      <c r="L30" s="439"/>
      <c r="M30" s="444" t="s">
        <v>12</v>
      </c>
      <c r="N30" s="148"/>
      <c r="O30" s="148"/>
      <c r="P30" s="148"/>
      <c r="Q30" s="148"/>
      <c r="R30" s="148"/>
      <c r="S30" s="148"/>
      <c r="T30" s="148"/>
      <c r="U30" s="452"/>
      <c r="V30" s="148"/>
      <c r="W30" s="489"/>
      <c r="Y30" s="189"/>
      <c r="Z30" s="189" t="str">
        <f t="shared" si="0"/>
        <v>Добавить схему подключения</v>
      </c>
      <c r="AA30" s="189"/>
      <c r="AB30" s="189"/>
      <c r="AC30" s="189"/>
      <c r="AI30" s="180"/>
      <c r="AJ30" s="180"/>
    </row>
    <row r="31" spans="1:36" ht="15" customHeight="1">
      <c r="A31" s="667"/>
      <c r="B31" s="667"/>
      <c r="C31" s="667"/>
      <c r="D31" s="545"/>
      <c r="E31" s="545"/>
      <c r="F31" s="303"/>
      <c r="G31" s="303"/>
      <c r="H31" s="303"/>
      <c r="I31" s="541"/>
      <c r="J31" s="78"/>
      <c r="K31" s="544"/>
      <c r="L31" s="439"/>
      <c r="M31" s="137" t="s">
        <v>17</v>
      </c>
      <c r="N31" s="148"/>
      <c r="O31" s="148"/>
      <c r="P31" s="148"/>
      <c r="Q31" s="148"/>
      <c r="R31" s="148"/>
      <c r="S31" s="148"/>
      <c r="T31" s="148"/>
      <c r="U31" s="452"/>
      <c r="V31" s="148"/>
      <c r="W31" s="489"/>
      <c r="Y31" s="189"/>
      <c r="Z31" s="189" t="str">
        <f t="shared" si="0"/>
        <v>Добавить источник тепловой энергии</v>
      </c>
      <c r="AA31" s="189"/>
      <c r="AB31" s="189"/>
      <c r="AC31" s="189"/>
      <c r="AI31" s="180"/>
      <c r="AJ31" s="180"/>
    </row>
    <row r="32" spans="1:36" ht="15" customHeight="1">
      <c r="A32" s="667"/>
      <c r="B32" s="667"/>
      <c r="C32" s="545"/>
      <c r="D32" s="545"/>
      <c r="E32" s="545"/>
      <c r="F32" s="545"/>
      <c r="G32" s="550"/>
      <c r="H32" s="541"/>
      <c r="I32" s="548"/>
      <c r="J32" s="78"/>
      <c r="K32" s="549"/>
      <c r="L32" s="439"/>
      <c r="M32" s="136" t="s">
        <v>18</v>
      </c>
      <c r="N32" s="148"/>
      <c r="O32" s="148"/>
      <c r="P32" s="148"/>
      <c r="Q32" s="148"/>
      <c r="R32" s="148"/>
      <c r="S32" s="148"/>
      <c r="T32" s="148"/>
      <c r="U32" s="452"/>
      <c r="V32" s="148"/>
      <c r="W32" s="489"/>
      <c r="Y32" s="189"/>
      <c r="Z32" s="189" t="str">
        <f t="shared" si="0"/>
        <v>Добавить наименование системы теплоснабжения</v>
      </c>
      <c r="AA32" s="189"/>
      <c r="AB32" s="189"/>
      <c r="AC32" s="189"/>
      <c r="AI32" s="180"/>
      <c r="AJ32" s="180"/>
    </row>
    <row r="33" spans="1:36" ht="15" customHeight="1">
      <c r="A33" s="667"/>
      <c r="B33" s="545"/>
      <c r="C33" s="545"/>
      <c r="D33" s="545"/>
      <c r="E33" s="545"/>
      <c r="F33" s="545"/>
      <c r="G33" s="550"/>
      <c r="H33" s="541"/>
      <c r="I33" s="541"/>
      <c r="J33" s="78"/>
      <c r="K33" s="544"/>
      <c r="L33" s="439"/>
      <c r="M33" s="142" t="s">
        <v>19</v>
      </c>
      <c r="N33" s="148"/>
      <c r="O33" s="148"/>
      <c r="P33" s="148"/>
      <c r="Q33" s="148"/>
      <c r="R33" s="148"/>
      <c r="S33" s="148"/>
      <c r="T33" s="148"/>
      <c r="U33" s="452"/>
      <c r="V33" s="148"/>
      <c r="W33" s="489"/>
      <c r="Y33" s="189"/>
      <c r="Z33" s="189" t="str">
        <f t="shared" si="0"/>
        <v>Добавить территорию действия тарифа</v>
      </c>
      <c r="AA33" s="189"/>
      <c r="AB33" s="189"/>
      <c r="AC33" s="189"/>
      <c r="AI33" s="180"/>
      <c r="AJ33" s="180"/>
    </row>
    <row r="34" spans="1:36" customFormat="1" ht="15" customHeight="1">
      <c r="L34" s="415"/>
      <c r="M34" s="151" t="s">
        <v>309</v>
      </c>
      <c r="N34" s="148"/>
      <c r="O34" s="148"/>
      <c r="P34" s="148"/>
      <c r="Q34" s="148"/>
      <c r="R34" s="148"/>
      <c r="S34" s="148"/>
      <c r="T34" s="148"/>
      <c r="U34" s="452"/>
      <c r="V34" s="148"/>
      <c r="W34" s="489"/>
      <c r="X34" s="182"/>
      <c r="Y34" s="182"/>
      <c r="Z34" s="182"/>
      <c r="AA34" s="182"/>
      <c r="AB34" s="182"/>
      <c r="AC34" s="182"/>
      <c r="AD34" s="182"/>
      <c r="AE34" s="182"/>
      <c r="AF34" s="182"/>
      <c r="AG34" s="182"/>
      <c r="AH34" s="182"/>
    </row>
    <row r="35" spans="1:36" ht="11.25">
      <c r="A35" s="32"/>
      <c r="B35" s="32"/>
      <c r="C35" s="32"/>
      <c r="D35" s="32"/>
      <c r="E35" s="32"/>
      <c r="F35" s="32"/>
      <c r="G35" s="32"/>
      <c r="H35" s="32"/>
      <c r="I35" s="32"/>
      <c r="J35" s="32"/>
      <c r="K35" s="32"/>
      <c r="X35" s="32"/>
      <c r="Y35" s="32"/>
      <c r="Z35" s="32"/>
      <c r="AA35" s="32"/>
      <c r="AB35" s="32"/>
      <c r="AC35" s="32"/>
      <c r="AD35" s="32"/>
      <c r="AE35" s="32"/>
      <c r="AF35" s="32"/>
      <c r="AG35" s="32"/>
      <c r="AH35" s="32"/>
    </row>
    <row r="36" spans="1:36" ht="105.75" customHeight="1">
      <c r="L36" s="1">
        <v>1</v>
      </c>
      <c r="M36" s="661" t="s">
        <v>631</v>
      </c>
      <c r="N36" s="661"/>
      <c r="O36" s="661"/>
      <c r="P36" s="661"/>
      <c r="Q36" s="661"/>
      <c r="R36" s="661"/>
      <c r="S36" s="661"/>
      <c r="T36" s="661"/>
      <c r="U36" s="661"/>
      <c r="V36" s="661"/>
      <c r="W36" s="661"/>
    </row>
  </sheetData>
  <sheetProtection algorithmName="SHA-512" hashValue="nX5M142CDNT7sdsu4IA5RPiU6xkoFSS12W+t5EcvfE03VAH3vH42IMJ5X9IupGGE/0lujpswQaW+QBBNAUfqUg==" saltValue="LZPnfwt6ernizEpsqztr6w==" spinCount="100000"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xr:uid="{00000000-0002-0000-1000-000000000000}"/>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xr:uid="{00000000-0002-0000-1000-000001000000}"/>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xr:uid="{00000000-0002-0000-10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xr:uid="{00000000-0002-0000-1000-000003000000}"/>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xr:uid="{00000000-0002-0000-1000-000004000000}">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xr:uid="{00000000-0002-0000-1000-000005000000}">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xr:uid="{00000000-0002-0000-1000-000006000000}">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xr:uid="{00000000-0002-0000-1000-000007000000}">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xr:uid="{00000000-0002-0000-1000-000008000000}">
      <formula1>900</formula1>
    </dataValidation>
    <dataValidation type="list" allowBlank="1" showInputMessage="1" showErrorMessage="1" errorTitle="Ошибка" error="Выберите значение из списка" prompt="Выберите значение из списка" sqref="O25:V25" xr:uid="{00000000-0002-0000-1000-000009000000}">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List05_8">
    <tabColor indexed="22"/>
  </sheetPr>
  <dimension ref="A1:T19"/>
  <sheetViews>
    <sheetView showGridLines="0" topLeftCell="E1" zoomScaleNormal="100" workbookViewId="0"/>
  </sheetViews>
  <sheetFormatPr defaultColWidth="10.5703125" defaultRowHeight="14.25"/>
  <cols>
    <col min="1" max="1" width="3.7109375" style="191" hidden="1" customWidth="1"/>
    <col min="2" max="4" width="3.7109375" style="180" hidden="1" customWidth="1"/>
    <col min="5" max="5" width="3.7109375" style="80" customWidth="1"/>
    <col min="6" max="6" width="9.7109375" style="32" customWidth="1"/>
    <col min="7" max="7" width="37.7109375" style="32" customWidth="1"/>
    <col min="8" max="8" width="66.85546875" style="32" customWidth="1"/>
    <col min="9" max="9" width="115.7109375" style="32" customWidth="1"/>
    <col min="10" max="11" width="10.5703125" style="180"/>
    <col min="12" max="12" width="11.140625" style="180" customWidth="1"/>
    <col min="13" max="20" width="10.5703125" style="180"/>
    <col min="21" max="16384" width="10.5703125" style="32"/>
  </cols>
  <sheetData>
    <row r="1" spans="1:20" ht="3" customHeight="1">
      <c r="A1" s="191" t="s">
        <v>184</v>
      </c>
    </row>
    <row r="2" spans="1:20" ht="22.5">
      <c r="F2" s="662" t="s">
        <v>491</v>
      </c>
      <c r="G2" s="663"/>
      <c r="H2" s="664"/>
      <c r="I2" s="376"/>
    </row>
    <row r="3" spans="1:20" ht="3" customHeight="1"/>
    <row r="4" spans="1:20" s="145" customFormat="1" ht="11.25">
      <c r="A4" s="190"/>
      <c r="B4" s="190"/>
      <c r="C4" s="190"/>
      <c r="D4" s="190"/>
      <c r="F4" s="613" t="s">
        <v>454</v>
      </c>
      <c r="G4" s="613"/>
      <c r="H4" s="613"/>
      <c r="I4" s="637" t="s">
        <v>455</v>
      </c>
      <c r="J4" s="190"/>
      <c r="K4" s="190"/>
      <c r="L4" s="190"/>
      <c r="M4" s="190"/>
      <c r="N4" s="190"/>
      <c r="O4" s="190"/>
      <c r="P4" s="190"/>
      <c r="Q4" s="190"/>
      <c r="R4" s="190"/>
      <c r="S4" s="190"/>
      <c r="T4" s="190"/>
    </row>
    <row r="5" spans="1:20" s="145" customFormat="1" ht="11.25" customHeight="1">
      <c r="A5" s="190"/>
      <c r="B5" s="190"/>
      <c r="C5" s="190"/>
      <c r="D5" s="190"/>
      <c r="F5" s="278" t="s">
        <v>92</v>
      </c>
      <c r="G5" s="104" t="s">
        <v>457</v>
      </c>
      <c r="H5" s="277" t="s">
        <v>442</v>
      </c>
      <c r="I5" s="637"/>
      <c r="J5" s="190"/>
      <c r="K5" s="190"/>
      <c r="L5" s="190"/>
      <c r="M5" s="190"/>
      <c r="N5" s="190"/>
      <c r="O5" s="190"/>
      <c r="P5" s="190"/>
      <c r="Q5" s="190"/>
      <c r="R5" s="190"/>
      <c r="S5" s="190"/>
      <c r="T5" s="190"/>
    </row>
    <row r="6" spans="1:20" s="145" customFormat="1" ht="12" customHeight="1">
      <c r="A6" s="190"/>
      <c r="B6" s="190"/>
      <c r="C6" s="190"/>
      <c r="D6" s="190"/>
      <c r="F6" s="279" t="s">
        <v>93</v>
      </c>
      <c r="G6" s="281">
        <v>2</v>
      </c>
      <c r="H6" s="282">
        <v>3</v>
      </c>
      <c r="I6" s="280">
        <v>4</v>
      </c>
      <c r="J6" s="190">
        <v>4</v>
      </c>
      <c r="K6" s="190"/>
      <c r="L6" s="190"/>
      <c r="M6" s="190"/>
      <c r="N6" s="190"/>
      <c r="O6" s="190"/>
      <c r="P6" s="190"/>
      <c r="Q6" s="190"/>
      <c r="R6" s="190"/>
      <c r="S6" s="190"/>
      <c r="T6" s="190"/>
    </row>
    <row r="7" spans="1:20" s="145" customFormat="1" ht="18.75">
      <c r="A7" s="190"/>
      <c r="B7" s="190"/>
      <c r="C7" s="190"/>
      <c r="D7" s="190"/>
      <c r="F7" s="171">
        <v>1</v>
      </c>
      <c r="G7" s="360" t="s">
        <v>492</v>
      </c>
      <c r="H7" s="276" t="str">
        <f>IF(dateCh="","",dateCh)</f>
        <v>29.11.2022</v>
      </c>
      <c r="I7" s="176" t="s">
        <v>493</v>
      </c>
      <c r="J7" s="290"/>
      <c r="K7" s="190"/>
      <c r="L7" s="190"/>
      <c r="M7" s="190"/>
      <c r="N7" s="190"/>
      <c r="O7" s="190"/>
      <c r="P7" s="190"/>
      <c r="Q7" s="190"/>
      <c r="R7" s="190"/>
      <c r="S7" s="190"/>
      <c r="T7" s="190"/>
    </row>
    <row r="8" spans="1:20" s="145" customFormat="1" ht="45">
      <c r="A8" s="665">
        <v>1</v>
      </c>
      <c r="B8" s="190"/>
      <c r="C8" s="190"/>
      <c r="D8" s="190"/>
      <c r="F8" s="171" t="str">
        <f>"2." &amp;mergeValue(A8)</f>
        <v>2.1</v>
      </c>
      <c r="G8" s="360" t="s">
        <v>494</v>
      </c>
      <c r="H8" s="276"/>
      <c r="I8" s="176" t="s">
        <v>589</v>
      </c>
      <c r="J8" s="290"/>
      <c r="K8" s="190"/>
      <c r="L8" s="190"/>
      <c r="M8" s="190"/>
      <c r="N8" s="190"/>
      <c r="O8" s="190"/>
      <c r="P8" s="190"/>
      <c r="Q8" s="190"/>
      <c r="R8" s="190"/>
      <c r="S8" s="190"/>
      <c r="T8" s="190"/>
    </row>
    <row r="9" spans="1:20" s="145" customFormat="1" ht="22.5">
      <c r="A9" s="665"/>
      <c r="B9" s="190"/>
      <c r="C9" s="190"/>
      <c r="D9" s="190"/>
      <c r="F9" s="171" t="str">
        <f>"3." &amp;mergeValue(A9)</f>
        <v>3.1</v>
      </c>
      <c r="G9" s="360" t="s">
        <v>495</v>
      </c>
      <c r="H9" s="276"/>
      <c r="I9" s="176" t="s">
        <v>587</v>
      </c>
      <c r="J9" s="290"/>
      <c r="K9" s="190"/>
      <c r="L9" s="190"/>
      <c r="M9" s="190"/>
      <c r="N9" s="190"/>
      <c r="O9" s="190"/>
      <c r="P9" s="190"/>
      <c r="Q9" s="190"/>
      <c r="R9" s="190"/>
      <c r="S9" s="190"/>
      <c r="T9" s="190"/>
    </row>
    <row r="10" spans="1:20" s="145" customFormat="1" ht="22.5">
      <c r="A10" s="665"/>
      <c r="B10" s="190"/>
      <c r="C10" s="190"/>
      <c r="D10" s="190"/>
      <c r="F10" s="171" t="str">
        <f>"4."&amp;mergeValue(A10)</f>
        <v>4.1</v>
      </c>
      <c r="G10" s="360" t="s">
        <v>496</v>
      </c>
      <c r="H10" s="277" t="s">
        <v>458</v>
      </c>
      <c r="I10" s="176"/>
      <c r="J10" s="290"/>
      <c r="K10" s="190"/>
      <c r="L10" s="190"/>
      <c r="M10" s="190"/>
      <c r="N10" s="190"/>
      <c r="O10" s="190"/>
      <c r="P10" s="190"/>
      <c r="Q10" s="190"/>
      <c r="R10" s="190"/>
      <c r="S10" s="190"/>
      <c r="T10" s="190"/>
    </row>
    <row r="11" spans="1:20" s="145" customFormat="1" ht="18.75">
      <c r="A11" s="665"/>
      <c r="B11" s="665">
        <v>1</v>
      </c>
      <c r="C11" s="296"/>
      <c r="D11" s="296"/>
      <c r="F11" s="171" t="str">
        <f>"4."&amp;mergeValue(A11) &amp;"."&amp;mergeValue(B11)</f>
        <v>4.1.1</v>
      </c>
      <c r="G11" s="283" t="s">
        <v>591</v>
      </c>
      <c r="H11" s="276" t="str">
        <f>IF(region_name="","",region_name)</f>
        <v>Курская область</v>
      </c>
      <c r="I11" s="176" t="s">
        <v>499</v>
      </c>
      <c r="J11" s="290"/>
      <c r="K11" s="190"/>
      <c r="L11" s="190"/>
      <c r="M11" s="190"/>
      <c r="N11" s="190"/>
      <c r="O11" s="190"/>
      <c r="P11" s="190"/>
      <c r="Q11" s="190"/>
      <c r="R11" s="190"/>
      <c r="S11" s="190"/>
      <c r="T11" s="190"/>
    </row>
    <row r="12" spans="1:20" s="145" customFormat="1" ht="22.5">
      <c r="A12" s="665"/>
      <c r="B12" s="665"/>
      <c r="C12" s="665">
        <v>1</v>
      </c>
      <c r="D12" s="296"/>
      <c r="F12" s="171" t="str">
        <f>"4."&amp;mergeValue(A12) &amp;"."&amp;mergeValue(B12)&amp;"."&amp;mergeValue(C12)</f>
        <v>4.1.1.1</v>
      </c>
      <c r="G12" s="295" t="s">
        <v>497</v>
      </c>
      <c r="H12" s="276"/>
      <c r="I12" s="176" t="s">
        <v>500</v>
      </c>
      <c r="J12" s="290"/>
      <c r="K12" s="190"/>
      <c r="L12" s="190"/>
      <c r="M12" s="190"/>
      <c r="N12" s="190"/>
      <c r="O12" s="190"/>
      <c r="P12" s="190"/>
      <c r="Q12" s="190"/>
      <c r="R12" s="190"/>
      <c r="S12" s="190"/>
      <c r="T12" s="190"/>
    </row>
    <row r="13" spans="1:20" s="145" customFormat="1" ht="39" customHeight="1">
      <c r="A13" s="665"/>
      <c r="B13" s="665"/>
      <c r="C13" s="665"/>
      <c r="D13" s="296">
        <v>1</v>
      </c>
      <c r="F13" s="171" t="str">
        <f>"4."&amp;mergeValue(A13) &amp;"."&amp;mergeValue(B13)&amp;"."&amp;mergeValue(C13)&amp;"."&amp;mergeValue(D13)</f>
        <v>4.1.1.1.1</v>
      </c>
      <c r="G13" s="363" t="s">
        <v>498</v>
      </c>
      <c r="H13" s="276"/>
      <c r="I13" s="666" t="s">
        <v>590</v>
      </c>
      <c r="J13" s="290"/>
      <c r="K13" s="190"/>
      <c r="L13" s="190"/>
      <c r="M13" s="190"/>
      <c r="N13" s="190"/>
      <c r="O13" s="190"/>
      <c r="P13" s="190"/>
      <c r="Q13" s="190"/>
      <c r="R13" s="190"/>
      <c r="S13" s="190"/>
      <c r="T13" s="190"/>
    </row>
    <row r="14" spans="1:20" s="145" customFormat="1" ht="18.75">
      <c r="A14" s="665"/>
      <c r="B14" s="665"/>
      <c r="C14" s="665"/>
      <c r="D14" s="296"/>
      <c r="F14" s="292"/>
      <c r="G14" s="137" t="s">
        <v>4</v>
      </c>
      <c r="H14" s="297"/>
      <c r="I14" s="666"/>
      <c r="J14" s="290"/>
      <c r="K14" s="190"/>
      <c r="L14" s="190"/>
      <c r="M14" s="190"/>
      <c r="N14" s="190"/>
      <c r="O14" s="190"/>
      <c r="P14" s="190"/>
      <c r="Q14" s="190"/>
      <c r="R14" s="190"/>
      <c r="S14" s="190"/>
      <c r="T14" s="190"/>
    </row>
    <row r="15" spans="1:20" s="145" customFormat="1" ht="18.75">
      <c r="A15" s="665"/>
      <c r="B15" s="665"/>
      <c r="C15" s="296"/>
      <c r="D15" s="296"/>
      <c r="F15" s="364"/>
      <c r="G15" s="175" t="s">
        <v>403</v>
      </c>
      <c r="H15" s="365"/>
      <c r="I15" s="366"/>
      <c r="J15" s="290"/>
      <c r="K15" s="190"/>
      <c r="L15" s="190"/>
      <c r="M15" s="190"/>
      <c r="N15" s="190"/>
      <c r="O15" s="190"/>
      <c r="P15" s="190"/>
      <c r="Q15" s="190"/>
      <c r="R15" s="190"/>
      <c r="S15" s="190"/>
      <c r="T15" s="190"/>
    </row>
    <row r="16" spans="1:20" s="145" customFormat="1" ht="18.75">
      <c r="A16" s="665"/>
      <c r="B16" s="190"/>
      <c r="C16" s="190"/>
      <c r="D16" s="190"/>
      <c r="F16" s="292"/>
      <c r="G16" s="142" t="s">
        <v>506</v>
      </c>
      <c r="H16" s="293"/>
      <c r="I16" s="294"/>
      <c r="J16" s="290"/>
      <c r="K16" s="190"/>
      <c r="L16" s="190"/>
      <c r="M16" s="190"/>
      <c r="N16" s="190"/>
      <c r="O16" s="190"/>
      <c r="P16" s="190"/>
      <c r="Q16" s="190"/>
      <c r="R16" s="190"/>
      <c r="S16" s="190"/>
      <c r="T16" s="190"/>
    </row>
    <row r="17" spans="1:20" s="145" customFormat="1" ht="18.75">
      <c r="A17" s="190"/>
      <c r="B17" s="190"/>
      <c r="C17" s="190"/>
      <c r="D17" s="190"/>
      <c r="F17" s="292"/>
      <c r="G17" s="151" t="s">
        <v>505</v>
      </c>
      <c r="H17" s="293"/>
      <c r="I17" s="294"/>
      <c r="J17" s="290"/>
      <c r="K17" s="190"/>
      <c r="L17" s="190"/>
      <c r="M17" s="190"/>
      <c r="N17" s="190"/>
      <c r="O17" s="190"/>
      <c r="P17" s="190"/>
      <c r="Q17" s="190"/>
      <c r="R17" s="190"/>
      <c r="S17" s="190"/>
      <c r="T17" s="190"/>
    </row>
    <row r="18" spans="1:20" s="145" customFormat="1" ht="3" customHeight="1">
      <c r="A18" s="190"/>
      <c r="B18" s="190"/>
      <c r="C18" s="190"/>
      <c r="D18" s="190"/>
      <c r="F18" s="298"/>
      <c r="G18" s="299"/>
      <c r="H18" s="300"/>
      <c r="I18" s="301"/>
      <c r="J18" s="190"/>
      <c r="K18" s="190"/>
      <c r="L18" s="190"/>
      <c r="M18" s="190"/>
      <c r="N18" s="190"/>
      <c r="O18" s="190"/>
      <c r="P18" s="190"/>
      <c r="Q18" s="190"/>
      <c r="R18" s="190"/>
      <c r="S18" s="190"/>
      <c r="T18" s="190"/>
    </row>
    <row r="19" spans="1:20" s="145" customFormat="1" ht="15" customHeight="1">
      <c r="A19" s="190"/>
      <c r="B19" s="190"/>
      <c r="C19" s="190"/>
      <c r="D19" s="190"/>
      <c r="F19" s="284"/>
      <c r="G19" s="661" t="s">
        <v>592</v>
      </c>
      <c r="H19" s="661"/>
      <c r="I19" s="88"/>
      <c r="J19" s="190"/>
      <c r="K19" s="190"/>
      <c r="L19" s="190"/>
      <c r="M19" s="190"/>
      <c r="N19" s="190"/>
      <c r="O19" s="190"/>
      <c r="P19" s="190"/>
      <c r="Q19" s="190"/>
      <c r="R19" s="190"/>
      <c r="S19" s="190"/>
      <c r="T19" s="190"/>
    </row>
  </sheetData>
  <sheetProtection algorithmName="SHA-512" hashValue="ftp6iXhdG+/u65iSsZLLuUygKgAIrcMauaLw0tK23kEm8/olmwxYin1nbSD+YoNefbJ7/UsR+KlMec26Ip3+zA==" saltValue="ylQXUoXmhpggEloL/TKHa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100-000000000000}">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69" hidden="1" customWidth="1"/>
    <col min="7" max="8" width="9.140625" style="427" hidden="1" customWidth="1"/>
    <col min="9" max="9" width="3.7109375" style="88" customWidth="1"/>
    <col min="10" max="11" width="3.7109375" style="80" customWidth="1"/>
    <col min="12" max="12" width="12.7109375" style="32" customWidth="1"/>
    <col min="13" max="13" width="44.7109375" style="32" customWidth="1"/>
    <col min="14" max="14" width="1.7109375" style="32" hidden="1" customWidth="1"/>
    <col min="15" max="15" width="23.7109375" style="32" customWidth="1"/>
    <col min="16" max="17" width="1.7109375" style="32" hidden="1" customWidth="1"/>
    <col min="18" max="18" width="11.7109375" style="32" customWidth="1"/>
    <col min="19" max="19" width="3.7109375" style="32" customWidth="1"/>
    <col min="20" max="20" width="11.7109375" style="32" customWidth="1"/>
    <col min="21" max="21" width="8.5703125" style="32" hidden="1" customWidth="1"/>
    <col min="22" max="22" width="4.7109375" style="32" customWidth="1"/>
    <col min="23" max="23" width="115.7109375" style="32" customWidth="1"/>
    <col min="24" max="33" width="10.5703125" style="180"/>
    <col min="34" max="256" width="10.5703125" style="32"/>
    <col min="257" max="264" width="0" style="32" hidden="1" customWidth="1"/>
    <col min="265" max="267" width="3.7109375" style="32" customWidth="1"/>
    <col min="268" max="268" width="12.7109375" style="32" customWidth="1"/>
    <col min="269" max="269" width="51.140625" style="32" customWidth="1"/>
    <col min="270" max="270" width="0" style="32" hidden="1" customWidth="1"/>
    <col min="271" max="271" width="18.7109375" style="32" customWidth="1"/>
    <col min="272" max="273" width="0" style="32" hidden="1" customWidth="1"/>
    <col min="274" max="274" width="11.7109375" style="32" customWidth="1"/>
    <col min="275" max="275" width="6.42578125" style="32" bestFit="1" customWidth="1"/>
    <col min="276" max="276" width="11.7109375" style="32" customWidth="1"/>
    <col min="277" max="277" width="0" style="32" hidden="1" customWidth="1"/>
    <col min="278" max="278" width="3.7109375" style="32" customWidth="1"/>
    <col min="279" max="279" width="11.140625" style="32" bestFit="1" customWidth="1"/>
    <col min="280" max="512" width="10.5703125" style="32"/>
    <col min="513" max="520" width="0" style="32" hidden="1" customWidth="1"/>
    <col min="521" max="523" width="3.7109375" style="32" customWidth="1"/>
    <col min="524" max="524" width="12.7109375" style="32" customWidth="1"/>
    <col min="525" max="525" width="51.140625" style="32" customWidth="1"/>
    <col min="526" max="526" width="0" style="32" hidden="1" customWidth="1"/>
    <col min="527" max="527" width="18.7109375" style="32" customWidth="1"/>
    <col min="528" max="529" width="0" style="32" hidden="1" customWidth="1"/>
    <col min="530" max="530" width="11.7109375" style="32" customWidth="1"/>
    <col min="531" max="531" width="6.42578125" style="32" bestFit="1" customWidth="1"/>
    <col min="532" max="532" width="11.7109375" style="32" customWidth="1"/>
    <col min="533" max="533" width="0" style="32" hidden="1" customWidth="1"/>
    <col min="534" max="534" width="3.7109375" style="32" customWidth="1"/>
    <col min="535" max="535" width="11.140625" style="32" bestFit="1" customWidth="1"/>
    <col min="536" max="768" width="10.5703125" style="32"/>
    <col min="769" max="776" width="0" style="32" hidden="1" customWidth="1"/>
    <col min="777" max="779" width="3.7109375" style="32" customWidth="1"/>
    <col min="780" max="780" width="12.7109375" style="32" customWidth="1"/>
    <col min="781" max="781" width="51.140625" style="32" customWidth="1"/>
    <col min="782" max="782" width="0" style="32" hidden="1" customWidth="1"/>
    <col min="783" max="783" width="18.7109375" style="32" customWidth="1"/>
    <col min="784" max="785" width="0" style="32" hidden="1" customWidth="1"/>
    <col min="786" max="786" width="11.7109375" style="32" customWidth="1"/>
    <col min="787" max="787" width="6.42578125" style="32" bestFit="1" customWidth="1"/>
    <col min="788" max="788" width="11.7109375" style="32" customWidth="1"/>
    <col min="789" max="789" width="0" style="32" hidden="1" customWidth="1"/>
    <col min="790" max="790" width="3.7109375" style="32" customWidth="1"/>
    <col min="791" max="791" width="11.140625" style="32" bestFit="1" customWidth="1"/>
    <col min="792" max="1024" width="10.5703125" style="32"/>
    <col min="1025" max="1032" width="0" style="32" hidden="1" customWidth="1"/>
    <col min="1033" max="1035" width="3.7109375" style="32" customWidth="1"/>
    <col min="1036" max="1036" width="12.7109375" style="32" customWidth="1"/>
    <col min="1037" max="1037" width="51.140625" style="32" customWidth="1"/>
    <col min="1038" max="1038" width="0" style="32" hidden="1" customWidth="1"/>
    <col min="1039" max="1039" width="18.7109375" style="32" customWidth="1"/>
    <col min="1040" max="1041" width="0" style="32" hidden="1" customWidth="1"/>
    <col min="1042" max="1042" width="11.7109375" style="32" customWidth="1"/>
    <col min="1043" max="1043" width="6.42578125" style="32" bestFit="1" customWidth="1"/>
    <col min="1044" max="1044" width="11.7109375" style="32" customWidth="1"/>
    <col min="1045" max="1045" width="0" style="32" hidden="1" customWidth="1"/>
    <col min="1046" max="1046" width="3.7109375" style="32" customWidth="1"/>
    <col min="1047" max="1047" width="11.140625" style="32" bestFit="1" customWidth="1"/>
    <col min="1048" max="1280" width="10.5703125" style="32"/>
    <col min="1281" max="1288" width="0" style="32" hidden="1" customWidth="1"/>
    <col min="1289" max="1291" width="3.7109375" style="32" customWidth="1"/>
    <col min="1292" max="1292" width="12.7109375" style="32" customWidth="1"/>
    <col min="1293" max="1293" width="51.140625" style="32" customWidth="1"/>
    <col min="1294" max="1294" width="0" style="32" hidden="1" customWidth="1"/>
    <col min="1295" max="1295" width="18.7109375" style="32" customWidth="1"/>
    <col min="1296" max="1297" width="0" style="32" hidden="1" customWidth="1"/>
    <col min="1298" max="1298" width="11.7109375" style="32" customWidth="1"/>
    <col min="1299" max="1299" width="6.42578125" style="32" bestFit="1" customWidth="1"/>
    <col min="1300" max="1300" width="11.7109375" style="32" customWidth="1"/>
    <col min="1301" max="1301" width="0" style="32" hidden="1" customWidth="1"/>
    <col min="1302" max="1302" width="3.7109375" style="32" customWidth="1"/>
    <col min="1303" max="1303" width="11.140625" style="32" bestFit="1" customWidth="1"/>
    <col min="1304" max="1536" width="10.5703125" style="32"/>
    <col min="1537" max="1544" width="0" style="32" hidden="1" customWidth="1"/>
    <col min="1545" max="1547" width="3.7109375" style="32" customWidth="1"/>
    <col min="1548" max="1548" width="12.7109375" style="32" customWidth="1"/>
    <col min="1549" max="1549" width="51.140625" style="32" customWidth="1"/>
    <col min="1550" max="1550" width="0" style="32" hidden="1" customWidth="1"/>
    <col min="1551" max="1551" width="18.7109375" style="32" customWidth="1"/>
    <col min="1552" max="1553" width="0" style="32" hidden="1" customWidth="1"/>
    <col min="1554" max="1554" width="11.7109375" style="32" customWidth="1"/>
    <col min="1555" max="1555" width="6.42578125" style="32" bestFit="1" customWidth="1"/>
    <col min="1556" max="1556" width="11.7109375" style="32" customWidth="1"/>
    <col min="1557" max="1557" width="0" style="32" hidden="1" customWidth="1"/>
    <col min="1558" max="1558" width="3.7109375" style="32" customWidth="1"/>
    <col min="1559" max="1559" width="11.140625" style="32" bestFit="1" customWidth="1"/>
    <col min="1560" max="1792" width="10.5703125" style="32"/>
    <col min="1793" max="1800" width="0" style="32" hidden="1" customWidth="1"/>
    <col min="1801" max="1803" width="3.7109375" style="32" customWidth="1"/>
    <col min="1804" max="1804" width="12.7109375" style="32" customWidth="1"/>
    <col min="1805" max="1805" width="51.140625" style="32" customWidth="1"/>
    <col min="1806" max="1806" width="0" style="32" hidden="1" customWidth="1"/>
    <col min="1807" max="1807" width="18.7109375" style="32" customWidth="1"/>
    <col min="1808" max="1809" width="0" style="32" hidden="1" customWidth="1"/>
    <col min="1810" max="1810" width="11.7109375" style="32" customWidth="1"/>
    <col min="1811" max="1811" width="6.42578125" style="32" bestFit="1" customWidth="1"/>
    <col min="1812" max="1812" width="11.7109375" style="32" customWidth="1"/>
    <col min="1813" max="1813" width="0" style="32" hidden="1" customWidth="1"/>
    <col min="1814" max="1814" width="3.7109375" style="32" customWidth="1"/>
    <col min="1815" max="1815" width="11.140625" style="32" bestFit="1" customWidth="1"/>
    <col min="1816" max="2048" width="10.5703125" style="32"/>
    <col min="2049" max="2056" width="0" style="32" hidden="1" customWidth="1"/>
    <col min="2057" max="2059" width="3.7109375" style="32" customWidth="1"/>
    <col min="2060" max="2060" width="12.7109375" style="32" customWidth="1"/>
    <col min="2061" max="2061" width="51.140625" style="32" customWidth="1"/>
    <col min="2062" max="2062" width="0" style="32" hidden="1" customWidth="1"/>
    <col min="2063" max="2063" width="18.7109375" style="32" customWidth="1"/>
    <col min="2064" max="2065" width="0" style="32" hidden="1" customWidth="1"/>
    <col min="2066" max="2066" width="11.7109375" style="32" customWidth="1"/>
    <col min="2067" max="2067" width="6.42578125" style="32" bestFit="1" customWidth="1"/>
    <col min="2068" max="2068" width="11.7109375" style="32" customWidth="1"/>
    <col min="2069" max="2069" width="0" style="32" hidden="1" customWidth="1"/>
    <col min="2070" max="2070" width="3.7109375" style="32" customWidth="1"/>
    <col min="2071" max="2071" width="11.140625" style="32" bestFit="1" customWidth="1"/>
    <col min="2072" max="2304" width="10.5703125" style="32"/>
    <col min="2305" max="2312" width="0" style="32" hidden="1" customWidth="1"/>
    <col min="2313" max="2315" width="3.7109375" style="32" customWidth="1"/>
    <col min="2316" max="2316" width="12.7109375" style="32" customWidth="1"/>
    <col min="2317" max="2317" width="51.140625" style="32" customWidth="1"/>
    <col min="2318" max="2318" width="0" style="32" hidden="1" customWidth="1"/>
    <col min="2319" max="2319" width="18.7109375" style="32" customWidth="1"/>
    <col min="2320" max="2321" width="0" style="32" hidden="1" customWidth="1"/>
    <col min="2322" max="2322" width="11.7109375" style="32" customWidth="1"/>
    <col min="2323" max="2323" width="6.42578125" style="32" bestFit="1" customWidth="1"/>
    <col min="2324" max="2324" width="11.7109375" style="32" customWidth="1"/>
    <col min="2325" max="2325" width="0" style="32" hidden="1" customWidth="1"/>
    <col min="2326" max="2326" width="3.7109375" style="32" customWidth="1"/>
    <col min="2327" max="2327" width="11.140625" style="32" bestFit="1" customWidth="1"/>
    <col min="2328" max="2560" width="10.5703125" style="32"/>
    <col min="2561" max="2568" width="0" style="32" hidden="1" customWidth="1"/>
    <col min="2569" max="2571" width="3.7109375" style="32" customWidth="1"/>
    <col min="2572" max="2572" width="12.7109375" style="32" customWidth="1"/>
    <col min="2573" max="2573" width="51.140625" style="32" customWidth="1"/>
    <col min="2574" max="2574" width="0" style="32" hidden="1" customWidth="1"/>
    <col min="2575" max="2575" width="18.7109375" style="32" customWidth="1"/>
    <col min="2576" max="2577" width="0" style="32" hidden="1" customWidth="1"/>
    <col min="2578" max="2578" width="11.7109375" style="32" customWidth="1"/>
    <col min="2579" max="2579" width="6.42578125" style="32" bestFit="1" customWidth="1"/>
    <col min="2580" max="2580" width="11.7109375" style="32" customWidth="1"/>
    <col min="2581" max="2581" width="0" style="32" hidden="1" customWidth="1"/>
    <col min="2582" max="2582" width="3.7109375" style="32" customWidth="1"/>
    <col min="2583" max="2583" width="11.140625" style="32" bestFit="1" customWidth="1"/>
    <col min="2584" max="2816" width="10.5703125" style="32"/>
    <col min="2817" max="2824" width="0" style="32" hidden="1" customWidth="1"/>
    <col min="2825" max="2827" width="3.7109375" style="32" customWidth="1"/>
    <col min="2828" max="2828" width="12.7109375" style="32" customWidth="1"/>
    <col min="2829" max="2829" width="51.140625" style="32" customWidth="1"/>
    <col min="2830" max="2830" width="0" style="32" hidden="1" customWidth="1"/>
    <col min="2831" max="2831" width="18.7109375" style="32" customWidth="1"/>
    <col min="2832" max="2833" width="0" style="32" hidden="1" customWidth="1"/>
    <col min="2834" max="2834" width="11.7109375" style="32" customWidth="1"/>
    <col min="2835" max="2835" width="6.42578125" style="32" bestFit="1" customWidth="1"/>
    <col min="2836" max="2836" width="11.7109375" style="32" customWidth="1"/>
    <col min="2837" max="2837" width="0" style="32" hidden="1" customWidth="1"/>
    <col min="2838" max="2838" width="3.7109375" style="32" customWidth="1"/>
    <col min="2839" max="2839" width="11.140625" style="32" bestFit="1" customWidth="1"/>
    <col min="2840" max="3072" width="10.5703125" style="32"/>
    <col min="3073" max="3080" width="0" style="32" hidden="1" customWidth="1"/>
    <col min="3081" max="3083" width="3.7109375" style="32" customWidth="1"/>
    <col min="3084" max="3084" width="12.7109375" style="32" customWidth="1"/>
    <col min="3085" max="3085" width="51.140625" style="32" customWidth="1"/>
    <col min="3086" max="3086" width="0" style="32" hidden="1" customWidth="1"/>
    <col min="3087" max="3087" width="18.7109375" style="32" customWidth="1"/>
    <col min="3088" max="3089" width="0" style="32" hidden="1" customWidth="1"/>
    <col min="3090" max="3090" width="11.7109375" style="32" customWidth="1"/>
    <col min="3091" max="3091" width="6.42578125" style="32" bestFit="1" customWidth="1"/>
    <col min="3092" max="3092" width="11.7109375" style="32" customWidth="1"/>
    <col min="3093" max="3093" width="0" style="32" hidden="1" customWidth="1"/>
    <col min="3094" max="3094" width="3.7109375" style="32" customWidth="1"/>
    <col min="3095" max="3095" width="11.140625" style="32" bestFit="1" customWidth="1"/>
    <col min="3096" max="3328" width="10.5703125" style="32"/>
    <col min="3329" max="3336" width="0" style="32" hidden="1" customWidth="1"/>
    <col min="3337" max="3339" width="3.7109375" style="32" customWidth="1"/>
    <col min="3340" max="3340" width="12.7109375" style="32" customWidth="1"/>
    <col min="3341" max="3341" width="51.140625" style="32" customWidth="1"/>
    <col min="3342" max="3342" width="0" style="32" hidden="1" customWidth="1"/>
    <col min="3343" max="3343" width="18.7109375" style="32" customWidth="1"/>
    <col min="3344" max="3345" width="0" style="32" hidden="1" customWidth="1"/>
    <col min="3346" max="3346" width="11.7109375" style="32" customWidth="1"/>
    <col min="3347" max="3347" width="6.42578125" style="32" bestFit="1" customWidth="1"/>
    <col min="3348" max="3348" width="11.7109375" style="32" customWidth="1"/>
    <col min="3349" max="3349" width="0" style="32" hidden="1" customWidth="1"/>
    <col min="3350" max="3350" width="3.7109375" style="32" customWidth="1"/>
    <col min="3351" max="3351" width="11.140625" style="32" bestFit="1" customWidth="1"/>
    <col min="3352" max="3584" width="10.5703125" style="32"/>
    <col min="3585" max="3592" width="0" style="32" hidden="1" customWidth="1"/>
    <col min="3593" max="3595" width="3.7109375" style="32" customWidth="1"/>
    <col min="3596" max="3596" width="12.7109375" style="32" customWidth="1"/>
    <col min="3597" max="3597" width="51.140625" style="32" customWidth="1"/>
    <col min="3598" max="3598" width="0" style="32" hidden="1" customWidth="1"/>
    <col min="3599" max="3599" width="18.7109375" style="32" customWidth="1"/>
    <col min="3600" max="3601" width="0" style="32" hidden="1" customWidth="1"/>
    <col min="3602" max="3602" width="11.7109375" style="32" customWidth="1"/>
    <col min="3603" max="3603" width="6.42578125" style="32" bestFit="1" customWidth="1"/>
    <col min="3604" max="3604" width="11.7109375" style="32" customWidth="1"/>
    <col min="3605" max="3605" width="0" style="32" hidden="1" customWidth="1"/>
    <col min="3606" max="3606" width="3.7109375" style="32" customWidth="1"/>
    <col min="3607" max="3607" width="11.140625" style="32" bestFit="1" customWidth="1"/>
    <col min="3608" max="3840" width="10.5703125" style="32"/>
    <col min="3841" max="3848" width="0" style="32" hidden="1" customWidth="1"/>
    <col min="3849" max="3851" width="3.7109375" style="32" customWidth="1"/>
    <col min="3852" max="3852" width="12.7109375" style="32" customWidth="1"/>
    <col min="3853" max="3853" width="51.140625" style="32" customWidth="1"/>
    <col min="3854" max="3854" width="0" style="32" hidden="1" customWidth="1"/>
    <col min="3855" max="3855" width="18.7109375" style="32" customWidth="1"/>
    <col min="3856" max="3857" width="0" style="32" hidden="1" customWidth="1"/>
    <col min="3858" max="3858" width="11.7109375" style="32" customWidth="1"/>
    <col min="3859" max="3859" width="6.42578125" style="32" bestFit="1" customWidth="1"/>
    <col min="3860" max="3860" width="11.7109375" style="32" customWidth="1"/>
    <col min="3861" max="3861" width="0" style="32" hidden="1" customWidth="1"/>
    <col min="3862" max="3862" width="3.7109375" style="32" customWidth="1"/>
    <col min="3863" max="3863" width="11.140625" style="32" bestFit="1" customWidth="1"/>
    <col min="3864" max="4096" width="10.5703125" style="32"/>
    <col min="4097" max="4104" width="0" style="32" hidden="1" customWidth="1"/>
    <col min="4105" max="4107" width="3.7109375" style="32" customWidth="1"/>
    <col min="4108" max="4108" width="12.7109375" style="32" customWidth="1"/>
    <col min="4109" max="4109" width="51.140625" style="32" customWidth="1"/>
    <col min="4110" max="4110" width="0" style="32" hidden="1" customWidth="1"/>
    <col min="4111" max="4111" width="18.7109375" style="32" customWidth="1"/>
    <col min="4112" max="4113" width="0" style="32" hidden="1" customWidth="1"/>
    <col min="4114" max="4114" width="11.7109375" style="32" customWidth="1"/>
    <col min="4115" max="4115" width="6.42578125" style="32" bestFit="1" customWidth="1"/>
    <col min="4116" max="4116" width="11.7109375" style="32" customWidth="1"/>
    <col min="4117" max="4117" width="0" style="32" hidden="1" customWidth="1"/>
    <col min="4118" max="4118" width="3.7109375" style="32" customWidth="1"/>
    <col min="4119" max="4119" width="11.140625" style="32" bestFit="1" customWidth="1"/>
    <col min="4120" max="4352" width="10.5703125" style="32"/>
    <col min="4353" max="4360" width="0" style="32" hidden="1" customWidth="1"/>
    <col min="4361" max="4363" width="3.7109375" style="32" customWidth="1"/>
    <col min="4364" max="4364" width="12.7109375" style="32" customWidth="1"/>
    <col min="4365" max="4365" width="51.140625" style="32" customWidth="1"/>
    <col min="4366" max="4366" width="0" style="32" hidden="1" customWidth="1"/>
    <col min="4367" max="4367" width="18.7109375" style="32" customWidth="1"/>
    <col min="4368" max="4369" width="0" style="32" hidden="1" customWidth="1"/>
    <col min="4370" max="4370" width="11.7109375" style="32" customWidth="1"/>
    <col min="4371" max="4371" width="6.42578125" style="32" bestFit="1" customWidth="1"/>
    <col min="4372" max="4372" width="11.7109375" style="32" customWidth="1"/>
    <col min="4373" max="4373" width="0" style="32" hidden="1" customWidth="1"/>
    <col min="4374" max="4374" width="3.7109375" style="32" customWidth="1"/>
    <col min="4375" max="4375" width="11.140625" style="32" bestFit="1" customWidth="1"/>
    <col min="4376" max="4608" width="10.5703125" style="32"/>
    <col min="4609" max="4616" width="0" style="32" hidden="1" customWidth="1"/>
    <col min="4617" max="4619" width="3.7109375" style="32" customWidth="1"/>
    <col min="4620" max="4620" width="12.7109375" style="32" customWidth="1"/>
    <col min="4621" max="4621" width="51.140625" style="32" customWidth="1"/>
    <col min="4622" max="4622" width="0" style="32" hidden="1" customWidth="1"/>
    <col min="4623" max="4623" width="18.7109375" style="32" customWidth="1"/>
    <col min="4624" max="4625" width="0" style="32" hidden="1" customWidth="1"/>
    <col min="4626" max="4626" width="11.7109375" style="32" customWidth="1"/>
    <col min="4627" max="4627" width="6.42578125" style="32" bestFit="1" customWidth="1"/>
    <col min="4628" max="4628" width="11.7109375" style="32" customWidth="1"/>
    <col min="4629" max="4629" width="0" style="32" hidden="1" customWidth="1"/>
    <col min="4630" max="4630" width="3.7109375" style="32" customWidth="1"/>
    <col min="4631" max="4631" width="11.140625" style="32" bestFit="1" customWidth="1"/>
    <col min="4632" max="4864" width="10.5703125" style="32"/>
    <col min="4865" max="4872" width="0" style="32" hidden="1" customWidth="1"/>
    <col min="4873" max="4875" width="3.7109375" style="32" customWidth="1"/>
    <col min="4876" max="4876" width="12.7109375" style="32" customWidth="1"/>
    <col min="4877" max="4877" width="51.140625" style="32" customWidth="1"/>
    <col min="4878" max="4878" width="0" style="32" hidden="1" customWidth="1"/>
    <col min="4879" max="4879" width="18.7109375" style="32" customWidth="1"/>
    <col min="4880" max="4881" width="0" style="32" hidden="1" customWidth="1"/>
    <col min="4882" max="4882" width="11.7109375" style="32" customWidth="1"/>
    <col min="4883" max="4883" width="6.42578125" style="32" bestFit="1" customWidth="1"/>
    <col min="4884" max="4884" width="11.7109375" style="32" customWidth="1"/>
    <col min="4885" max="4885" width="0" style="32" hidden="1" customWidth="1"/>
    <col min="4886" max="4886" width="3.7109375" style="32" customWidth="1"/>
    <col min="4887" max="4887" width="11.140625" style="32" bestFit="1" customWidth="1"/>
    <col min="4888" max="5120" width="10.5703125" style="32"/>
    <col min="5121" max="5128" width="0" style="32" hidden="1" customWidth="1"/>
    <col min="5129" max="5131" width="3.7109375" style="32" customWidth="1"/>
    <col min="5132" max="5132" width="12.7109375" style="32" customWidth="1"/>
    <col min="5133" max="5133" width="51.140625" style="32" customWidth="1"/>
    <col min="5134" max="5134" width="0" style="32" hidden="1" customWidth="1"/>
    <col min="5135" max="5135" width="18.7109375" style="32" customWidth="1"/>
    <col min="5136" max="5137" width="0" style="32" hidden="1" customWidth="1"/>
    <col min="5138" max="5138" width="11.7109375" style="32" customWidth="1"/>
    <col min="5139" max="5139" width="6.42578125" style="32" bestFit="1" customWidth="1"/>
    <col min="5140" max="5140" width="11.7109375" style="32" customWidth="1"/>
    <col min="5141" max="5141" width="0" style="32" hidden="1" customWidth="1"/>
    <col min="5142" max="5142" width="3.7109375" style="32" customWidth="1"/>
    <col min="5143" max="5143" width="11.140625" style="32" bestFit="1" customWidth="1"/>
    <col min="5144" max="5376" width="10.5703125" style="32"/>
    <col min="5377" max="5384" width="0" style="32" hidden="1" customWidth="1"/>
    <col min="5385" max="5387" width="3.7109375" style="32" customWidth="1"/>
    <col min="5388" max="5388" width="12.7109375" style="32" customWidth="1"/>
    <col min="5389" max="5389" width="51.140625" style="32" customWidth="1"/>
    <col min="5390" max="5390" width="0" style="32" hidden="1" customWidth="1"/>
    <col min="5391" max="5391" width="18.7109375" style="32" customWidth="1"/>
    <col min="5392" max="5393" width="0" style="32" hidden="1" customWidth="1"/>
    <col min="5394" max="5394" width="11.7109375" style="32" customWidth="1"/>
    <col min="5395" max="5395" width="6.42578125" style="32" bestFit="1" customWidth="1"/>
    <col min="5396" max="5396" width="11.7109375" style="32" customWidth="1"/>
    <col min="5397" max="5397" width="0" style="32" hidden="1" customWidth="1"/>
    <col min="5398" max="5398" width="3.7109375" style="32" customWidth="1"/>
    <col min="5399" max="5399" width="11.140625" style="32" bestFit="1" customWidth="1"/>
    <col min="5400" max="5632" width="10.5703125" style="32"/>
    <col min="5633" max="5640" width="0" style="32" hidden="1" customWidth="1"/>
    <col min="5641" max="5643" width="3.7109375" style="32" customWidth="1"/>
    <col min="5644" max="5644" width="12.7109375" style="32" customWidth="1"/>
    <col min="5645" max="5645" width="51.140625" style="32" customWidth="1"/>
    <col min="5646" max="5646" width="0" style="32" hidden="1" customWidth="1"/>
    <col min="5647" max="5647" width="18.7109375" style="32" customWidth="1"/>
    <col min="5648" max="5649" width="0" style="32" hidden="1" customWidth="1"/>
    <col min="5650" max="5650" width="11.7109375" style="32" customWidth="1"/>
    <col min="5651" max="5651" width="6.42578125" style="32" bestFit="1" customWidth="1"/>
    <col min="5652" max="5652" width="11.7109375" style="32" customWidth="1"/>
    <col min="5653" max="5653" width="0" style="32" hidden="1" customWidth="1"/>
    <col min="5654" max="5654" width="3.7109375" style="32" customWidth="1"/>
    <col min="5655" max="5655" width="11.140625" style="32" bestFit="1" customWidth="1"/>
    <col min="5656" max="5888" width="10.5703125" style="32"/>
    <col min="5889" max="5896" width="0" style="32" hidden="1" customWidth="1"/>
    <col min="5897" max="5899" width="3.7109375" style="32" customWidth="1"/>
    <col min="5900" max="5900" width="12.7109375" style="32" customWidth="1"/>
    <col min="5901" max="5901" width="51.140625" style="32" customWidth="1"/>
    <col min="5902" max="5902" width="0" style="32" hidden="1" customWidth="1"/>
    <col min="5903" max="5903" width="18.7109375" style="32" customWidth="1"/>
    <col min="5904" max="5905" width="0" style="32" hidden="1" customWidth="1"/>
    <col min="5906" max="5906" width="11.7109375" style="32" customWidth="1"/>
    <col min="5907" max="5907" width="6.42578125" style="32" bestFit="1" customWidth="1"/>
    <col min="5908" max="5908" width="11.7109375" style="32" customWidth="1"/>
    <col min="5909" max="5909" width="0" style="32" hidden="1" customWidth="1"/>
    <col min="5910" max="5910" width="3.7109375" style="32" customWidth="1"/>
    <col min="5911" max="5911" width="11.140625" style="32" bestFit="1" customWidth="1"/>
    <col min="5912" max="6144" width="10.5703125" style="32"/>
    <col min="6145" max="6152" width="0" style="32" hidden="1" customWidth="1"/>
    <col min="6153" max="6155" width="3.7109375" style="32" customWidth="1"/>
    <col min="6156" max="6156" width="12.7109375" style="32" customWidth="1"/>
    <col min="6157" max="6157" width="51.140625" style="32" customWidth="1"/>
    <col min="6158" max="6158" width="0" style="32" hidden="1" customWidth="1"/>
    <col min="6159" max="6159" width="18.7109375" style="32" customWidth="1"/>
    <col min="6160" max="6161" width="0" style="32" hidden="1" customWidth="1"/>
    <col min="6162" max="6162" width="11.7109375" style="32" customWidth="1"/>
    <col min="6163" max="6163" width="6.42578125" style="32" bestFit="1" customWidth="1"/>
    <col min="6164" max="6164" width="11.7109375" style="32" customWidth="1"/>
    <col min="6165" max="6165" width="0" style="32" hidden="1" customWidth="1"/>
    <col min="6166" max="6166" width="3.7109375" style="32" customWidth="1"/>
    <col min="6167" max="6167" width="11.140625" style="32" bestFit="1" customWidth="1"/>
    <col min="6168" max="6400" width="10.5703125" style="32"/>
    <col min="6401" max="6408" width="0" style="32" hidden="1" customWidth="1"/>
    <col min="6409" max="6411" width="3.7109375" style="32" customWidth="1"/>
    <col min="6412" max="6412" width="12.7109375" style="32" customWidth="1"/>
    <col min="6413" max="6413" width="51.140625" style="32" customWidth="1"/>
    <col min="6414" max="6414" width="0" style="32" hidden="1" customWidth="1"/>
    <col min="6415" max="6415" width="18.7109375" style="32" customWidth="1"/>
    <col min="6416" max="6417" width="0" style="32" hidden="1" customWidth="1"/>
    <col min="6418" max="6418" width="11.7109375" style="32" customWidth="1"/>
    <col min="6419" max="6419" width="6.42578125" style="32" bestFit="1" customWidth="1"/>
    <col min="6420" max="6420" width="11.7109375" style="32" customWidth="1"/>
    <col min="6421" max="6421" width="0" style="32" hidden="1" customWidth="1"/>
    <col min="6422" max="6422" width="3.7109375" style="32" customWidth="1"/>
    <col min="6423" max="6423" width="11.140625" style="32" bestFit="1" customWidth="1"/>
    <col min="6424" max="6656" width="10.5703125" style="32"/>
    <col min="6657" max="6664" width="0" style="32" hidden="1" customWidth="1"/>
    <col min="6665" max="6667" width="3.7109375" style="32" customWidth="1"/>
    <col min="6668" max="6668" width="12.7109375" style="32" customWidth="1"/>
    <col min="6669" max="6669" width="51.140625" style="32" customWidth="1"/>
    <col min="6670" max="6670" width="0" style="32" hidden="1" customWidth="1"/>
    <col min="6671" max="6671" width="18.7109375" style="32" customWidth="1"/>
    <col min="6672" max="6673" width="0" style="32" hidden="1" customWidth="1"/>
    <col min="6674" max="6674" width="11.7109375" style="32" customWidth="1"/>
    <col min="6675" max="6675" width="6.42578125" style="32" bestFit="1" customWidth="1"/>
    <col min="6676" max="6676" width="11.7109375" style="32" customWidth="1"/>
    <col min="6677" max="6677" width="0" style="32" hidden="1" customWidth="1"/>
    <col min="6678" max="6678" width="3.7109375" style="32" customWidth="1"/>
    <col min="6679" max="6679" width="11.140625" style="32" bestFit="1" customWidth="1"/>
    <col min="6680" max="6912" width="10.5703125" style="32"/>
    <col min="6913" max="6920" width="0" style="32" hidden="1" customWidth="1"/>
    <col min="6921" max="6923" width="3.7109375" style="32" customWidth="1"/>
    <col min="6924" max="6924" width="12.7109375" style="32" customWidth="1"/>
    <col min="6925" max="6925" width="51.140625" style="32" customWidth="1"/>
    <col min="6926" max="6926" width="0" style="32" hidden="1" customWidth="1"/>
    <col min="6927" max="6927" width="18.7109375" style="32" customWidth="1"/>
    <col min="6928" max="6929" width="0" style="32" hidden="1" customWidth="1"/>
    <col min="6930" max="6930" width="11.7109375" style="32" customWidth="1"/>
    <col min="6931" max="6931" width="6.42578125" style="32" bestFit="1" customWidth="1"/>
    <col min="6932" max="6932" width="11.7109375" style="32" customWidth="1"/>
    <col min="6933" max="6933" width="0" style="32" hidden="1" customWidth="1"/>
    <col min="6934" max="6934" width="3.7109375" style="32" customWidth="1"/>
    <col min="6935" max="6935" width="11.140625" style="32" bestFit="1" customWidth="1"/>
    <col min="6936" max="7168" width="10.5703125" style="32"/>
    <col min="7169" max="7176" width="0" style="32" hidden="1" customWidth="1"/>
    <col min="7177" max="7179" width="3.7109375" style="32" customWidth="1"/>
    <col min="7180" max="7180" width="12.7109375" style="32" customWidth="1"/>
    <col min="7181" max="7181" width="51.140625" style="32" customWidth="1"/>
    <col min="7182" max="7182" width="0" style="32" hidden="1" customWidth="1"/>
    <col min="7183" max="7183" width="18.7109375" style="32" customWidth="1"/>
    <col min="7184" max="7185" width="0" style="32" hidden="1" customWidth="1"/>
    <col min="7186" max="7186" width="11.7109375" style="32" customWidth="1"/>
    <col min="7187" max="7187" width="6.42578125" style="32" bestFit="1" customWidth="1"/>
    <col min="7188" max="7188" width="11.7109375" style="32" customWidth="1"/>
    <col min="7189" max="7189" width="0" style="32" hidden="1" customWidth="1"/>
    <col min="7190" max="7190" width="3.7109375" style="32" customWidth="1"/>
    <col min="7191" max="7191" width="11.140625" style="32" bestFit="1" customWidth="1"/>
    <col min="7192" max="7424" width="10.5703125" style="32"/>
    <col min="7425" max="7432" width="0" style="32" hidden="1" customWidth="1"/>
    <col min="7433" max="7435" width="3.7109375" style="32" customWidth="1"/>
    <col min="7436" max="7436" width="12.7109375" style="32" customWidth="1"/>
    <col min="7437" max="7437" width="51.140625" style="32" customWidth="1"/>
    <col min="7438" max="7438" width="0" style="32" hidden="1" customWidth="1"/>
    <col min="7439" max="7439" width="18.7109375" style="32" customWidth="1"/>
    <col min="7440" max="7441" width="0" style="32" hidden="1" customWidth="1"/>
    <col min="7442" max="7442" width="11.7109375" style="32" customWidth="1"/>
    <col min="7443" max="7443" width="6.42578125" style="32" bestFit="1" customWidth="1"/>
    <col min="7444" max="7444" width="11.7109375" style="32" customWidth="1"/>
    <col min="7445" max="7445" width="0" style="32" hidden="1" customWidth="1"/>
    <col min="7446" max="7446" width="3.7109375" style="32" customWidth="1"/>
    <col min="7447" max="7447" width="11.140625" style="32" bestFit="1" customWidth="1"/>
    <col min="7448" max="7680" width="10.5703125" style="32"/>
    <col min="7681" max="7688" width="0" style="32" hidden="1" customWidth="1"/>
    <col min="7689" max="7691" width="3.7109375" style="32" customWidth="1"/>
    <col min="7692" max="7692" width="12.7109375" style="32" customWidth="1"/>
    <col min="7693" max="7693" width="51.140625" style="32" customWidth="1"/>
    <col min="7694" max="7694" width="0" style="32" hidden="1" customWidth="1"/>
    <col min="7695" max="7695" width="18.7109375" style="32" customWidth="1"/>
    <col min="7696" max="7697" width="0" style="32" hidden="1" customWidth="1"/>
    <col min="7698" max="7698" width="11.7109375" style="32" customWidth="1"/>
    <col min="7699" max="7699" width="6.42578125" style="32" bestFit="1" customWidth="1"/>
    <col min="7700" max="7700" width="11.7109375" style="32" customWidth="1"/>
    <col min="7701" max="7701" width="0" style="32" hidden="1" customWidth="1"/>
    <col min="7702" max="7702" width="3.7109375" style="32" customWidth="1"/>
    <col min="7703" max="7703" width="11.140625" style="32" bestFit="1" customWidth="1"/>
    <col min="7704" max="7936" width="10.5703125" style="32"/>
    <col min="7937" max="7944" width="0" style="32" hidden="1" customWidth="1"/>
    <col min="7945" max="7947" width="3.7109375" style="32" customWidth="1"/>
    <col min="7948" max="7948" width="12.7109375" style="32" customWidth="1"/>
    <col min="7949" max="7949" width="51.140625" style="32" customWidth="1"/>
    <col min="7950" max="7950" width="0" style="32" hidden="1" customWidth="1"/>
    <col min="7951" max="7951" width="18.7109375" style="32" customWidth="1"/>
    <col min="7952" max="7953" width="0" style="32" hidden="1" customWidth="1"/>
    <col min="7954" max="7954" width="11.7109375" style="32" customWidth="1"/>
    <col min="7955" max="7955" width="6.42578125" style="32" bestFit="1" customWidth="1"/>
    <col min="7956" max="7956" width="11.7109375" style="32" customWidth="1"/>
    <col min="7957" max="7957" width="0" style="32" hidden="1" customWidth="1"/>
    <col min="7958" max="7958" width="3.7109375" style="32" customWidth="1"/>
    <col min="7959" max="7959" width="11.140625" style="32" bestFit="1" customWidth="1"/>
    <col min="7960" max="8192" width="10.5703125" style="32"/>
    <col min="8193" max="8200" width="0" style="32" hidden="1" customWidth="1"/>
    <col min="8201" max="8203" width="3.7109375" style="32" customWidth="1"/>
    <col min="8204" max="8204" width="12.7109375" style="32" customWidth="1"/>
    <col min="8205" max="8205" width="51.140625" style="32" customWidth="1"/>
    <col min="8206" max="8206" width="0" style="32" hidden="1" customWidth="1"/>
    <col min="8207" max="8207" width="18.7109375" style="32" customWidth="1"/>
    <col min="8208" max="8209" width="0" style="32" hidden="1" customWidth="1"/>
    <col min="8210" max="8210" width="11.7109375" style="32" customWidth="1"/>
    <col min="8211" max="8211" width="6.42578125" style="32" bestFit="1" customWidth="1"/>
    <col min="8212" max="8212" width="11.7109375" style="32" customWidth="1"/>
    <col min="8213" max="8213" width="0" style="32" hidden="1" customWidth="1"/>
    <col min="8214" max="8214" width="3.7109375" style="32" customWidth="1"/>
    <col min="8215" max="8215" width="11.140625" style="32" bestFit="1" customWidth="1"/>
    <col min="8216" max="8448" width="10.5703125" style="32"/>
    <col min="8449" max="8456" width="0" style="32" hidden="1" customWidth="1"/>
    <col min="8457" max="8459" width="3.7109375" style="32" customWidth="1"/>
    <col min="8460" max="8460" width="12.7109375" style="32" customWidth="1"/>
    <col min="8461" max="8461" width="51.140625" style="32" customWidth="1"/>
    <col min="8462" max="8462" width="0" style="32" hidden="1" customWidth="1"/>
    <col min="8463" max="8463" width="18.7109375" style="32" customWidth="1"/>
    <col min="8464" max="8465" width="0" style="32" hidden="1" customWidth="1"/>
    <col min="8466" max="8466" width="11.7109375" style="32" customWidth="1"/>
    <col min="8467" max="8467" width="6.42578125" style="32" bestFit="1" customWidth="1"/>
    <col min="8468" max="8468" width="11.7109375" style="32" customWidth="1"/>
    <col min="8469" max="8469" width="0" style="32" hidden="1" customWidth="1"/>
    <col min="8470" max="8470" width="3.7109375" style="32" customWidth="1"/>
    <col min="8471" max="8471" width="11.140625" style="32" bestFit="1" customWidth="1"/>
    <col min="8472" max="8704" width="10.5703125" style="32"/>
    <col min="8705" max="8712" width="0" style="32" hidden="1" customWidth="1"/>
    <col min="8713" max="8715" width="3.7109375" style="32" customWidth="1"/>
    <col min="8716" max="8716" width="12.7109375" style="32" customWidth="1"/>
    <col min="8717" max="8717" width="51.140625" style="32" customWidth="1"/>
    <col min="8718" max="8718" width="0" style="32" hidden="1" customWidth="1"/>
    <col min="8719" max="8719" width="18.7109375" style="32" customWidth="1"/>
    <col min="8720" max="8721" width="0" style="32" hidden="1" customWidth="1"/>
    <col min="8722" max="8722" width="11.7109375" style="32" customWidth="1"/>
    <col min="8723" max="8723" width="6.42578125" style="32" bestFit="1" customWidth="1"/>
    <col min="8724" max="8724" width="11.7109375" style="32" customWidth="1"/>
    <col min="8725" max="8725" width="0" style="32" hidden="1" customWidth="1"/>
    <col min="8726" max="8726" width="3.7109375" style="32" customWidth="1"/>
    <col min="8727" max="8727" width="11.140625" style="32" bestFit="1" customWidth="1"/>
    <col min="8728" max="8960" width="10.5703125" style="32"/>
    <col min="8961" max="8968" width="0" style="32" hidden="1" customWidth="1"/>
    <col min="8969" max="8971" width="3.7109375" style="32" customWidth="1"/>
    <col min="8972" max="8972" width="12.7109375" style="32" customWidth="1"/>
    <col min="8973" max="8973" width="51.140625" style="32" customWidth="1"/>
    <col min="8974" max="8974" width="0" style="32" hidden="1" customWidth="1"/>
    <col min="8975" max="8975" width="18.7109375" style="32" customWidth="1"/>
    <col min="8976" max="8977" width="0" style="32" hidden="1" customWidth="1"/>
    <col min="8978" max="8978" width="11.7109375" style="32" customWidth="1"/>
    <col min="8979" max="8979" width="6.42578125" style="32" bestFit="1" customWidth="1"/>
    <col min="8980" max="8980" width="11.7109375" style="32" customWidth="1"/>
    <col min="8981" max="8981" width="0" style="32" hidden="1" customWidth="1"/>
    <col min="8982" max="8982" width="3.7109375" style="32" customWidth="1"/>
    <col min="8983" max="8983" width="11.140625" style="32" bestFit="1" customWidth="1"/>
    <col min="8984" max="9216" width="10.5703125" style="32"/>
    <col min="9217" max="9224" width="0" style="32" hidden="1" customWidth="1"/>
    <col min="9225" max="9227" width="3.7109375" style="32" customWidth="1"/>
    <col min="9228" max="9228" width="12.7109375" style="32" customWidth="1"/>
    <col min="9229" max="9229" width="51.140625" style="32" customWidth="1"/>
    <col min="9230" max="9230" width="0" style="32" hidden="1" customWidth="1"/>
    <col min="9231" max="9231" width="18.7109375" style="32" customWidth="1"/>
    <col min="9232" max="9233" width="0" style="32" hidden="1" customWidth="1"/>
    <col min="9234" max="9234" width="11.7109375" style="32" customWidth="1"/>
    <col min="9235" max="9235" width="6.42578125" style="32" bestFit="1" customWidth="1"/>
    <col min="9236" max="9236" width="11.7109375" style="32" customWidth="1"/>
    <col min="9237" max="9237" width="0" style="32" hidden="1" customWidth="1"/>
    <col min="9238" max="9238" width="3.7109375" style="32" customWidth="1"/>
    <col min="9239" max="9239" width="11.140625" style="32" bestFit="1" customWidth="1"/>
    <col min="9240" max="9472" width="10.5703125" style="32"/>
    <col min="9473" max="9480" width="0" style="32" hidden="1" customWidth="1"/>
    <col min="9481" max="9483" width="3.7109375" style="32" customWidth="1"/>
    <col min="9484" max="9484" width="12.7109375" style="32" customWidth="1"/>
    <col min="9485" max="9485" width="51.140625" style="32" customWidth="1"/>
    <col min="9486" max="9486" width="0" style="32" hidden="1" customWidth="1"/>
    <col min="9487" max="9487" width="18.7109375" style="32" customWidth="1"/>
    <col min="9488" max="9489" width="0" style="32" hidden="1" customWidth="1"/>
    <col min="9490" max="9490" width="11.7109375" style="32" customWidth="1"/>
    <col min="9491" max="9491" width="6.42578125" style="32" bestFit="1" customWidth="1"/>
    <col min="9492" max="9492" width="11.7109375" style="32" customWidth="1"/>
    <col min="9493" max="9493" width="0" style="32" hidden="1" customWidth="1"/>
    <col min="9494" max="9494" width="3.7109375" style="32" customWidth="1"/>
    <col min="9495" max="9495" width="11.140625" style="32" bestFit="1" customWidth="1"/>
    <col min="9496" max="9728" width="10.5703125" style="32"/>
    <col min="9729" max="9736" width="0" style="32" hidden="1" customWidth="1"/>
    <col min="9737" max="9739" width="3.7109375" style="32" customWidth="1"/>
    <col min="9740" max="9740" width="12.7109375" style="32" customWidth="1"/>
    <col min="9741" max="9741" width="51.140625" style="32" customWidth="1"/>
    <col min="9742" max="9742" width="0" style="32" hidden="1" customWidth="1"/>
    <col min="9743" max="9743" width="18.7109375" style="32" customWidth="1"/>
    <col min="9744" max="9745" width="0" style="32" hidden="1" customWidth="1"/>
    <col min="9746" max="9746" width="11.7109375" style="32" customWidth="1"/>
    <col min="9747" max="9747" width="6.42578125" style="32" bestFit="1" customWidth="1"/>
    <col min="9748" max="9748" width="11.7109375" style="32" customWidth="1"/>
    <col min="9749" max="9749" width="0" style="32" hidden="1" customWidth="1"/>
    <col min="9750" max="9750" width="3.7109375" style="32" customWidth="1"/>
    <col min="9751" max="9751" width="11.140625" style="32" bestFit="1" customWidth="1"/>
    <col min="9752" max="9984" width="10.5703125" style="32"/>
    <col min="9985" max="9992" width="0" style="32" hidden="1" customWidth="1"/>
    <col min="9993" max="9995" width="3.7109375" style="32" customWidth="1"/>
    <col min="9996" max="9996" width="12.7109375" style="32" customWidth="1"/>
    <col min="9997" max="9997" width="51.140625" style="32" customWidth="1"/>
    <col min="9998" max="9998" width="0" style="32" hidden="1" customWidth="1"/>
    <col min="9999" max="9999" width="18.7109375" style="32" customWidth="1"/>
    <col min="10000" max="10001" width="0" style="32" hidden="1" customWidth="1"/>
    <col min="10002" max="10002" width="11.7109375" style="32" customWidth="1"/>
    <col min="10003" max="10003" width="6.42578125" style="32" bestFit="1" customWidth="1"/>
    <col min="10004" max="10004" width="11.7109375" style="32" customWidth="1"/>
    <col min="10005" max="10005" width="0" style="32" hidden="1" customWidth="1"/>
    <col min="10006" max="10006" width="3.7109375" style="32" customWidth="1"/>
    <col min="10007" max="10007" width="11.140625" style="32" bestFit="1" customWidth="1"/>
    <col min="10008" max="10240" width="10.5703125" style="32"/>
    <col min="10241" max="10248" width="0" style="32" hidden="1" customWidth="1"/>
    <col min="10249" max="10251" width="3.7109375" style="32" customWidth="1"/>
    <col min="10252" max="10252" width="12.7109375" style="32" customWidth="1"/>
    <col min="10253" max="10253" width="51.140625" style="32" customWidth="1"/>
    <col min="10254" max="10254" width="0" style="32" hidden="1" customWidth="1"/>
    <col min="10255" max="10255" width="18.7109375" style="32" customWidth="1"/>
    <col min="10256" max="10257" width="0" style="32" hidden="1" customWidth="1"/>
    <col min="10258" max="10258" width="11.7109375" style="32" customWidth="1"/>
    <col min="10259" max="10259" width="6.42578125" style="32" bestFit="1" customWidth="1"/>
    <col min="10260" max="10260" width="11.7109375" style="32" customWidth="1"/>
    <col min="10261" max="10261" width="0" style="32" hidden="1" customWidth="1"/>
    <col min="10262" max="10262" width="3.7109375" style="32" customWidth="1"/>
    <col min="10263" max="10263" width="11.140625" style="32" bestFit="1" customWidth="1"/>
    <col min="10264" max="10496" width="10.5703125" style="32"/>
    <col min="10497" max="10504" width="0" style="32" hidden="1" customWidth="1"/>
    <col min="10505" max="10507" width="3.7109375" style="32" customWidth="1"/>
    <col min="10508" max="10508" width="12.7109375" style="32" customWidth="1"/>
    <col min="10509" max="10509" width="51.140625" style="32" customWidth="1"/>
    <col min="10510" max="10510" width="0" style="32" hidden="1" customWidth="1"/>
    <col min="10511" max="10511" width="18.7109375" style="32" customWidth="1"/>
    <col min="10512" max="10513" width="0" style="32" hidden="1" customWidth="1"/>
    <col min="10514" max="10514" width="11.7109375" style="32" customWidth="1"/>
    <col min="10515" max="10515" width="6.42578125" style="32" bestFit="1" customWidth="1"/>
    <col min="10516" max="10516" width="11.7109375" style="32" customWidth="1"/>
    <col min="10517" max="10517" width="0" style="32" hidden="1" customWidth="1"/>
    <col min="10518" max="10518" width="3.7109375" style="32" customWidth="1"/>
    <col min="10519" max="10519" width="11.140625" style="32" bestFit="1" customWidth="1"/>
    <col min="10520" max="10752" width="10.5703125" style="32"/>
    <col min="10753" max="10760" width="0" style="32" hidden="1" customWidth="1"/>
    <col min="10761" max="10763" width="3.7109375" style="32" customWidth="1"/>
    <col min="10764" max="10764" width="12.7109375" style="32" customWidth="1"/>
    <col min="10765" max="10765" width="51.140625" style="32" customWidth="1"/>
    <col min="10766" max="10766" width="0" style="32" hidden="1" customWidth="1"/>
    <col min="10767" max="10767" width="18.7109375" style="32" customWidth="1"/>
    <col min="10768" max="10769" width="0" style="32" hidden="1" customWidth="1"/>
    <col min="10770" max="10770" width="11.7109375" style="32" customWidth="1"/>
    <col min="10771" max="10771" width="6.42578125" style="32" bestFit="1" customWidth="1"/>
    <col min="10772" max="10772" width="11.7109375" style="32" customWidth="1"/>
    <col min="10773" max="10773" width="0" style="32" hidden="1" customWidth="1"/>
    <col min="10774" max="10774" width="3.7109375" style="32" customWidth="1"/>
    <col min="10775" max="10775" width="11.140625" style="32" bestFit="1" customWidth="1"/>
    <col min="10776" max="11008" width="10.5703125" style="32"/>
    <col min="11009" max="11016" width="0" style="32" hidden="1" customWidth="1"/>
    <col min="11017" max="11019" width="3.7109375" style="32" customWidth="1"/>
    <col min="11020" max="11020" width="12.7109375" style="32" customWidth="1"/>
    <col min="11021" max="11021" width="51.140625" style="32" customWidth="1"/>
    <col min="11022" max="11022" width="0" style="32" hidden="1" customWidth="1"/>
    <col min="11023" max="11023" width="18.7109375" style="32" customWidth="1"/>
    <col min="11024" max="11025" width="0" style="32" hidden="1" customWidth="1"/>
    <col min="11026" max="11026" width="11.7109375" style="32" customWidth="1"/>
    <col min="11027" max="11027" width="6.42578125" style="32" bestFit="1" customWidth="1"/>
    <col min="11028" max="11028" width="11.7109375" style="32" customWidth="1"/>
    <col min="11029" max="11029" width="0" style="32" hidden="1" customWidth="1"/>
    <col min="11030" max="11030" width="3.7109375" style="32" customWidth="1"/>
    <col min="11031" max="11031" width="11.140625" style="32" bestFit="1" customWidth="1"/>
    <col min="11032" max="11264" width="10.5703125" style="32"/>
    <col min="11265" max="11272" width="0" style="32" hidden="1" customWidth="1"/>
    <col min="11273" max="11275" width="3.7109375" style="32" customWidth="1"/>
    <col min="11276" max="11276" width="12.7109375" style="32" customWidth="1"/>
    <col min="11277" max="11277" width="51.140625" style="32" customWidth="1"/>
    <col min="11278" max="11278" width="0" style="32" hidden="1" customWidth="1"/>
    <col min="11279" max="11279" width="18.7109375" style="32" customWidth="1"/>
    <col min="11280" max="11281" width="0" style="32" hidden="1" customWidth="1"/>
    <col min="11282" max="11282" width="11.7109375" style="32" customWidth="1"/>
    <col min="11283" max="11283" width="6.42578125" style="32" bestFit="1" customWidth="1"/>
    <col min="11284" max="11284" width="11.7109375" style="32" customWidth="1"/>
    <col min="11285" max="11285" width="0" style="32" hidden="1" customWidth="1"/>
    <col min="11286" max="11286" width="3.7109375" style="32" customWidth="1"/>
    <col min="11287" max="11287" width="11.140625" style="32" bestFit="1" customWidth="1"/>
    <col min="11288" max="11520" width="10.5703125" style="32"/>
    <col min="11521" max="11528" width="0" style="32" hidden="1" customWidth="1"/>
    <col min="11529" max="11531" width="3.7109375" style="32" customWidth="1"/>
    <col min="11532" max="11532" width="12.7109375" style="32" customWidth="1"/>
    <col min="11533" max="11533" width="51.140625" style="32" customWidth="1"/>
    <col min="11534" max="11534" width="0" style="32" hidden="1" customWidth="1"/>
    <col min="11535" max="11535" width="18.7109375" style="32" customWidth="1"/>
    <col min="11536" max="11537" width="0" style="32" hidden="1" customWidth="1"/>
    <col min="11538" max="11538" width="11.7109375" style="32" customWidth="1"/>
    <col min="11539" max="11539" width="6.42578125" style="32" bestFit="1" customWidth="1"/>
    <col min="11540" max="11540" width="11.7109375" style="32" customWidth="1"/>
    <col min="11541" max="11541" width="0" style="32" hidden="1" customWidth="1"/>
    <col min="11542" max="11542" width="3.7109375" style="32" customWidth="1"/>
    <col min="11543" max="11543" width="11.140625" style="32" bestFit="1" customWidth="1"/>
    <col min="11544" max="11776" width="10.5703125" style="32"/>
    <col min="11777" max="11784" width="0" style="32" hidden="1" customWidth="1"/>
    <col min="11785" max="11787" width="3.7109375" style="32" customWidth="1"/>
    <col min="11788" max="11788" width="12.7109375" style="32" customWidth="1"/>
    <col min="11789" max="11789" width="51.140625" style="32" customWidth="1"/>
    <col min="11790" max="11790" width="0" style="32" hidden="1" customWidth="1"/>
    <col min="11791" max="11791" width="18.7109375" style="32" customWidth="1"/>
    <col min="11792" max="11793" width="0" style="32" hidden="1" customWidth="1"/>
    <col min="11794" max="11794" width="11.7109375" style="32" customWidth="1"/>
    <col min="11795" max="11795" width="6.42578125" style="32" bestFit="1" customWidth="1"/>
    <col min="11796" max="11796" width="11.7109375" style="32" customWidth="1"/>
    <col min="11797" max="11797" width="0" style="32" hidden="1" customWidth="1"/>
    <col min="11798" max="11798" width="3.7109375" style="32" customWidth="1"/>
    <col min="11799" max="11799" width="11.140625" style="32" bestFit="1" customWidth="1"/>
    <col min="11800" max="12032" width="10.5703125" style="32"/>
    <col min="12033" max="12040" width="0" style="32" hidden="1" customWidth="1"/>
    <col min="12041" max="12043" width="3.7109375" style="32" customWidth="1"/>
    <col min="12044" max="12044" width="12.7109375" style="32" customWidth="1"/>
    <col min="12045" max="12045" width="51.140625" style="32" customWidth="1"/>
    <col min="12046" max="12046" width="0" style="32" hidden="1" customWidth="1"/>
    <col min="12047" max="12047" width="18.7109375" style="32" customWidth="1"/>
    <col min="12048" max="12049" width="0" style="32" hidden="1" customWidth="1"/>
    <col min="12050" max="12050" width="11.7109375" style="32" customWidth="1"/>
    <col min="12051" max="12051" width="6.42578125" style="32" bestFit="1" customWidth="1"/>
    <col min="12052" max="12052" width="11.7109375" style="32" customWidth="1"/>
    <col min="12053" max="12053" width="0" style="32" hidden="1" customWidth="1"/>
    <col min="12054" max="12054" width="3.7109375" style="32" customWidth="1"/>
    <col min="12055" max="12055" width="11.140625" style="32" bestFit="1" customWidth="1"/>
    <col min="12056" max="12288" width="10.5703125" style="32"/>
    <col min="12289" max="12296" width="0" style="32" hidden="1" customWidth="1"/>
    <col min="12297" max="12299" width="3.7109375" style="32" customWidth="1"/>
    <col min="12300" max="12300" width="12.7109375" style="32" customWidth="1"/>
    <col min="12301" max="12301" width="51.140625" style="32" customWidth="1"/>
    <col min="12302" max="12302" width="0" style="32" hidden="1" customWidth="1"/>
    <col min="12303" max="12303" width="18.7109375" style="32" customWidth="1"/>
    <col min="12304" max="12305" width="0" style="32" hidden="1" customWidth="1"/>
    <col min="12306" max="12306" width="11.7109375" style="32" customWidth="1"/>
    <col min="12307" max="12307" width="6.42578125" style="32" bestFit="1" customWidth="1"/>
    <col min="12308" max="12308" width="11.7109375" style="32" customWidth="1"/>
    <col min="12309" max="12309" width="0" style="32" hidden="1" customWidth="1"/>
    <col min="12310" max="12310" width="3.7109375" style="32" customWidth="1"/>
    <col min="12311" max="12311" width="11.140625" style="32" bestFit="1" customWidth="1"/>
    <col min="12312" max="12544" width="10.5703125" style="32"/>
    <col min="12545" max="12552" width="0" style="32" hidden="1" customWidth="1"/>
    <col min="12553" max="12555" width="3.7109375" style="32" customWidth="1"/>
    <col min="12556" max="12556" width="12.7109375" style="32" customWidth="1"/>
    <col min="12557" max="12557" width="51.140625" style="32" customWidth="1"/>
    <col min="12558" max="12558" width="0" style="32" hidden="1" customWidth="1"/>
    <col min="12559" max="12559" width="18.7109375" style="32" customWidth="1"/>
    <col min="12560" max="12561" width="0" style="32" hidden="1" customWidth="1"/>
    <col min="12562" max="12562" width="11.7109375" style="32" customWidth="1"/>
    <col min="12563" max="12563" width="6.42578125" style="32" bestFit="1" customWidth="1"/>
    <col min="12564" max="12564" width="11.7109375" style="32" customWidth="1"/>
    <col min="12565" max="12565" width="0" style="32" hidden="1" customWidth="1"/>
    <col min="12566" max="12566" width="3.7109375" style="32" customWidth="1"/>
    <col min="12567" max="12567" width="11.140625" style="32" bestFit="1" customWidth="1"/>
    <col min="12568" max="12800" width="10.5703125" style="32"/>
    <col min="12801" max="12808" width="0" style="32" hidden="1" customWidth="1"/>
    <col min="12809" max="12811" width="3.7109375" style="32" customWidth="1"/>
    <col min="12812" max="12812" width="12.7109375" style="32" customWidth="1"/>
    <col min="12813" max="12813" width="51.140625" style="32" customWidth="1"/>
    <col min="12814" max="12814" width="0" style="32" hidden="1" customWidth="1"/>
    <col min="12815" max="12815" width="18.7109375" style="32" customWidth="1"/>
    <col min="12816" max="12817" width="0" style="32" hidden="1" customWidth="1"/>
    <col min="12818" max="12818" width="11.7109375" style="32" customWidth="1"/>
    <col min="12819" max="12819" width="6.42578125" style="32" bestFit="1" customWidth="1"/>
    <col min="12820" max="12820" width="11.7109375" style="32" customWidth="1"/>
    <col min="12821" max="12821" width="0" style="32" hidden="1" customWidth="1"/>
    <col min="12822" max="12822" width="3.7109375" style="32" customWidth="1"/>
    <col min="12823" max="12823" width="11.140625" style="32" bestFit="1" customWidth="1"/>
    <col min="12824" max="13056" width="10.5703125" style="32"/>
    <col min="13057" max="13064" width="0" style="32" hidden="1" customWidth="1"/>
    <col min="13065" max="13067" width="3.7109375" style="32" customWidth="1"/>
    <col min="13068" max="13068" width="12.7109375" style="32" customWidth="1"/>
    <col min="13069" max="13069" width="51.140625" style="32" customWidth="1"/>
    <col min="13070" max="13070" width="0" style="32" hidden="1" customWidth="1"/>
    <col min="13071" max="13071" width="18.7109375" style="32" customWidth="1"/>
    <col min="13072" max="13073" width="0" style="32" hidden="1" customWidth="1"/>
    <col min="13074" max="13074" width="11.7109375" style="32" customWidth="1"/>
    <col min="13075" max="13075" width="6.42578125" style="32" bestFit="1" customWidth="1"/>
    <col min="13076" max="13076" width="11.7109375" style="32" customWidth="1"/>
    <col min="13077" max="13077" width="0" style="32" hidden="1" customWidth="1"/>
    <col min="13078" max="13078" width="3.7109375" style="32" customWidth="1"/>
    <col min="13079" max="13079" width="11.140625" style="32" bestFit="1" customWidth="1"/>
    <col min="13080" max="13312" width="10.5703125" style="32"/>
    <col min="13313" max="13320" width="0" style="32" hidden="1" customWidth="1"/>
    <col min="13321" max="13323" width="3.7109375" style="32" customWidth="1"/>
    <col min="13324" max="13324" width="12.7109375" style="32" customWidth="1"/>
    <col min="13325" max="13325" width="51.140625" style="32" customWidth="1"/>
    <col min="13326" max="13326" width="0" style="32" hidden="1" customWidth="1"/>
    <col min="13327" max="13327" width="18.7109375" style="32" customWidth="1"/>
    <col min="13328" max="13329" width="0" style="32" hidden="1" customWidth="1"/>
    <col min="13330" max="13330" width="11.7109375" style="32" customWidth="1"/>
    <col min="13331" max="13331" width="6.42578125" style="32" bestFit="1" customWidth="1"/>
    <col min="13332" max="13332" width="11.7109375" style="32" customWidth="1"/>
    <col min="13333" max="13333" width="0" style="32" hidden="1" customWidth="1"/>
    <col min="13334" max="13334" width="3.7109375" style="32" customWidth="1"/>
    <col min="13335" max="13335" width="11.140625" style="32" bestFit="1" customWidth="1"/>
    <col min="13336" max="13568" width="10.5703125" style="32"/>
    <col min="13569" max="13576" width="0" style="32" hidden="1" customWidth="1"/>
    <col min="13577" max="13579" width="3.7109375" style="32" customWidth="1"/>
    <col min="13580" max="13580" width="12.7109375" style="32" customWidth="1"/>
    <col min="13581" max="13581" width="51.140625" style="32" customWidth="1"/>
    <col min="13582" max="13582" width="0" style="32" hidden="1" customWidth="1"/>
    <col min="13583" max="13583" width="18.7109375" style="32" customWidth="1"/>
    <col min="13584" max="13585" width="0" style="32" hidden="1" customWidth="1"/>
    <col min="13586" max="13586" width="11.7109375" style="32" customWidth="1"/>
    <col min="13587" max="13587" width="6.42578125" style="32" bestFit="1" customWidth="1"/>
    <col min="13588" max="13588" width="11.7109375" style="32" customWidth="1"/>
    <col min="13589" max="13589" width="0" style="32" hidden="1" customWidth="1"/>
    <col min="13590" max="13590" width="3.7109375" style="32" customWidth="1"/>
    <col min="13591" max="13591" width="11.140625" style="32" bestFit="1" customWidth="1"/>
    <col min="13592" max="13824" width="10.5703125" style="32"/>
    <col min="13825" max="13832" width="0" style="32" hidden="1" customWidth="1"/>
    <col min="13833" max="13835" width="3.7109375" style="32" customWidth="1"/>
    <col min="13836" max="13836" width="12.7109375" style="32" customWidth="1"/>
    <col min="13837" max="13837" width="51.140625" style="32" customWidth="1"/>
    <col min="13838" max="13838" width="0" style="32" hidden="1" customWidth="1"/>
    <col min="13839" max="13839" width="18.7109375" style="32" customWidth="1"/>
    <col min="13840" max="13841" width="0" style="32" hidden="1" customWidth="1"/>
    <col min="13842" max="13842" width="11.7109375" style="32" customWidth="1"/>
    <col min="13843" max="13843" width="6.42578125" style="32" bestFit="1" customWidth="1"/>
    <col min="13844" max="13844" width="11.7109375" style="32" customWidth="1"/>
    <col min="13845" max="13845" width="0" style="32" hidden="1" customWidth="1"/>
    <col min="13846" max="13846" width="3.7109375" style="32" customWidth="1"/>
    <col min="13847" max="13847" width="11.140625" style="32" bestFit="1" customWidth="1"/>
    <col min="13848" max="14080" width="10.5703125" style="32"/>
    <col min="14081" max="14088" width="0" style="32" hidden="1" customWidth="1"/>
    <col min="14089" max="14091" width="3.7109375" style="32" customWidth="1"/>
    <col min="14092" max="14092" width="12.7109375" style="32" customWidth="1"/>
    <col min="14093" max="14093" width="51.140625" style="32" customWidth="1"/>
    <col min="14094" max="14094" width="0" style="32" hidden="1" customWidth="1"/>
    <col min="14095" max="14095" width="18.7109375" style="32" customWidth="1"/>
    <col min="14096" max="14097" width="0" style="32" hidden="1" customWidth="1"/>
    <col min="14098" max="14098" width="11.7109375" style="32" customWidth="1"/>
    <col min="14099" max="14099" width="6.42578125" style="32" bestFit="1" customWidth="1"/>
    <col min="14100" max="14100" width="11.7109375" style="32" customWidth="1"/>
    <col min="14101" max="14101" width="0" style="32" hidden="1" customWidth="1"/>
    <col min="14102" max="14102" width="3.7109375" style="32" customWidth="1"/>
    <col min="14103" max="14103" width="11.140625" style="32" bestFit="1" customWidth="1"/>
    <col min="14104" max="14336" width="10.5703125" style="32"/>
    <col min="14337" max="14344" width="0" style="32" hidden="1" customWidth="1"/>
    <col min="14345" max="14347" width="3.7109375" style="32" customWidth="1"/>
    <col min="14348" max="14348" width="12.7109375" style="32" customWidth="1"/>
    <col min="14349" max="14349" width="51.140625" style="32" customWidth="1"/>
    <col min="14350" max="14350" width="0" style="32" hidden="1" customWidth="1"/>
    <col min="14351" max="14351" width="18.7109375" style="32" customWidth="1"/>
    <col min="14352" max="14353" width="0" style="32" hidden="1" customWidth="1"/>
    <col min="14354" max="14354" width="11.7109375" style="32" customWidth="1"/>
    <col min="14355" max="14355" width="6.42578125" style="32" bestFit="1" customWidth="1"/>
    <col min="14356" max="14356" width="11.7109375" style="32" customWidth="1"/>
    <col min="14357" max="14357" width="0" style="32" hidden="1" customWidth="1"/>
    <col min="14358" max="14358" width="3.7109375" style="32" customWidth="1"/>
    <col min="14359" max="14359" width="11.140625" style="32" bestFit="1" customWidth="1"/>
    <col min="14360" max="14592" width="10.5703125" style="32"/>
    <col min="14593" max="14600" width="0" style="32" hidden="1" customWidth="1"/>
    <col min="14601" max="14603" width="3.7109375" style="32" customWidth="1"/>
    <col min="14604" max="14604" width="12.7109375" style="32" customWidth="1"/>
    <col min="14605" max="14605" width="51.140625" style="32" customWidth="1"/>
    <col min="14606" max="14606" width="0" style="32" hidden="1" customWidth="1"/>
    <col min="14607" max="14607" width="18.7109375" style="32" customWidth="1"/>
    <col min="14608" max="14609" width="0" style="32" hidden="1" customWidth="1"/>
    <col min="14610" max="14610" width="11.7109375" style="32" customWidth="1"/>
    <col min="14611" max="14611" width="6.42578125" style="32" bestFit="1" customWidth="1"/>
    <col min="14612" max="14612" width="11.7109375" style="32" customWidth="1"/>
    <col min="14613" max="14613" width="0" style="32" hidden="1" customWidth="1"/>
    <col min="14614" max="14614" width="3.7109375" style="32" customWidth="1"/>
    <col min="14615" max="14615" width="11.140625" style="32" bestFit="1" customWidth="1"/>
    <col min="14616" max="14848" width="10.5703125" style="32"/>
    <col min="14849" max="14856" width="0" style="32" hidden="1" customWidth="1"/>
    <col min="14857" max="14859" width="3.7109375" style="32" customWidth="1"/>
    <col min="14860" max="14860" width="12.7109375" style="32" customWidth="1"/>
    <col min="14861" max="14861" width="51.140625" style="32" customWidth="1"/>
    <col min="14862" max="14862" width="0" style="32" hidden="1" customWidth="1"/>
    <col min="14863" max="14863" width="18.7109375" style="32" customWidth="1"/>
    <col min="14864" max="14865" width="0" style="32" hidden="1" customWidth="1"/>
    <col min="14866" max="14866" width="11.7109375" style="32" customWidth="1"/>
    <col min="14867" max="14867" width="6.42578125" style="32" bestFit="1" customWidth="1"/>
    <col min="14868" max="14868" width="11.7109375" style="32" customWidth="1"/>
    <col min="14869" max="14869" width="0" style="32" hidden="1" customWidth="1"/>
    <col min="14870" max="14870" width="3.7109375" style="32" customWidth="1"/>
    <col min="14871" max="14871" width="11.140625" style="32" bestFit="1" customWidth="1"/>
    <col min="14872" max="15104" width="10.5703125" style="32"/>
    <col min="15105" max="15112" width="0" style="32" hidden="1" customWidth="1"/>
    <col min="15113" max="15115" width="3.7109375" style="32" customWidth="1"/>
    <col min="15116" max="15116" width="12.7109375" style="32" customWidth="1"/>
    <col min="15117" max="15117" width="51.140625" style="32" customWidth="1"/>
    <col min="15118" max="15118" width="0" style="32" hidden="1" customWidth="1"/>
    <col min="15119" max="15119" width="18.7109375" style="32" customWidth="1"/>
    <col min="15120" max="15121" width="0" style="32" hidden="1" customWidth="1"/>
    <col min="15122" max="15122" width="11.7109375" style="32" customWidth="1"/>
    <col min="15123" max="15123" width="6.42578125" style="32" bestFit="1" customWidth="1"/>
    <col min="15124" max="15124" width="11.7109375" style="32" customWidth="1"/>
    <col min="15125" max="15125" width="0" style="32" hidden="1" customWidth="1"/>
    <col min="15126" max="15126" width="3.7109375" style="32" customWidth="1"/>
    <col min="15127" max="15127" width="11.140625" style="32" bestFit="1" customWidth="1"/>
    <col min="15128" max="15360" width="10.5703125" style="32"/>
    <col min="15361" max="15368" width="0" style="32" hidden="1" customWidth="1"/>
    <col min="15369" max="15371" width="3.7109375" style="32" customWidth="1"/>
    <col min="15372" max="15372" width="12.7109375" style="32" customWidth="1"/>
    <col min="15373" max="15373" width="51.140625" style="32" customWidth="1"/>
    <col min="15374" max="15374" width="0" style="32" hidden="1" customWidth="1"/>
    <col min="15375" max="15375" width="18.7109375" style="32" customWidth="1"/>
    <col min="15376" max="15377" width="0" style="32" hidden="1" customWidth="1"/>
    <col min="15378" max="15378" width="11.7109375" style="32" customWidth="1"/>
    <col min="15379" max="15379" width="6.42578125" style="32" bestFit="1" customWidth="1"/>
    <col min="15380" max="15380" width="11.7109375" style="32" customWidth="1"/>
    <col min="15381" max="15381" width="0" style="32" hidden="1" customWidth="1"/>
    <col min="15382" max="15382" width="3.7109375" style="32" customWidth="1"/>
    <col min="15383" max="15383" width="11.140625" style="32" bestFit="1" customWidth="1"/>
    <col min="15384" max="15616" width="10.5703125" style="32"/>
    <col min="15617" max="15624" width="0" style="32" hidden="1" customWidth="1"/>
    <col min="15625" max="15627" width="3.7109375" style="32" customWidth="1"/>
    <col min="15628" max="15628" width="12.7109375" style="32" customWidth="1"/>
    <col min="15629" max="15629" width="51.140625" style="32" customWidth="1"/>
    <col min="15630" max="15630" width="0" style="32" hidden="1" customWidth="1"/>
    <col min="15631" max="15631" width="18.7109375" style="32" customWidth="1"/>
    <col min="15632" max="15633" width="0" style="32" hidden="1" customWidth="1"/>
    <col min="15634" max="15634" width="11.7109375" style="32" customWidth="1"/>
    <col min="15635" max="15635" width="6.42578125" style="32" bestFit="1" customWidth="1"/>
    <col min="15636" max="15636" width="11.7109375" style="32" customWidth="1"/>
    <col min="15637" max="15637" width="0" style="32" hidden="1" customWidth="1"/>
    <col min="15638" max="15638" width="3.7109375" style="32" customWidth="1"/>
    <col min="15639" max="15639" width="11.140625" style="32" bestFit="1" customWidth="1"/>
    <col min="15640" max="15872" width="10.5703125" style="32"/>
    <col min="15873" max="15880" width="0" style="32" hidden="1" customWidth="1"/>
    <col min="15881" max="15883" width="3.7109375" style="32" customWidth="1"/>
    <col min="15884" max="15884" width="12.7109375" style="32" customWidth="1"/>
    <col min="15885" max="15885" width="51.140625" style="32" customWidth="1"/>
    <col min="15886" max="15886" width="0" style="32" hidden="1" customWidth="1"/>
    <col min="15887" max="15887" width="18.7109375" style="32" customWidth="1"/>
    <col min="15888" max="15889" width="0" style="32" hidden="1" customWidth="1"/>
    <col min="15890" max="15890" width="11.7109375" style="32" customWidth="1"/>
    <col min="15891" max="15891" width="6.42578125" style="32" bestFit="1" customWidth="1"/>
    <col min="15892" max="15892" width="11.7109375" style="32" customWidth="1"/>
    <col min="15893" max="15893" width="0" style="32" hidden="1" customWidth="1"/>
    <col min="15894" max="15894" width="3.7109375" style="32" customWidth="1"/>
    <col min="15895" max="15895" width="11.140625" style="32" bestFit="1" customWidth="1"/>
    <col min="15896" max="16128" width="10.5703125" style="32"/>
    <col min="16129" max="16136" width="0" style="32" hidden="1" customWidth="1"/>
    <col min="16137" max="16139" width="3.7109375" style="32" customWidth="1"/>
    <col min="16140" max="16140" width="12.7109375" style="32" customWidth="1"/>
    <col min="16141" max="16141" width="51.140625" style="32" customWidth="1"/>
    <col min="16142" max="16142" width="0" style="32" hidden="1" customWidth="1"/>
    <col min="16143" max="16143" width="18.7109375" style="32" customWidth="1"/>
    <col min="16144" max="16145" width="0" style="32" hidden="1" customWidth="1"/>
    <col min="16146" max="16146" width="11.7109375" style="32" customWidth="1"/>
    <col min="16147" max="16147" width="6.42578125" style="32" bestFit="1" customWidth="1"/>
    <col min="16148" max="16148" width="11.7109375" style="32" customWidth="1"/>
    <col min="16149" max="16149" width="0" style="32" hidden="1" customWidth="1"/>
    <col min="16150" max="16150" width="3.7109375" style="32" customWidth="1"/>
    <col min="16151" max="16151" width="11.140625" style="32" bestFit="1" customWidth="1"/>
    <col min="16152" max="16384" width="10.5703125" style="32"/>
  </cols>
  <sheetData>
    <row r="1" spans="1:33" hidden="1"/>
    <row r="2" spans="1:33" hidden="1"/>
    <row r="3" spans="1:33" hidden="1"/>
    <row r="4" spans="1:33" ht="3" customHeight="1">
      <c r="J4" s="79"/>
      <c r="K4" s="79"/>
      <c r="L4" s="33"/>
      <c r="M4" s="33"/>
      <c r="N4" s="33"/>
      <c r="U4" s="33"/>
    </row>
    <row r="5" spans="1:33" ht="22.5" customHeight="1">
      <c r="J5" s="79"/>
      <c r="K5" s="79"/>
      <c r="L5" s="681" t="s">
        <v>630</v>
      </c>
      <c r="M5" s="681"/>
      <c r="N5" s="681"/>
      <c r="O5" s="681"/>
      <c r="P5" s="681"/>
      <c r="Q5" s="681"/>
      <c r="R5" s="681"/>
      <c r="S5" s="681"/>
      <c r="T5" s="681"/>
      <c r="U5" s="420"/>
    </row>
    <row r="6" spans="1:33" ht="3" customHeight="1">
      <c r="J6" s="79"/>
      <c r="K6" s="79"/>
      <c r="L6" s="33"/>
      <c r="M6" s="33"/>
      <c r="N6" s="33"/>
      <c r="O6" s="76"/>
      <c r="P6" s="76"/>
      <c r="Q6" s="76"/>
      <c r="R6" s="76"/>
      <c r="S6" s="76"/>
      <c r="T6" s="76"/>
      <c r="U6" s="33"/>
    </row>
    <row r="7" spans="1:33" s="145" customFormat="1" ht="22.5">
      <c r="A7" s="428"/>
      <c r="B7" s="428"/>
      <c r="C7" s="428"/>
      <c r="D7" s="428"/>
      <c r="E7" s="428"/>
      <c r="F7" s="428"/>
      <c r="G7" s="428"/>
      <c r="H7" s="428"/>
      <c r="L7" s="422"/>
      <c r="M7" s="468" t="s">
        <v>502</v>
      </c>
      <c r="N7" s="490"/>
      <c r="O7" s="687" t="str">
        <f>IF(NameOrPr_ch="",IF(NameOrPr="","",NameOrPr),NameOrPr_ch)</f>
        <v>Комитет по тарифам и ценам Курской области</v>
      </c>
      <c r="P7" s="687"/>
      <c r="Q7" s="687"/>
      <c r="R7" s="687"/>
      <c r="S7" s="687"/>
      <c r="T7" s="687"/>
      <c r="U7" s="421"/>
      <c r="V7" s="421"/>
      <c r="W7" s="436"/>
      <c r="X7" s="190"/>
      <c r="Y7" s="190"/>
      <c r="Z7" s="190"/>
      <c r="AA7" s="190"/>
      <c r="AB7" s="190"/>
      <c r="AC7" s="190"/>
      <c r="AD7" s="190"/>
      <c r="AE7" s="190"/>
      <c r="AF7" s="190"/>
      <c r="AG7" s="190"/>
    </row>
    <row r="8" spans="1:33" s="145" customFormat="1" ht="18.75">
      <c r="A8" s="428"/>
      <c r="B8" s="428"/>
      <c r="C8" s="428"/>
      <c r="D8" s="428"/>
      <c r="E8" s="428"/>
      <c r="F8" s="428"/>
      <c r="G8" s="428"/>
      <c r="H8" s="428"/>
      <c r="L8" s="422"/>
      <c r="M8" s="468" t="s">
        <v>595</v>
      </c>
      <c r="N8" s="490"/>
      <c r="O8" s="687" t="str">
        <f>IF(datePr_ch="",IF(datePr="","",datePr),datePr_ch)</f>
        <v>23.11.2022</v>
      </c>
      <c r="P8" s="687"/>
      <c r="Q8" s="687"/>
      <c r="R8" s="687"/>
      <c r="S8" s="687"/>
      <c r="T8" s="687"/>
      <c r="U8" s="421"/>
      <c r="V8" s="421"/>
      <c r="W8" s="436"/>
      <c r="X8" s="190"/>
      <c r="Y8" s="190"/>
      <c r="Z8" s="190"/>
      <c r="AA8" s="190"/>
      <c r="AB8" s="190"/>
      <c r="AC8" s="190"/>
      <c r="AD8" s="190"/>
      <c r="AE8" s="190"/>
      <c r="AF8" s="190"/>
      <c r="AG8" s="190"/>
    </row>
    <row r="9" spans="1:33" s="145" customFormat="1" ht="18.75">
      <c r="A9" s="428"/>
      <c r="B9" s="428"/>
      <c r="C9" s="428"/>
      <c r="D9" s="428"/>
      <c r="E9" s="428"/>
      <c r="F9" s="428"/>
      <c r="G9" s="428"/>
      <c r="H9" s="428"/>
      <c r="L9" s="139"/>
      <c r="M9" s="468" t="s">
        <v>594</v>
      </c>
      <c r="N9" s="490"/>
      <c r="O9" s="687" t="str">
        <f>IF(numberPr_ch="",IF(numberPr="","",numberPr),numberPr_ch)</f>
        <v>№73</v>
      </c>
      <c r="P9" s="687"/>
      <c r="Q9" s="687"/>
      <c r="R9" s="687"/>
      <c r="S9" s="687"/>
      <c r="T9" s="687"/>
      <c r="U9" s="421"/>
      <c r="V9" s="421"/>
      <c r="W9" s="436"/>
      <c r="X9" s="190"/>
      <c r="Y9" s="190"/>
      <c r="Z9" s="190"/>
      <c r="AA9" s="190"/>
      <c r="AB9" s="190"/>
      <c r="AC9" s="190"/>
      <c r="AD9" s="190"/>
      <c r="AE9" s="190"/>
      <c r="AF9" s="190"/>
      <c r="AG9" s="190"/>
    </row>
    <row r="10" spans="1:33" s="145" customFormat="1" ht="18.75">
      <c r="A10" s="428"/>
      <c r="B10" s="428"/>
      <c r="C10" s="428"/>
      <c r="D10" s="428"/>
      <c r="E10" s="428"/>
      <c r="F10" s="428"/>
      <c r="G10" s="428"/>
      <c r="H10" s="428"/>
      <c r="L10" s="139"/>
      <c r="M10" s="468" t="s">
        <v>501</v>
      </c>
      <c r="N10" s="490"/>
      <c r="O10" s="687" t="str">
        <f>IF(IstPub_ch="",IF(IstPub="","",IstPub),IstPub_ch)</f>
        <v>Газета "Курская правда" № 142 от 29.11.2022 г.</v>
      </c>
      <c r="P10" s="687"/>
      <c r="Q10" s="687"/>
      <c r="R10" s="687"/>
      <c r="S10" s="687"/>
      <c r="T10" s="687"/>
      <c r="U10" s="421"/>
      <c r="V10" s="421"/>
      <c r="W10" s="436"/>
      <c r="X10" s="190"/>
      <c r="Y10" s="190"/>
      <c r="Z10" s="190"/>
      <c r="AA10" s="190"/>
      <c r="AB10" s="190"/>
      <c r="AC10" s="190"/>
      <c r="AD10" s="190"/>
      <c r="AE10" s="190"/>
      <c r="AF10" s="190"/>
      <c r="AG10" s="190"/>
    </row>
    <row r="11" spans="1:33" s="145" customFormat="1" ht="11.25" hidden="1">
      <c r="A11" s="428"/>
      <c r="B11" s="428"/>
      <c r="C11" s="428"/>
      <c r="D11" s="428"/>
      <c r="E11" s="428"/>
      <c r="F11" s="428"/>
      <c r="G11" s="428"/>
      <c r="H11" s="428"/>
      <c r="L11" s="139"/>
      <c r="M11" s="139"/>
      <c r="N11" s="412"/>
      <c r="O11" s="421"/>
      <c r="P11" s="421"/>
      <c r="Q11" s="421"/>
      <c r="R11" s="421"/>
      <c r="S11" s="421"/>
      <c r="T11" s="421"/>
      <c r="U11" s="424" t="s">
        <v>373</v>
      </c>
      <c r="X11" s="190"/>
      <c r="Y11" s="190"/>
      <c r="Z11" s="190"/>
      <c r="AA11" s="190"/>
      <c r="AB11" s="190"/>
      <c r="AC11" s="190"/>
      <c r="AD11" s="190"/>
      <c r="AE11" s="190"/>
      <c r="AF11" s="190"/>
      <c r="AG11" s="190"/>
    </row>
    <row r="12" spans="1:33" ht="15" customHeight="1">
      <c r="H12" s="427" t="s">
        <v>93</v>
      </c>
      <c r="J12" s="79"/>
      <c r="K12" s="79"/>
      <c r="L12" s="33"/>
      <c r="M12" s="33"/>
      <c r="N12" s="33"/>
      <c r="O12" s="711"/>
      <c r="P12" s="711"/>
      <c r="Q12" s="711"/>
      <c r="R12" s="711"/>
      <c r="S12" s="711"/>
      <c r="T12" s="711"/>
      <c r="U12" s="711"/>
    </row>
    <row r="13" spans="1:33">
      <c r="J13" s="79"/>
      <c r="K13" s="79"/>
      <c r="L13" s="613" t="s">
        <v>454</v>
      </c>
      <c r="M13" s="613"/>
      <c r="N13" s="613"/>
      <c r="O13" s="613"/>
      <c r="P13" s="613"/>
      <c r="Q13" s="613"/>
      <c r="R13" s="613"/>
      <c r="S13" s="613"/>
      <c r="T13" s="613"/>
      <c r="U13" s="613"/>
      <c r="V13" s="613"/>
      <c r="W13" s="613" t="s">
        <v>455</v>
      </c>
    </row>
    <row r="14" spans="1:33" ht="14.25" customHeight="1">
      <c r="J14" s="79"/>
      <c r="K14" s="79"/>
      <c r="L14" s="694" t="s">
        <v>92</v>
      </c>
      <c r="M14" s="694" t="s">
        <v>638</v>
      </c>
      <c r="N14" s="408"/>
      <c r="O14" s="695" t="s">
        <v>640</v>
      </c>
      <c r="P14" s="696"/>
      <c r="Q14" s="696"/>
      <c r="R14" s="696"/>
      <c r="S14" s="696"/>
      <c r="T14" s="697"/>
      <c r="U14" s="678" t="s">
        <v>341</v>
      </c>
      <c r="V14" s="710" t="s">
        <v>275</v>
      </c>
      <c r="W14" s="613"/>
    </row>
    <row r="15" spans="1:33" ht="14.25" customHeight="1">
      <c r="J15" s="79"/>
      <c r="K15" s="79"/>
      <c r="L15" s="694"/>
      <c r="M15" s="694"/>
      <c r="N15" s="407"/>
      <c r="O15" s="700" t="s">
        <v>639</v>
      </c>
      <c r="P15" s="480"/>
      <c r="Q15" s="480"/>
      <c r="R15" s="676" t="s">
        <v>653</v>
      </c>
      <c r="S15" s="676"/>
      <c r="T15" s="677"/>
      <c r="U15" s="679"/>
      <c r="V15" s="710"/>
      <c r="W15" s="613"/>
    </row>
    <row r="16" spans="1:33" ht="30.75" customHeight="1">
      <c r="J16" s="79"/>
      <c r="K16" s="79"/>
      <c r="L16" s="694"/>
      <c r="M16" s="694"/>
      <c r="N16" s="406"/>
      <c r="O16" s="701"/>
      <c r="P16" s="478"/>
      <c r="Q16" s="479"/>
      <c r="R16" s="95" t="s">
        <v>274</v>
      </c>
      <c r="S16" s="689" t="s">
        <v>273</v>
      </c>
      <c r="T16" s="690"/>
      <c r="U16" s="680"/>
      <c r="V16" s="710"/>
      <c r="W16" s="613"/>
    </row>
    <row r="17" spans="1:33">
      <c r="J17" s="79"/>
      <c r="K17" s="413">
        <v>1</v>
      </c>
      <c r="L17" s="469" t="s">
        <v>93</v>
      </c>
      <c r="M17" s="469" t="s">
        <v>49</v>
      </c>
      <c r="N17" s="426" t="s">
        <v>49</v>
      </c>
      <c r="O17" s="470">
        <f ca="1">OFFSET(O17,0,-1)+1</f>
        <v>3</v>
      </c>
      <c r="P17" s="471">
        <f ca="1">OFFSET(P17,0,-1)</f>
        <v>3</v>
      </c>
      <c r="Q17" s="471">
        <f ca="1">OFFSET(Q17,0,-1)</f>
        <v>3</v>
      </c>
      <c r="R17" s="470">
        <f ca="1">OFFSET(R17,0,-1)+1</f>
        <v>4</v>
      </c>
      <c r="S17" s="714">
        <f ca="1">OFFSET(S17,0,-1)+1</f>
        <v>5</v>
      </c>
      <c r="T17" s="714"/>
      <c r="U17" s="470">
        <f ca="1">OFFSET(U17,0,-2)+1</f>
        <v>6</v>
      </c>
      <c r="V17" s="471">
        <f ca="1">OFFSET(V17,0,-1)</f>
        <v>6</v>
      </c>
      <c r="W17" s="470">
        <f ca="1">OFFSET(W17,0,-1)+1</f>
        <v>7</v>
      </c>
    </row>
    <row r="18" spans="1:33" ht="22.5">
      <c r="A18" s="667">
        <v>1</v>
      </c>
      <c r="B18" s="180"/>
      <c r="C18" s="180"/>
      <c r="D18" s="180"/>
      <c r="E18" s="191"/>
      <c r="F18" s="303"/>
      <c r="G18" s="303"/>
      <c r="H18" s="303"/>
      <c r="J18" s="541"/>
      <c r="K18" s="544"/>
      <c r="L18" s="425">
        <f>mergeValue(A18)</f>
        <v>1</v>
      </c>
      <c r="M18" s="472" t="s">
        <v>20</v>
      </c>
      <c r="N18" s="460"/>
      <c r="O18" s="712"/>
      <c r="P18" s="712"/>
      <c r="Q18" s="712"/>
      <c r="R18" s="712"/>
      <c r="S18" s="712"/>
      <c r="T18" s="712"/>
      <c r="U18" s="712"/>
      <c r="V18" s="712"/>
      <c r="W18" s="267" t="s">
        <v>476</v>
      </c>
    </row>
    <row r="19" spans="1:33" ht="22.5">
      <c r="A19" s="667"/>
      <c r="B19" s="667">
        <v>1</v>
      </c>
      <c r="C19" s="180"/>
      <c r="D19" s="180"/>
      <c r="E19" s="303"/>
      <c r="F19" s="303"/>
      <c r="G19" s="303"/>
      <c r="H19" s="303"/>
      <c r="I19" s="157"/>
      <c r="J19" s="540"/>
      <c r="K19" s="542"/>
      <c r="L19" s="425" t="str">
        <f>mergeValue(A19) &amp;"."&amp; mergeValue(B19)</f>
        <v>1.1</v>
      </c>
      <c r="M19" s="441" t="s">
        <v>16</v>
      </c>
      <c r="N19" s="460"/>
      <c r="O19" s="712"/>
      <c r="P19" s="712"/>
      <c r="Q19" s="712"/>
      <c r="R19" s="712"/>
      <c r="S19" s="712"/>
      <c r="T19" s="712"/>
      <c r="U19" s="712"/>
      <c r="V19" s="712"/>
      <c r="W19" s="267" t="s">
        <v>477</v>
      </c>
    </row>
    <row r="20" spans="1:33" ht="22.5">
      <c r="A20" s="667"/>
      <c r="B20" s="667"/>
      <c r="C20" s="667">
        <v>1</v>
      </c>
      <c r="D20" s="180"/>
      <c r="E20" s="303"/>
      <c r="F20" s="303"/>
      <c r="G20" s="303"/>
      <c r="H20" s="303"/>
      <c r="I20" s="543"/>
      <c r="J20" s="540"/>
      <c r="K20" s="542"/>
      <c r="L20" s="425" t="str">
        <f>mergeValue(A20) &amp;"."&amp; mergeValue(B20)&amp;"."&amp; mergeValue(C20)</f>
        <v>1.1.1</v>
      </c>
      <c r="M20" s="442" t="s">
        <v>7</v>
      </c>
      <c r="N20" s="460"/>
      <c r="O20" s="712"/>
      <c r="P20" s="712"/>
      <c r="Q20" s="712"/>
      <c r="R20" s="712"/>
      <c r="S20" s="712"/>
      <c r="T20" s="712"/>
      <c r="U20" s="712"/>
      <c r="V20" s="712"/>
      <c r="W20" s="267" t="s">
        <v>632</v>
      </c>
    </row>
    <row r="21" spans="1:33" ht="22.5">
      <c r="A21" s="667"/>
      <c r="B21" s="667"/>
      <c r="C21" s="667"/>
      <c r="D21" s="667">
        <v>1</v>
      </c>
      <c r="E21" s="303"/>
      <c r="F21" s="303"/>
      <c r="G21" s="303"/>
      <c r="H21" s="303"/>
      <c r="I21" s="543"/>
      <c r="J21" s="540"/>
      <c r="K21" s="542"/>
      <c r="L21" s="425" t="str">
        <f>mergeValue(A21) &amp;"."&amp; mergeValue(B21)&amp;"."&amp; mergeValue(C21)&amp;"."&amp; mergeValue(D21)</f>
        <v>1.1.1.1</v>
      </c>
      <c r="M21" s="443" t="s">
        <v>22</v>
      </c>
      <c r="N21" s="460"/>
      <c r="O21" s="712"/>
      <c r="P21" s="712"/>
      <c r="Q21" s="712"/>
      <c r="R21" s="712"/>
      <c r="S21" s="712"/>
      <c r="T21" s="712"/>
      <c r="U21" s="712"/>
      <c r="V21" s="712"/>
      <c r="W21" s="267" t="s">
        <v>633</v>
      </c>
    </row>
    <row r="22" spans="1:33" ht="101.25">
      <c r="A22" s="667"/>
      <c r="B22" s="667"/>
      <c r="C22" s="667"/>
      <c r="D22" s="667"/>
      <c r="E22" s="667">
        <v>1</v>
      </c>
      <c r="F22" s="303"/>
      <c r="G22" s="303"/>
      <c r="H22" s="180">
        <v>1</v>
      </c>
      <c r="I22" s="667">
        <v>1</v>
      </c>
      <c r="J22" s="303"/>
      <c r="K22" s="546"/>
      <c r="L22" s="425" t="str">
        <f>mergeValue(A22) &amp;"."&amp; mergeValue(B22)&amp;"."&amp; mergeValue(C22)&amp;"."&amp; mergeValue(D22)&amp;"."&amp; mergeValue(E22)</f>
        <v>1.1.1.1.1</v>
      </c>
      <c r="M22" s="445" t="s">
        <v>9</v>
      </c>
      <c r="N22" s="176"/>
      <c r="O22" s="669"/>
      <c r="P22" s="669"/>
      <c r="Q22" s="669"/>
      <c r="R22" s="669"/>
      <c r="S22" s="669"/>
      <c r="T22" s="669"/>
      <c r="U22" s="669"/>
      <c r="V22" s="669"/>
      <c r="W22" s="267" t="s">
        <v>637</v>
      </c>
    </row>
    <row r="23" spans="1:33" ht="90">
      <c r="A23" s="667"/>
      <c r="B23" s="667"/>
      <c r="C23" s="667"/>
      <c r="D23" s="667"/>
      <c r="E23" s="667"/>
      <c r="F23" s="667">
        <v>1</v>
      </c>
      <c r="G23" s="180"/>
      <c r="H23" s="180"/>
      <c r="I23" s="667"/>
      <c r="J23" s="667">
        <v>1</v>
      </c>
      <c r="K23" s="547"/>
      <c r="L23" s="425" t="str">
        <f>mergeValue(A23) &amp;"."&amp; mergeValue(B23)&amp;"."&amp; mergeValue(C23)&amp;"."&amp; mergeValue(D23)&amp;"."&amp; mergeValue(E23)&amp;"."&amp; mergeValue(F23)</f>
        <v>1.1.1.1.1.1</v>
      </c>
      <c r="M23" s="446" t="s">
        <v>10</v>
      </c>
      <c r="N23" s="176"/>
      <c r="O23" s="670"/>
      <c r="P23" s="671"/>
      <c r="Q23" s="671"/>
      <c r="R23" s="671"/>
      <c r="S23" s="671"/>
      <c r="T23" s="671"/>
      <c r="U23" s="671"/>
      <c r="V23" s="672"/>
      <c r="W23" s="267" t="s">
        <v>635</v>
      </c>
      <c r="Y23" s="189" t="str">
        <f>strCheckUnique(Z23:Z26)</f>
        <v/>
      </c>
      <c r="AA23" s="189" t="str">
        <f>IF(O23="","",O23 &amp; ":_")</f>
        <v/>
      </c>
    </row>
    <row r="24" spans="1:33" ht="189" customHeight="1">
      <c r="A24" s="667"/>
      <c r="B24" s="667"/>
      <c r="C24" s="667"/>
      <c r="D24" s="667"/>
      <c r="E24" s="667"/>
      <c r="F24" s="667"/>
      <c r="G24" s="180">
        <v>1</v>
      </c>
      <c r="H24" s="180"/>
      <c r="I24" s="667"/>
      <c r="J24" s="667"/>
      <c r="K24" s="547">
        <v>1</v>
      </c>
      <c r="L24" s="425" t="str">
        <f>mergeValue(A24) &amp;"."&amp; mergeValue(B24)&amp;"."&amp; mergeValue(C24)&amp;"."&amp; mergeValue(D24)&amp;"."&amp; mergeValue(E24)&amp;"."&amp; mergeValue(F24)&amp;"."&amp; mergeValue(G24)</f>
        <v>1.1.1.1.1.1.1</v>
      </c>
      <c r="M24" s="563"/>
      <c r="N24" s="462"/>
      <c r="O24" s="569"/>
      <c r="P24" s="451"/>
      <c r="Q24" s="451"/>
      <c r="R24" s="713"/>
      <c r="S24" s="674" t="s">
        <v>84</v>
      </c>
      <c r="T24" s="713"/>
      <c r="U24" s="674" t="s">
        <v>85</v>
      </c>
      <c r="V24" s="459"/>
      <c r="W24" s="684" t="s">
        <v>655</v>
      </c>
      <c r="X24" s="180" t="str">
        <f>strCheckDate(O25:V25)</f>
        <v/>
      </c>
      <c r="Y24" s="189"/>
      <c r="Z24" s="189" t="str">
        <f>IF(M24="","",M24 )</f>
        <v/>
      </c>
      <c r="AA24" s="189"/>
      <c r="AB24" s="189"/>
      <c r="AC24" s="189"/>
    </row>
    <row r="25" spans="1:33" ht="11.25" hidden="1">
      <c r="A25" s="667"/>
      <c r="B25" s="667"/>
      <c r="C25" s="667"/>
      <c r="D25" s="667"/>
      <c r="E25" s="667"/>
      <c r="F25" s="667"/>
      <c r="G25" s="180"/>
      <c r="H25" s="180"/>
      <c r="I25" s="667"/>
      <c r="J25" s="667"/>
      <c r="K25" s="547"/>
      <c r="L25" s="253"/>
      <c r="M25" s="473"/>
      <c r="N25" s="462"/>
      <c r="O25" s="461"/>
      <c r="P25" s="451"/>
      <c r="Q25" s="461" t="str">
        <f>R24 &amp; "-" &amp; T24</f>
        <v>-</v>
      </c>
      <c r="R25" s="673"/>
      <c r="S25" s="674"/>
      <c r="T25" s="673"/>
      <c r="U25" s="674"/>
      <c r="V25" s="459"/>
      <c r="W25" s="685"/>
    </row>
    <row r="26" spans="1:33" customFormat="1" ht="15" customHeight="1">
      <c r="A26" s="667"/>
      <c r="B26" s="667"/>
      <c r="C26" s="667"/>
      <c r="D26" s="667"/>
      <c r="E26" s="667"/>
      <c r="F26" s="667"/>
      <c r="G26" s="303"/>
      <c r="H26" s="180"/>
      <c r="I26" s="667"/>
      <c r="J26" s="667"/>
      <c r="K26" s="546"/>
      <c r="L26" s="439"/>
      <c r="M26" s="448" t="s">
        <v>25</v>
      </c>
      <c r="N26" s="444"/>
      <c r="O26" s="440"/>
      <c r="P26" s="440"/>
      <c r="Q26" s="440"/>
      <c r="R26" s="455"/>
      <c r="S26" s="148"/>
      <c r="T26" s="452"/>
      <c r="U26" s="444"/>
      <c r="V26" s="449"/>
      <c r="W26" s="686"/>
      <c r="X26" s="182"/>
      <c r="Y26" s="182"/>
      <c r="Z26" s="182"/>
      <c r="AA26" s="182"/>
      <c r="AB26" s="182"/>
      <c r="AC26" s="182"/>
      <c r="AD26" s="182"/>
      <c r="AE26" s="182"/>
      <c r="AF26" s="182"/>
      <c r="AG26" s="182"/>
    </row>
    <row r="27" spans="1:33" customFormat="1" ht="15" customHeight="1">
      <c r="A27" s="667"/>
      <c r="B27" s="667"/>
      <c r="C27" s="667"/>
      <c r="D27" s="667"/>
      <c r="E27" s="667"/>
      <c r="F27" s="303"/>
      <c r="G27" s="303"/>
      <c r="H27" s="180"/>
      <c r="I27" s="667"/>
      <c r="J27" s="303"/>
      <c r="K27" s="546"/>
      <c r="L27" s="439"/>
      <c r="M27" s="447" t="s">
        <v>11</v>
      </c>
      <c r="N27" s="137"/>
      <c r="O27" s="440"/>
      <c r="P27" s="440"/>
      <c r="Q27" s="440"/>
      <c r="R27" s="455"/>
      <c r="S27" s="148"/>
      <c r="T27" s="452"/>
      <c r="U27" s="137"/>
      <c r="V27" s="148"/>
      <c r="W27" s="449"/>
      <c r="X27" s="182"/>
      <c r="Y27" s="182"/>
      <c r="Z27" s="182"/>
      <c r="AA27" s="182"/>
      <c r="AB27" s="182"/>
      <c r="AC27" s="182"/>
      <c r="AD27" s="182"/>
      <c r="AE27" s="182"/>
      <c r="AF27" s="182"/>
      <c r="AG27" s="182"/>
    </row>
    <row r="28" spans="1:33" customFormat="1" ht="15" customHeight="1">
      <c r="A28" s="667"/>
      <c r="B28" s="667"/>
      <c r="C28" s="667"/>
      <c r="D28" s="667"/>
      <c r="E28" s="545"/>
      <c r="F28" s="303"/>
      <c r="G28" s="303"/>
      <c r="H28" s="303"/>
      <c r="I28" s="541"/>
      <c r="J28" s="78"/>
      <c r="K28" s="544"/>
      <c r="L28" s="439"/>
      <c r="M28" s="444" t="s">
        <v>12</v>
      </c>
      <c r="N28" s="136"/>
      <c r="O28" s="440"/>
      <c r="P28" s="440"/>
      <c r="Q28" s="440"/>
      <c r="R28" s="455"/>
      <c r="S28" s="148"/>
      <c r="T28" s="452"/>
      <c r="U28" s="136"/>
      <c r="V28" s="148"/>
      <c r="W28" s="449"/>
      <c r="X28" s="182"/>
      <c r="Y28" s="182"/>
      <c r="Z28" s="182"/>
      <c r="AA28" s="182"/>
      <c r="AB28" s="182"/>
      <c r="AC28" s="182"/>
      <c r="AD28" s="182"/>
      <c r="AE28" s="182"/>
      <c r="AF28" s="182"/>
      <c r="AG28" s="182"/>
    </row>
    <row r="29" spans="1:33" customFormat="1" ht="15" customHeight="1">
      <c r="A29" s="667"/>
      <c r="B29" s="667"/>
      <c r="C29" s="667"/>
      <c r="D29" s="545"/>
      <c r="E29" s="545"/>
      <c r="F29" s="303"/>
      <c r="G29" s="303"/>
      <c r="H29" s="303"/>
      <c r="I29" s="541"/>
      <c r="J29" s="78"/>
      <c r="K29" s="544"/>
      <c r="L29" s="439"/>
      <c r="M29" s="137" t="s">
        <v>17</v>
      </c>
      <c r="N29" s="136"/>
      <c r="O29" s="440"/>
      <c r="P29" s="440"/>
      <c r="Q29" s="440"/>
      <c r="R29" s="455"/>
      <c r="S29" s="148"/>
      <c r="T29" s="452"/>
      <c r="U29" s="136"/>
      <c r="V29" s="148"/>
      <c r="W29" s="449"/>
      <c r="X29" s="182"/>
      <c r="Y29" s="182"/>
      <c r="Z29" s="182"/>
      <c r="AA29" s="182"/>
      <c r="AB29" s="182"/>
      <c r="AC29" s="182"/>
      <c r="AD29" s="182"/>
      <c r="AE29" s="182"/>
      <c r="AF29" s="182"/>
      <c r="AG29" s="182"/>
    </row>
    <row r="30" spans="1:33" customFormat="1" ht="15" customHeight="1">
      <c r="A30" s="667"/>
      <c r="B30" s="667"/>
      <c r="C30" s="545"/>
      <c r="D30" s="545"/>
      <c r="E30" s="545"/>
      <c r="F30" s="545"/>
      <c r="G30" s="550"/>
      <c r="H30" s="541"/>
      <c r="I30" s="548"/>
      <c r="J30" s="78"/>
      <c r="K30" s="549"/>
      <c r="L30" s="439"/>
      <c r="M30" s="136" t="s">
        <v>18</v>
      </c>
      <c r="N30" s="136"/>
      <c r="O30" s="440"/>
      <c r="P30" s="440"/>
      <c r="Q30" s="440"/>
      <c r="R30" s="455"/>
      <c r="S30" s="148"/>
      <c r="T30" s="452"/>
      <c r="U30" s="136"/>
      <c r="V30" s="148"/>
      <c r="W30" s="449"/>
      <c r="X30" s="182"/>
      <c r="Y30" s="182"/>
      <c r="Z30" s="182"/>
      <c r="AA30" s="182"/>
      <c r="AB30" s="182"/>
      <c r="AC30" s="182"/>
      <c r="AD30" s="182"/>
      <c r="AE30" s="182"/>
      <c r="AF30" s="182"/>
      <c r="AG30" s="182"/>
    </row>
    <row r="31" spans="1:33" customFormat="1" ht="15" customHeight="1">
      <c r="A31" s="667"/>
      <c r="B31" s="545"/>
      <c r="C31" s="545"/>
      <c r="D31" s="545"/>
      <c r="E31" s="545"/>
      <c r="F31" s="545"/>
      <c r="G31" s="550"/>
      <c r="H31" s="541"/>
      <c r="I31" s="541"/>
      <c r="J31" s="78"/>
      <c r="K31" s="544"/>
      <c r="L31" s="439"/>
      <c r="M31" s="142" t="s">
        <v>19</v>
      </c>
      <c r="N31" s="136"/>
      <c r="O31" s="440"/>
      <c r="P31" s="440"/>
      <c r="Q31" s="440"/>
      <c r="R31" s="455"/>
      <c r="S31" s="148"/>
      <c r="T31" s="452"/>
      <c r="U31" s="136"/>
      <c r="V31" s="148"/>
      <c r="W31" s="449"/>
      <c r="X31" s="182"/>
      <c r="Y31" s="182"/>
      <c r="Z31" s="182"/>
      <c r="AA31" s="182"/>
      <c r="AB31" s="182"/>
      <c r="AC31" s="182"/>
      <c r="AD31" s="182"/>
      <c r="AE31" s="182"/>
      <c r="AF31" s="182"/>
      <c r="AG31" s="182"/>
    </row>
    <row r="32" spans="1:33" customFormat="1" ht="15" customHeight="1">
      <c r="L32" s="439"/>
      <c r="M32" s="151" t="s">
        <v>309</v>
      </c>
      <c r="N32" s="136"/>
      <c r="O32" s="440"/>
      <c r="P32" s="440"/>
      <c r="Q32" s="440"/>
      <c r="R32" s="455"/>
      <c r="S32" s="148"/>
      <c r="T32" s="452"/>
      <c r="U32" s="136"/>
      <c r="V32" s="148"/>
      <c r="W32" s="449"/>
      <c r="X32" s="182"/>
      <c r="Y32" s="182"/>
      <c r="Z32" s="182"/>
      <c r="AA32" s="182"/>
      <c r="AB32" s="182"/>
      <c r="AC32" s="182"/>
      <c r="AD32" s="182"/>
      <c r="AE32" s="182"/>
      <c r="AF32" s="182"/>
      <c r="AG32" s="182"/>
    </row>
    <row r="33" spans="12:23" ht="3" customHeight="1">
      <c r="L33" s="409"/>
      <c r="M33" s="409"/>
      <c r="N33" s="409"/>
      <c r="O33" s="409"/>
      <c r="P33" s="409"/>
      <c r="Q33" s="409"/>
      <c r="R33" s="409"/>
      <c r="S33" s="409"/>
      <c r="T33" s="409"/>
      <c r="U33" s="409"/>
    </row>
    <row r="34" spans="12:23" ht="133.5" customHeight="1">
      <c r="L34" s="1">
        <v>1</v>
      </c>
      <c r="M34" s="661" t="s">
        <v>631</v>
      </c>
      <c r="N34" s="661"/>
      <c r="O34" s="661"/>
      <c r="P34" s="661"/>
      <c r="Q34" s="661"/>
      <c r="R34" s="661"/>
      <c r="S34" s="661"/>
      <c r="T34" s="661"/>
      <c r="U34" s="661"/>
      <c r="V34" s="661"/>
      <c r="W34" s="661"/>
    </row>
  </sheetData>
  <sheetProtection algorithmName="SHA-512" hashValue="n61E9IgN1EdiEYq8u9bbUQg0vpF+Cv7sM9BvXMjykafhzd9B7VgkE7a9fohc4SXKaowKYkWNJ0UNPb5vqzsr5Q==" saltValue="E4nAxxkQuNqF2sOKteIHcg==" spinCount="100000" sheet="1" objects="1" scenarios="1" formatColumns="0" formatRows="0"/>
  <dataConsolidate leftLabels="1" link="1"/>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xr:uid="{00000000-0002-0000-1200-000000000000}"/>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xr:uid="{00000000-0002-0000-1200-000001000000}">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xr:uid="{00000000-0002-0000-1200-000002000000}">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200-000003000000}">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xr:uid="{00000000-0002-0000-1200-000004000000}">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xr:uid="{00000000-0002-0000-1200-000005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xr:uid="{00000000-0002-0000-1200-000006000000}"/>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xr:uid="{00000000-0002-0000-1200-000007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200-000008000000}"/>
    <dataValidation type="list" allowBlank="1" showInputMessage="1" showErrorMessage="1" errorTitle="Ошибка" error="Выберите значение из списка" prompt="Выберите значение из списка" sqref="O23:V23" xr:uid="{00000000-0002-0000-1200-000009000000}">
      <formula1>kind_of_cons</formula1>
    </dataValidation>
    <dataValidation type="list" allowBlank="1" showInputMessage="1" showErrorMessage="1" errorTitle="Ошибка" error="Выберите значение из списка" prompt="Выберите значение из списка" sqref="M24" xr:uid="{00000000-0002-0000-1200-00000A000000}">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modList02">
    <tabColor rgb="FFFFCC99"/>
  </sheetPr>
  <dimension ref="A1"/>
  <sheetViews>
    <sheetView showGridLines="0" workbookViewId="0"/>
  </sheetViews>
  <sheetFormatPr defaultRowHeight="11.25"/>
  <cols>
    <col min="1" max="16384" width="9.140625" style="159"/>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List05_4">
    <tabColor indexed="22"/>
  </sheetPr>
  <dimension ref="A1:T19"/>
  <sheetViews>
    <sheetView showGridLines="0" topLeftCell="E1" zoomScaleNormal="100" workbookViewId="0"/>
  </sheetViews>
  <sheetFormatPr defaultColWidth="10.5703125" defaultRowHeight="14.25"/>
  <cols>
    <col min="1" max="1" width="3.7109375" style="191" hidden="1" customWidth="1"/>
    <col min="2" max="4" width="3.7109375" style="180" hidden="1" customWidth="1"/>
    <col min="5" max="5" width="3.7109375" style="80" customWidth="1"/>
    <col min="6" max="6" width="9.7109375" style="32" customWidth="1"/>
    <col min="7" max="7" width="37.7109375" style="32" customWidth="1"/>
    <col min="8" max="8" width="66.85546875" style="32" customWidth="1"/>
    <col min="9" max="9" width="115.7109375" style="32" customWidth="1"/>
    <col min="10" max="11" width="10.5703125" style="180"/>
    <col min="12" max="12" width="11.140625" style="180" customWidth="1"/>
    <col min="13" max="20" width="10.5703125" style="180"/>
    <col min="21" max="16384" width="10.5703125" style="32"/>
  </cols>
  <sheetData>
    <row r="1" spans="1:20" ht="3" customHeight="1">
      <c r="A1" s="191" t="s">
        <v>51</v>
      </c>
    </row>
    <row r="2" spans="1:20" ht="22.5">
      <c r="F2" s="662" t="s">
        <v>491</v>
      </c>
      <c r="G2" s="663"/>
      <c r="H2" s="664"/>
      <c r="I2" s="376"/>
    </row>
    <row r="3" spans="1:20" ht="3" customHeight="1"/>
    <row r="4" spans="1:20" s="145" customFormat="1" ht="11.25">
      <c r="A4" s="190"/>
      <c r="B4" s="190"/>
      <c r="C4" s="190"/>
      <c r="D4" s="190"/>
      <c r="F4" s="613" t="s">
        <v>454</v>
      </c>
      <c r="G4" s="613"/>
      <c r="H4" s="613"/>
      <c r="I4" s="637" t="s">
        <v>455</v>
      </c>
      <c r="J4" s="190"/>
      <c r="K4" s="190"/>
      <c r="L4" s="190"/>
      <c r="M4" s="190"/>
      <c r="N4" s="190"/>
      <c r="O4" s="190"/>
      <c r="P4" s="190"/>
      <c r="Q4" s="190"/>
      <c r="R4" s="190"/>
      <c r="S4" s="190"/>
      <c r="T4" s="190"/>
    </row>
    <row r="5" spans="1:20" s="145" customFormat="1" ht="11.25" customHeight="1">
      <c r="A5" s="190"/>
      <c r="B5" s="190"/>
      <c r="C5" s="190"/>
      <c r="D5" s="190"/>
      <c r="F5" s="278" t="s">
        <v>92</v>
      </c>
      <c r="G5" s="104" t="s">
        <v>457</v>
      </c>
      <c r="H5" s="277" t="s">
        <v>442</v>
      </c>
      <c r="I5" s="637"/>
      <c r="J5" s="190"/>
      <c r="K5" s="190"/>
      <c r="L5" s="190"/>
      <c r="M5" s="190"/>
      <c r="N5" s="190"/>
      <c r="O5" s="190"/>
      <c r="P5" s="190"/>
      <c r="Q5" s="190"/>
      <c r="R5" s="190"/>
      <c r="S5" s="190"/>
      <c r="T5" s="190"/>
    </row>
    <row r="6" spans="1:20" s="145" customFormat="1" ht="12" customHeight="1">
      <c r="A6" s="190"/>
      <c r="B6" s="190"/>
      <c r="C6" s="190"/>
      <c r="D6" s="190"/>
      <c r="F6" s="279" t="s">
        <v>93</v>
      </c>
      <c r="G6" s="281">
        <v>2</v>
      </c>
      <c r="H6" s="282">
        <v>3</v>
      </c>
      <c r="I6" s="280">
        <v>4</v>
      </c>
      <c r="J6" s="190">
        <v>4</v>
      </c>
      <c r="K6" s="190"/>
      <c r="L6" s="190"/>
      <c r="M6" s="190"/>
      <c r="N6" s="190"/>
      <c r="O6" s="190"/>
      <c r="P6" s="190"/>
      <c r="Q6" s="190"/>
      <c r="R6" s="190"/>
      <c r="S6" s="190"/>
      <c r="T6" s="190"/>
    </row>
    <row r="7" spans="1:20" s="145" customFormat="1" ht="18.75">
      <c r="A7" s="190"/>
      <c r="B7" s="190"/>
      <c r="C7" s="190"/>
      <c r="D7" s="190"/>
      <c r="F7" s="171">
        <v>1</v>
      </c>
      <c r="G7" s="360" t="s">
        <v>492</v>
      </c>
      <c r="H7" s="276" t="str">
        <f>IF(dateCh="","",dateCh)</f>
        <v>29.11.2022</v>
      </c>
      <c r="I7" s="176" t="s">
        <v>493</v>
      </c>
      <c r="J7" s="290"/>
      <c r="K7" s="190"/>
      <c r="L7" s="190"/>
      <c r="M7" s="190"/>
      <c r="N7" s="190"/>
      <c r="O7" s="190"/>
      <c r="P7" s="190"/>
      <c r="Q7" s="190"/>
      <c r="R7" s="190"/>
      <c r="S7" s="190"/>
      <c r="T7" s="190"/>
    </row>
    <row r="8" spans="1:20" s="145" customFormat="1" ht="45">
      <c r="A8" s="665">
        <v>1</v>
      </c>
      <c r="B8" s="190"/>
      <c r="C8" s="190"/>
      <c r="D8" s="190"/>
      <c r="F8" s="171" t="str">
        <f>"2." &amp;mergeValue(A8)</f>
        <v>2.1</v>
      </c>
      <c r="G8" s="360" t="s">
        <v>494</v>
      </c>
      <c r="H8" s="276"/>
      <c r="I8" s="176" t="s">
        <v>589</v>
      </c>
      <c r="J8" s="290"/>
      <c r="K8" s="190"/>
      <c r="L8" s="190"/>
      <c r="M8" s="190"/>
      <c r="N8" s="190"/>
      <c r="O8" s="190"/>
      <c r="P8" s="190"/>
      <c r="Q8" s="190"/>
      <c r="R8" s="190"/>
      <c r="S8" s="190"/>
      <c r="T8" s="190"/>
    </row>
    <row r="9" spans="1:20" s="145" customFormat="1" ht="22.5">
      <c r="A9" s="665"/>
      <c r="B9" s="190"/>
      <c r="C9" s="190"/>
      <c r="D9" s="190"/>
      <c r="F9" s="171" t="str">
        <f>"3." &amp;mergeValue(A9)</f>
        <v>3.1</v>
      </c>
      <c r="G9" s="360" t="s">
        <v>495</v>
      </c>
      <c r="H9" s="276"/>
      <c r="I9" s="176" t="s">
        <v>587</v>
      </c>
      <c r="J9" s="290"/>
      <c r="K9" s="190"/>
      <c r="L9" s="190"/>
      <c r="M9" s="190"/>
      <c r="N9" s="190"/>
      <c r="O9" s="190"/>
      <c r="P9" s="190"/>
      <c r="Q9" s="190"/>
      <c r="R9" s="190"/>
      <c r="S9" s="190"/>
      <c r="T9" s="190"/>
    </row>
    <row r="10" spans="1:20" s="145" customFormat="1" ht="22.5">
      <c r="A10" s="665"/>
      <c r="B10" s="190"/>
      <c r="C10" s="190"/>
      <c r="D10" s="190"/>
      <c r="F10" s="171" t="str">
        <f>"4."&amp;mergeValue(A10)</f>
        <v>4.1</v>
      </c>
      <c r="G10" s="360" t="s">
        <v>496</v>
      </c>
      <c r="H10" s="277" t="s">
        <v>458</v>
      </c>
      <c r="I10" s="176"/>
      <c r="J10" s="290"/>
      <c r="K10" s="190"/>
      <c r="L10" s="190"/>
      <c r="M10" s="190"/>
      <c r="N10" s="190"/>
      <c r="O10" s="190"/>
      <c r="P10" s="190"/>
      <c r="Q10" s="190"/>
      <c r="R10" s="190"/>
      <c r="S10" s="190"/>
      <c r="T10" s="190"/>
    </row>
    <row r="11" spans="1:20" s="145" customFormat="1" ht="18.75">
      <c r="A11" s="665"/>
      <c r="B11" s="665">
        <v>1</v>
      </c>
      <c r="C11" s="296"/>
      <c r="D11" s="296"/>
      <c r="F11" s="171" t="str">
        <f>"4."&amp;mergeValue(A11) &amp;"."&amp;mergeValue(B11)</f>
        <v>4.1.1</v>
      </c>
      <c r="G11" s="283" t="s">
        <v>591</v>
      </c>
      <c r="H11" s="276" t="str">
        <f>IF(region_name="","",region_name)</f>
        <v>Курская область</v>
      </c>
      <c r="I11" s="176" t="s">
        <v>499</v>
      </c>
      <c r="J11" s="290"/>
      <c r="K11" s="190"/>
      <c r="L11" s="190"/>
      <c r="M11" s="190"/>
      <c r="N11" s="190"/>
      <c r="O11" s="190"/>
      <c r="P11" s="190"/>
      <c r="Q11" s="190"/>
      <c r="R11" s="190"/>
      <c r="S11" s="190"/>
      <c r="T11" s="190"/>
    </row>
    <row r="12" spans="1:20" s="145" customFormat="1" ht="22.5">
      <c r="A12" s="665"/>
      <c r="B12" s="665"/>
      <c r="C12" s="665">
        <v>1</v>
      </c>
      <c r="D12" s="296"/>
      <c r="F12" s="171" t="str">
        <f>"4."&amp;mergeValue(A12) &amp;"."&amp;mergeValue(B12)&amp;"."&amp;mergeValue(C12)</f>
        <v>4.1.1.1</v>
      </c>
      <c r="G12" s="295" t="s">
        <v>497</v>
      </c>
      <c r="H12" s="276"/>
      <c r="I12" s="176" t="s">
        <v>500</v>
      </c>
      <c r="J12" s="290"/>
      <c r="K12" s="190"/>
      <c r="L12" s="190"/>
      <c r="M12" s="190"/>
      <c r="N12" s="190"/>
      <c r="O12" s="190"/>
      <c r="P12" s="190"/>
      <c r="Q12" s="190"/>
      <c r="R12" s="190"/>
      <c r="S12" s="190"/>
      <c r="T12" s="190"/>
    </row>
    <row r="13" spans="1:20" s="145" customFormat="1" ht="39" customHeight="1">
      <c r="A13" s="665"/>
      <c r="B13" s="665"/>
      <c r="C13" s="665"/>
      <c r="D13" s="296">
        <v>1</v>
      </c>
      <c r="F13" s="171" t="str">
        <f>"4."&amp;mergeValue(A13) &amp;"."&amp;mergeValue(B13)&amp;"."&amp;mergeValue(C13)&amp;"."&amp;mergeValue(D13)</f>
        <v>4.1.1.1.1</v>
      </c>
      <c r="G13" s="363" t="s">
        <v>498</v>
      </c>
      <c r="H13" s="276"/>
      <c r="I13" s="666" t="s">
        <v>590</v>
      </c>
      <c r="J13" s="290"/>
      <c r="K13" s="190"/>
      <c r="L13" s="190"/>
      <c r="M13" s="190"/>
      <c r="N13" s="190"/>
      <c r="O13" s="190"/>
      <c r="P13" s="190"/>
      <c r="Q13" s="190"/>
      <c r="R13" s="190"/>
      <c r="S13" s="190"/>
      <c r="T13" s="190"/>
    </row>
    <row r="14" spans="1:20" s="145" customFormat="1" ht="18.75">
      <c r="A14" s="665"/>
      <c r="B14" s="665"/>
      <c r="C14" s="665"/>
      <c r="D14" s="296"/>
      <c r="F14" s="292"/>
      <c r="G14" s="137" t="s">
        <v>4</v>
      </c>
      <c r="H14" s="297"/>
      <c r="I14" s="666"/>
      <c r="J14" s="290"/>
      <c r="K14" s="190"/>
      <c r="L14" s="190"/>
      <c r="M14" s="190"/>
      <c r="N14" s="190"/>
      <c r="O14" s="190"/>
      <c r="P14" s="190"/>
      <c r="Q14" s="190"/>
      <c r="R14" s="190"/>
      <c r="S14" s="190"/>
      <c r="T14" s="190"/>
    </row>
    <row r="15" spans="1:20" s="145" customFormat="1" ht="18.75">
      <c r="A15" s="665"/>
      <c r="B15" s="665"/>
      <c r="C15" s="296"/>
      <c r="D15" s="296"/>
      <c r="F15" s="364"/>
      <c r="G15" s="175" t="s">
        <v>403</v>
      </c>
      <c r="H15" s="365"/>
      <c r="I15" s="366"/>
      <c r="J15" s="290"/>
      <c r="K15" s="190"/>
      <c r="L15" s="190"/>
      <c r="M15" s="190"/>
      <c r="N15" s="190"/>
      <c r="O15" s="190"/>
      <c r="P15" s="190"/>
      <c r="Q15" s="190"/>
      <c r="R15" s="190"/>
      <c r="S15" s="190"/>
      <c r="T15" s="190"/>
    </row>
    <row r="16" spans="1:20" s="145" customFormat="1" ht="18.75">
      <c r="A16" s="665"/>
      <c r="B16" s="190"/>
      <c r="C16" s="190"/>
      <c r="D16" s="190"/>
      <c r="F16" s="292"/>
      <c r="G16" s="142" t="s">
        <v>506</v>
      </c>
      <c r="H16" s="293"/>
      <c r="I16" s="294"/>
      <c r="J16" s="290"/>
      <c r="K16" s="190"/>
      <c r="L16" s="190"/>
      <c r="M16" s="190"/>
      <c r="N16" s="190"/>
      <c r="O16" s="190"/>
      <c r="P16" s="190"/>
      <c r="Q16" s="190"/>
      <c r="R16" s="190"/>
      <c r="S16" s="190"/>
      <c r="T16" s="190"/>
    </row>
    <row r="17" spans="1:20" s="145" customFormat="1" ht="18.75">
      <c r="A17" s="190"/>
      <c r="B17" s="190"/>
      <c r="C17" s="190"/>
      <c r="D17" s="190"/>
      <c r="F17" s="292"/>
      <c r="G17" s="151" t="s">
        <v>505</v>
      </c>
      <c r="H17" s="293"/>
      <c r="I17" s="294"/>
      <c r="J17" s="290"/>
      <c r="K17" s="190"/>
      <c r="L17" s="190"/>
      <c r="M17" s="190"/>
      <c r="N17" s="190"/>
      <c r="O17" s="190"/>
      <c r="P17" s="190"/>
      <c r="Q17" s="190"/>
      <c r="R17" s="190"/>
      <c r="S17" s="190"/>
      <c r="T17" s="190"/>
    </row>
    <row r="18" spans="1:20" s="145" customFormat="1" ht="3" customHeight="1">
      <c r="A18" s="190"/>
      <c r="B18" s="190"/>
      <c r="C18" s="190"/>
      <c r="D18" s="190"/>
      <c r="F18" s="298"/>
      <c r="G18" s="299"/>
      <c r="H18" s="300"/>
      <c r="I18" s="301"/>
      <c r="J18" s="190"/>
      <c r="K18" s="190"/>
      <c r="L18" s="190"/>
      <c r="M18" s="190"/>
      <c r="N18" s="190"/>
      <c r="O18" s="190"/>
      <c r="P18" s="190"/>
      <c r="Q18" s="190"/>
      <c r="R18" s="190"/>
      <c r="S18" s="190"/>
      <c r="T18" s="190"/>
    </row>
    <row r="19" spans="1:20" s="145" customFormat="1" ht="15" customHeight="1">
      <c r="A19" s="190"/>
      <c r="B19" s="190"/>
      <c r="C19" s="190"/>
      <c r="D19" s="190"/>
      <c r="F19" s="284"/>
      <c r="G19" s="661" t="s">
        <v>592</v>
      </c>
      <c r="H19" s="661"/>
      <c r="I19" s="88"/>
      <c r="J19" s="190"/>
      <c r="K19" s="190"/>
      <c r="L19" s="190"/>
      <c r="M19" s="190"/>
      <c r="N19" s="190"/>
      <c r="O19" s="190"/>
      <c r="P19" s="190"/>
      <c r="Q19" s="190"/>
      <c r="R19" s="190"/>
      <c r="S19" s="190"/>
      <c r="T19" s="190"/>
    </row>
  </sheetData>
  <sheetProtection algorithmName="SHA-512" hashValue="9V7m+iNDnn6q7JZMD6P+XYGNc7660/JqwbgnXV/4ERnzeTbY27mqgjVCDXDUdZDTTnVye4OkrVI1aet9W7qE0A==" saltValue="QGsOu3W/A3VHAK6/F90Erw=="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300-000000000000}">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180" hidden="1" customWidth="1"/>
    <col min="7" max="8" width="9.140625" style="191" hidden="1" customWidth="1"/>
    <col min="9" max="9" width="3.7109375" style="88" customWidth="1"/>
    <col min="10" max="11" width="3.7109375" style="80" customWidth="1"/>
    <col min="12" max="12" width="12.7109375" style="32" customWidth="1"/>
    <col min="13" max="13" width="44.7109375" style="32" customWidth="1"/>
    <col min="14" max="14" width="1.7109375" style="32" hidden="1" customWidth="1"/>
    <col min="15" max="15" width="23.7109375" style="32" customWidth="1"/>
    <col min="16" max="17" width="1.7109375" style="32" hidden="1" customWidth="1"/>
    <col min="18" max="18" width="11.7109375" style="32" customWidth="1"/>
    <col min="19" max="19" width="3.7109375" style="32" customWidth="1"/>
    <col min="20" max="20" width="11.7109375" style="32" customWidth="1"/>
    <col min="21" max="21" width="8.5703125" style="32" hidden="1" customWidth="1"/>
    <col min="22" max="22" width="4.7109375" style="32" customWidth="1"/>
    <col min="23" max="23" width="115.7109375" style="32" customWidth="1"/>
    <col min="24" max="35" width="10.5703125" style="180"/>
    <col min="36" max="256" width="10.5703125" style="32"/>
    <col min="257" max="264" width="0" style="32" hidden="1" customWidth="1"/>
    <col min="265" max="267" width="3.7109375" style="32" customWidth="1"/>
    <col min="268" max="268" width="12.7109375" style="32" customWidth="1"/>
    <col min="269" max="269" width="47.42578125" style="32" customWidth="1"/>
    <col min="270" max="273" width="0" style="32" hidden="1" customWidth="1"/>
    <col min="274" max="274" width="11.7109375" style="32" customWidth="1"/>
    <col min="275" max="275" width="6.42578125" style="32" bestFit="1" customWidth="1"/>
    <col min="276" max="276" width="11.7109375" style="32" customWidth="1"/>
    <col min="277" max="277" width="0" style="32" hidden="1" customWidth="1"/>
    <col min="278" max="278" width="3.7109375" style="32" customWidth="1"/>
    <col min="279" max="279" width="11.140625" style="32" bestFit="1" customWidth="1"/>
    <col min="280" max="512" width="10.5703125" style="32"/>
    <col min="513" max="520" width="0" style="32" hidden="1" customWidth="1"/>
    <col min="521" max="523" width="3.7109375" style="32" customWidth="1"/>
    <col min="524" max="524" width="12.7109375" style="32" customWidth="1"/>
    <col min="525" max="525" width="47.42578125" style="32" customWidth="1"/>
    <col min="526" max="529" width="0" style="32" hidden="1" customWidth="1"/>
    <col min="530" max="530" width="11.7109375" style="32" customWidth="1"/>
    <col min="531" max="531" width="6.42578125" style="32" bestFit="1" customWidth="1"/>
    <col min="532" max="532" width="11.7109375" style="32" customWidth="1"/>
    <col min="533" max="533" width="0" style="32" hidden="1" customWidth="1"/>
    <col min="534" max="534" width="3.7109375" style="32" customWidth="1"/>
    <col min="535" max="535" width="11.140625" style="32" bestFit="1" customWidth="1"/>
    <col min="536" max="768" width="10.5703125" style="32"/>
    <col min="769" max="776" width="0" style="32" hidden="1" customWidth="1"/>
    <col min="777" max="779" width="3.7109375" style="32" customWidth="1"/>
    <col min="780" max="780" width="12.7109375" style="32" customWidth="1"/>
    <col min="781" max="781" width="47.42578125" style="32" customWidth="1"/>
    <col min="782" max="785" width="0" style="32" hidden="1" customWidth="1"/>
    <col min="786" max="786" width="11.7109375" style="32" customWidth="1"/>
    <col min="787" max="787" width="6.42578125" style="32" bestFit="1" customWidth="1"/>
    <col min="788" max="788" width="11.7109375" style="32" customWidth="1"/>
    <col min="789" max="789" width="0" style="32" hidden="1" customWidth="1"/>
    <col min="790" max="790" width="3.7109375" style="32" customWidth="1"/>
    <col min="791" max="791" width="11.140625" style="32" bestFit="1" customWidth="1"/>
    <col min="792" max="1024" width="10.5703125" style="32"/>
    <col min="1025" max="1032" width="0" style="32" hidden="1" customWidth="1"/>
    <col min="1033" max="1035" width="3.7109375" style="32" customWidth="1"/>
    <col min="1036" max="1036" width="12.7109375" style="32" customWidth="1"/>
    <col min="1037" max="1037" width="47.42578125" style="32" customWidth="1"/>
    <col min="1038" max="1041" width="0" style="32" hidden="1" customWidth="1"/>
    <col min="1042" max="1042" width="11.7109375" style="32" customWidth="1"/>
    <col min="1043" max="1043" width="6.42578125" style="32" bestFit="1" customWidth="1"/>
    <col min="1044" max="1044" width="11.7109375" style="32" customWidth="1"/>
    <col min="1045" max="1045" width="0" style="32" hidden="1" customWidth="1"/>
    <col min="1046" max="1046" width="3.7109375" style="32" customWidth="1"/>
    <col min="1047" max="1047" width="11.140625" style="32" bestFit="1" customWidth="1"/>
    <col min="1048" max="1280" width="10.5703125" style="32"/>
    <col min="1281" max="1288" width="0" style="32" hidden="1" customWidth="1"/>
    <col min="1289" max="1291" width="3.7109375" style="32" customWidth="1"/>
    <col min="1292" max="1292" width="12.7109375" style="32" customWidth="1"/>
    <col min="1293" max="1293" width="47.42578125" style="32" customWidth="1"/>
    <col min="1294" max="1297" width="0" style="32" hidden="1" customWidth="1"/>
    <col min="1298" max="1298" width="11.7109375" style="32" customWidth="1"/>
    <col min="1299" max="1299" width="6.42578125" style="32" bestFit="1" customWidth="1"/>
    <col min="1300" max="1300" width="11.7109375" style="32" customWidth="1"/>
    <col min="1301" max="1301" width="0" style="32" hidden="1" customWidth="1"/>
    <col min="1302" max="1302" width="3.7109375" style="32" customWidth="1"/>
    <col min="1303" max="1303" width="11.140625" style="32" bestFit="1" customWidth="1"/>
    <col min="1304" max="1536" width="10.5703125" style="32"/>
    <col min="1537" max="1544" width="0" style="32" hidden="1" customWidth="1"/>
    <col min="1545" max="1547" width="3.7109375" style="32" customWidth="1"/>
    <col min="1548" max="1548" width="12.7109375" style="32" customWidth="1"/>
    <col min="1549" max="1549" width="47.42578125" style="32" customWidth="1"/>
    <col min="1550" max="1553" width="0" style="32" hidden="1" customWidth="1"/>
    <col min="1554" max="1554" width="11.7109375" style="32" customWidth="1"/>
    <col min="1555" max="1555" width="6.42578125" style="32" bestFit="1" customWidth="1"/>
    <col min="1556" max="1556" width="11.7109375" style="32" customWidth="1"/>
    <col min="1557" max="1557" width="0" style="32" hidden="1" customWidth="1"/>
    <col min="1558" max="1558" width="3.7109375" style="32" customWidth="1"/>
    <col min="1559" max="1559" width="11.140625" style="32" bestFit="1" customWidth="1"/>
    <col min="1560" max="1792" width="10.5703125" style="32"/>
    <col min="1793" max="1800" width="0" style="32" hidden="1" customWidth="1"/>
    <col min="1801" max="1803" width="3.7109375" style="32" customWidth="1"/>
    <col min="1804" max="1804" width="12.7109375" style="32" customWidth="1"/>
    <col min="1805" max="1805" width="47.42578125" style="32" customWidth="1"/>
    <col min="1806" max="1809" width="0" style="32" hidden="1" customWidth="1"/>
    <col min="1810" max="1810" width="11.7109375" style="32" customWidth="1"/>
    <col min="1811" max="1811" width="6.42578125" style="32" bestFit="1" customWidth="1"/>
    <col min="1812" max="1812" width="11.7109375" style="32" customWidth="1"/>
    <col min="1813" max="1813" width="0" style="32" hidden="1" customWidth="1"/>
    <col min="1814" max="1814" width="3.7109375" style="32" customWidth="1"/>
    <col min="1815" max="1815" width="11.140625" style="32" bestFit="1" customWidth="1"/>
    <col min="1816" max="2048" width="10.5703125" style="32"/>
    <col min="2049" max="2056" width="0" style="32" hidden="1" customWidth="1"/>
    <col min="2057" max="2059" width="3.7109375" style="32" customWidth="1"/>
    <col min="2060" max="2060" width="12.7109375" style="32" customWidth="1"/>
    <col min="2061" max="2061" width="47.42578125" style="32" customWidth="1"/>
    <col min="2062" max="2065" width="0" style="32" hidden="1" customWidth="1"/>
    <col min="2066" max="2066" width="11.7109375" style="32" customWidth="1"/>
    <col min="2067" max="2067" width="6.42578125" style="32" bestFit="1" customWidth="1"/>
    <col min="2068" max="2068" width="11.7109375" style="32" customWidth="1"/>
    <col min="2069" max="2069" width="0" style="32" hidden="1" customWidth="1"/>
    <col min="2070" max="2070" width="3.7109375" style="32" customWidth="1"/>
    <col min="2071" max="2071" width="11.140625" style="32" bestFit="1" customWidth="1"/>
    <col min="2072" max="2304" width="10.5703125" style="32"/>
    <col min="2305" max="2312" width="0" style="32" hidden="1" customWidth="1"/>
    <col min="2313" max="2315" width="3.7109375" style="32" customWidth="1"/>
    <col min="2316" max="2316" width="12.7109375" style="32" customWidth="1"/>
    <col min="2317" max="2317" width="47.42578125" style="32" customWidth="1"/>
    <col min="2318" max="2321" width="0" style="32" hidden="1" customWidth="1"/>
    <col min="2322" max="2322" width="11.7109375" style="32" customWidth="1"/>
    <col min="2323" max="2323" width="6.42578125" style="32" bestFit="1" customWidth="1"/>
    <col min="2324" max="2324" width="11.7109375" style="32" customWidth="1"/>
    <col min="2325" max="2325" width="0" style="32" hidden="1" customWidth="1"/>
    <col min="2326" max="2326" width="3.7109375" style="32" customWidth="1"/>
    <col min="2327" max="2327" width="11.140625" style="32" bestFit="1" customWidth="1"/>
    <col min="2328" max="2560" width="10.5703125" style="32"/>
    <col min="2561" max="2568" width="0" style="32" hidden="1" customWidth="1"/>
    <col min="2569" max="2571" width="3.7109375" style="32" customWidth="1"/>
    <col min="2572" max="2572" width="12.7109375" style="32" customWidth="1"/>
    <col min="2573" max="2573" width="47.42578125" style="32" customWidth="1"/>
    <col min="2574" max="2577" width="0" style="32" hidden="1" customWidth="1"/>
    <col min="2578" max="2578" width="11.7109375" style="32" customWidth="1"/>
    <col min="2579" max="2579" width="6.42578125" style="32" bestFit="1" customWidth="1"/>
    <col min="2580" max="2580" width="11.7109375" style="32" customWidth="1"/>
    <col min="2581" max="2581" width="0" style="32" hidden="1" customWidth="1"/>
    <col min="2582" max="2582" width="3.7109375" style="32" customWidth="1"/>
    <col min="2583" max="2583" width="11.140625" style="32" bestFit="1" customWidth="1"/>
    <col min="2584" max="2816" width="10.5703125" style="32"/>
    <col min="2817" max="2824" width="0" style="32" hidden="1" customWidth="1"/>
    <col min="2825" max="2827" width="3.7109375" style="32" customWidth="1"/>
    <col min="2828" max="2828" width="12.7109375" style="32" customWidth="1"/>
    <col min="2829" max="2829" width="47.42578125" style="32" customWidth="1"/>
    <col min="2830" max="2833" width="0" style="32" hidden="1" customWidth="1"/>
    <col min="2834" max="2834" width="11.7109375" style="32" customWidth="1"/>
    <col min="2835" max="2835" width="6.42578125" style="32" bestFit="1" customWidth="1"/>
    <col min="2836" max="2836" width="11.7109375" style="32" customWidth="1"/>
    <col min="2837" max="2837" width="0" style="32" hidden="1" customWidth="1"/>
    <col min="2838" max="2838" width="3.7109375" style="32" customWidth="1"/>
    <col min="2839" max="2839" width="11.140625" style="32" bestFit="1" customWidth="1"/>
    <col min="2840" max="3072" width="10.5703125" style="32"/>
    <col min="3073" max="3080" width="0" style="32" hidden="1" customWidth="1"/>
    <col min="3081" max="3083" width="3.7109375" style="32" customWidth="1"/>
    <col min="3084" max="3084" width="12.7109375" style="32" customWidth="1"/>
    <col min="3085" max="3085" width="47.42578125" style="32" customWidth="1"/>
    <col min="3086" max="3089" width="0" style="32" hidden="1" customWidth="1"/>
    <col min="3090" max="3090" width="11.7109375" style="32" customWidth="1"/>
    <col min="3091" max="3091" width="6.42578125" style="32" bestFit="1" customWidth="1"/>
    <col min="3092" max="3092" width="11.7109375" style="32" customWidth="1"/>
    <col min="3093" max="3093" width="0" style="32" hidden="1" customWidth="1"/>
    <col min="3094" max="3094" width="3.7109375" style="32" customWidth="1"/>
    <col min="3095" max="3095" width="11.140625" style="32" bestFit="1" customWidth="1"/>
    <col min="3096" max="3328" width="10.5703125" style="32"/>
    <col min="3329" max="3336" width="0" style="32" hidden="1" customWidth="1"/>
    <col min="3337" max="3339" width="3.7109375" style="32" customWidth="1"/>
    <col min="3340" max="3340" width="12.7109375" style="32" customWidth="1"/>
    <col min="3341" max="3341" width="47.42578125" style="32" customWidth="1"/>
    <col min="3342" max="3345" width="0" style="32" hidden="1" customWidth="1"/>
    <col min="3346" max="3346" width="11.7109375" style="32" customWidth="1"/>
    <col min="3347" max="3347" width="6.42578125" style="32" bestFit="1" customWidth="1"/>
    <col min="3348" max="3348" width="11.7109375" style="32" customWidth="1"/>
    <col min="3349" max="3349" width="0" style="32" hidden="1" customWidth="1"/>
    <col min="3350" max="3350" width="3.7109375" style="32" customWidth="1"/>
    <col min="3351" max="3351" width="11.140625" style="32" bestFit="1" customWidth="1"/>
    <col min="3352" max="3584" width="10.5703125" style="32"/>
    <col min="3585" max="3592" width="0" style="32" hidden="1" customWidth="1"/>
    <col min="3593" max="3595" width="3.7109375" style="32" customWidth="1"/>
    <col min="3596" max="3596" width="12.7109375" style="32" customWidth="1"/>
    <col min="3597" max="3597" width="47.42578125" style="32" customWidth="1"/>
    <col min="3598" max="3601" width="0" style="32" hidden="1" customWidth="1"/>
    <col min="3602" max="3602" width="11.7109375" style="32" customWidth="1"/>
    <col min="3603" max="3603" width="6.42578125" style="32" bestFit="1" customWidth="1"/>
    <col min="3604" max="3604" width="11.7109375" style="32" customWidth="1"/>
    <col min="3605" max="3605" width="0" style="32" hidden="1" customWidth="1"/>
    <col min="3606" max="3606" width="3.7109375" style="32" customWidth="1"/>
    <col min="3607" max="3607" width="11.140625" style="32" bestFit="1" customWidth="1"/>
    <col min="3608" max="3840" width="10.5703125" style="32"/>
    <col min="3841" max="3848" width="0" style="32" hidden="1" customWidth="1"/>
    <col min="3849" max="3851" width="3.7109375" style="32" customWidth="1"/>
    <col min="3852" max="3852" width="12.7109375" style="32" customWidth="1"/>
    <col min="3853" max="3853" width="47.42578125" style="32" customWidth="1"/>
    <col min="3854" max="3857" width="0" style="32" hidden="1" customWidth="1"/>
    <col min="3858" max="3858" width="11.7109375" style="32" customWidth="1"/>
    <col min="3859" max="3859" width="6.42578125" style="32" bestFit="1" customWidth="1"/>
    <col min="3860" max="3860" width="11.7109375" style="32" customWidth="1"/>
    <col min="3861" max="3861" width="0" style="32" hidden="1" customWidth="1"/>
    <col min="3862" max="3862" width="3.7109375" style="32" customWidth="1"/>
    <col min="3863" max="3863" width="11.140625" style="32" bestFit="1" customWidth="1"/>
    <col min="3864" max="4096" width="10.5703125" style="32"/>
    <col min="4097" max="4104" width="0" style="32" hidden="1" customWidth="1"/>
    <col min="4105" max="4107" width="3.7109375" style="32" customWidth="1"/>
    <col min="4108" max="4108" width="12.7109375" style="32" customWidth="1"/>
    <col min="4109" max="4109" width="47.42578125" style="32" customWidth="1"/>
    <col min="4110" max="4113" width="0" style="32" hidden="1" customWidth="1"/>
    <col min="4114" max="4114" width="11.7109375" style="32" customWidth="1"/>
    <col min="4115" max="4115" width="6.42578125" style="32" bestFit="1" customWidth="1"/>
    <col min="4116" max="4116" width="11.7109375" style="32" customWidth="1"/>
    <col min="4117" max="4117" width="0" style="32" hidden="1" customWidth="1"/>
    <col min="4118" max="4118" width="3.7109375" style="32" customWidth="1"/>
    <col min="4119" max="4119" width="11.140625" style="32" bestFit="1" customWidth="1"/>
    <col min="4120" max="4352" width="10.5703125" style="32"/>
    <col min="4353" max="4360" width="0" style="32" hidden="1" customWidth="1"/>
    <col min="4361" max="4363" width="3.7109375" style="32" customWidth="1"/>
    <col min="4364" max="4364" width="12.7109375" style="32" customWidth="1"/>
    <col min="4365" max="4365" width="47.42578125" style="32" customWidth="1"/>
    <col min="4366" max="4369" width="0" style="32" hidden="1" customWidth="1"/>
    <col min="4370" max="4370" width="11.7109375" style="32" customWidth="1"/>
    <col min="4371" max="4371" width="6.42578125" style="32" bestFit="1" customWidth="1"/>
    <col min="4372" max="4372" width="11.7109375" style="32" customWidth="1"/>
    <col min="4373" max="4373" width="0" style="32" hidden="1" customWidth="1"/>
    <col min="4374" max="4374" width="3.7109375" style="32" customWidth="1"/>
    <col min="4375" max="4375" width="11.140625" style="32" bestFit="1" customWidth="1"/>
    <col min="4376" max="4608" width="10.5703125" style="32"/>
    <col min="4609" max="4616" width="0" style="32" hidden="1" customWidth="1"/>
    <col min="4617" max="4619" width="3.7109375" style="32" customWidth="1"/>
    <col min="4620" max="4620" width="12.7109375" style="32" customWidth="1"/>
    <col min="4621" max="4621" width="47.42578125" style="32" customWidth="1"/>
    <col min="4622" max="4625" width="0" style="32" hidden="1" customWidth="1"/>
    <col min="4626" max="4626" width="11.7109375" style="32" customWidth="1"/>
    <col min="4627" max="4627" width="6.42578125" style="32" bestFit="1" customWidth="1"/>
    <col min="4628" max="4628" width="11.7109375" style="32" customWidth="1"/>
    <col min="4629" max="4629" width="0" style="32" hidden="1" customWidth="1"/>
    <col min="4630" max="4630" width="3.7109375" style="32" customWidth="1"/>
    <col min="4631" max="4631" width="11.140625" style="32" bestFit="1" customWidth="1"/>
    <col min="4632" max="4864" width="10.5703125" style="32"/>
    <col min="4865" max="4872" width="0" style="32" hidden="1" customWidth="1"/>
    <col min="4873" max="4875" width="3.7109375" style="32" customWidth="1"/>
    <col min="4876" max="4876" width="12.7109375" style="32" customWidth="1"/>
    <col min="4877" max="4877" width="47.42578125" style="32" customWidth="1"/>
    <col min="4878" max="4881" width="0" style="32" hidden="1" customWidth="1"/>
    <col min="4882" max="4882" width="11.7109375" style="32" customWidth="1"/>
    <col min="4883" max="4883" width="6.42578125" style="32" bestFit="1" customWidth="1"/>
    <col min="4884" max="4884" width="11.7109375" style="32" customWidth="1"/>
    <col min="4885" max="4885" width="0" style="32" hidden="1" customWidth="1"/>
    <col min="4886" max="4886" width="3.7109375" style="32" customWidth="1"/>
    <col min="4887" max="4887" width="11.140625" style="32" bestFit="1" customWidth="1"/>
    <col min="4888" max="5120" width="10.5703125" style="32"/>
    <col min="5121" max="5128" width="0" style="32" hidden="1" customWidth="1"/>
    <col min="5129" max="5131" width="3.7109375" style="32" customWidth="1"/>
    <col min="5132" max="5132" width="12.7109375" style="32" customWidth="1"/>
    <col min="5133" max="5133" width="47.42578125" style="32" customWidth="1"/>
    <col min="5134" max="5137" width="0" style="32" hidden="1" customWidth="1"/>
    <col min="5138" max="5138" width="11.7109375" style="32" customWidth="1"/>
    <col min="5139" max="5139" width="6.42578125" style="32" bestFit="1" customWidth="1"/>
    <col min="5140" max="5140" width="11.7109375" style="32" customWidth="1"/>
    <col min="5141" max="5141" width="0" style="32" hidden="1" customWidth="1"/>
    <col min="5142" max="5142" width="3.7109375" style="32" customWidth="1"/>
    <col min="5143" max="5143" width="11.140625" style="32" bestFit="1" customWidth="1"/>
    <col min="5144" max="5376" width="10.5703125" style="32"/>
    <col min="5377" max="5384" width="0" style="32" hidden="1" customWidth="1"/>
    <col min="5385" max="5387" width="3.7109375" style="32" customWidth="1"/>
    <col min="5388" max="5388" width="12.7109375" style="32" customWidth="1"/>
    <col min="5389" max="5389" width="47.42578125" style="32" customWidth="1"/>
    <col min="5390" max="5393" width="0" style="32" hidden="1" customWidth="1"/>
    <col min="5394" max="5394" width="11.7109375" style="32" customWidth="1"/>
    <col min="5395" max="5395" width="6.42578125" style="32" bestFit="1" customWidth="1"/>
    <col min="5396" max="5396" width="11.7109375" style="32" customWidth="1"/>
    <col min="5397" max="5397" width="0" style="32" hidden="1" customWidth="1"/>
    <col min="5398" max="5398" width="3.7109375" style="32" customWidth="1"/>
    <col min="5399" max="5399" width="11.140625" style="32" bestFit="1" customWidth="1"/>
    <col min="5400" max="5632" width="10.5703125" style="32"/>
    <col min="5633" max="5640" width="0" style="32" hidden="1" customWidth="1"/>
    <col min="5641" max="5643" width="3.7109375" style="32" customWidth="1"/>
    <col min="5644" max="5644" width="12.7109375" style="32" customWidth="1"/>
    <col min="5645" max="5645" width="47.42578125" style="32" customWidth="1"/>
    <col min="5646" max="5649" width="0" style="32" hidden="1" customWidth="1"/>
    <col min="5650" max="5650" width="11.7109375" style="32" customWidth="1"/>
    <col min="5651" max="5651" width="6.42578125" style="32" bestFit="1" customWidth="1"/>
    <col min="5652" max="5652" width="11.7109375" style="32" customWidth="1"/>
    <col min="5653" max="5653" width="0" style="32" hidden="1" customWidth="1"/>
    <col min="5654" max="5654" width="3.7109375" style="32" customWidth="1"/>
    <col min="5655" max="5655" width="11.140625" style="32" bestFit="1" customWidth="1"/>
    <col min="5656" max="5888" width="10.5703125" style="32"/>
    <col min="5889" max="5896" width="0" style="32" hidden="1" customWidth="1"/>
    <col min="5897" max="5899" width="3.7109375" style="32" customWidth="1"/>
    <col min="5900" max="5900" width="12.7109375" style="32" customWidth="1"/>
    <col min="5901" max="5901" width="47.42578125" style="32" customWidth="1"/>
    <col min="5902" max="5905" width="0" style="32" hidden="1" customWidth="1"/>
    <col min="5906" max="5906" width="11.7109375" style="32" customWidth="1"/>
    <col min="5907" max="5907" width="6.42578125" style="32" bestFit="1" customWidth="1"/>
    <col min="5908" max="5908" width="11.7109375" style="32" customWidth="1"/>
    <col min="5909" max="5909" width="0" style="32" hidden="1" customWidth="1"/>
    <col min="5910" max="5910" width="3.7109375" style="32" customWidth="1"/>
    <col min="5911" max="5911" width="11.140625" style="32" bestFit="1" customWidth="1"/>
    <col min="5912" max="6144" width="10.5703125" style="32"/>
    <col min="6145" max="6152" width="0" style="32" hidden="1" customWidth="1"/>
    <col min="6153" max="6155" width="3.7109375" style="32" customWidth="1"/>
    <col min="6156" max="6156" width="12.7109375" style="32" customWidth="1"/>
    <col min="6157" max="6157" width="47.42578125" style="32" customWidth="1"/>
    <col min="6158" max="6161" width="0" style="32" hidden="1" customWidth="1"/>
    <col min="6162" max="6162" width="11.7109375" style="32" customWidth="1"/>
    <col min="6163" max="6163" width="6.42578125" style="32" bestFit="1" customWidth="1"/>
    <col min="6164" max="6164" width="11.7109375" style="32" customWidth="1"/>
    <col min="6165" max="6165" width="0" style="32" hidden="1" customWidth="1"/>
    <col min="6166" max="6166" width="3.7109375" style="32" customWidth="1"/>
    <col min="6167" max="6167" width="11.140625" style="32" bestFit="1" customWidth="1"/>
    <col min="6168" max="6400" width="10.5703125" style="32"/>
    <col min="6401" max="6408" width="0" style="32" hidden="1" customWidth="1"/>
    <col min="6409" max="6411" width="3.7109375" style="32" customWidth="1"/>
    <col min="6412" max="6412" width="12.7109375" style="32" customWidth="1"/>
    <col min="6413" max="6413" width="47.42578125" style="32" customWidth="1"/>
    <col min="6414" max="6417" width="0" style="32" hidden="1" customWidth="1"/>
    <col min="6418" max="6418" width="11.7109375" style="32" customWidth="1"/>
    <col min="6419" max="6419" width="6.42578125" style="32" bestFit="1" customWidth="1"/>
    <col min="6420" max="6420" width="11.7109375" style="32" customWidth="1"/>
    <col min="6421" max="6421" width="0" style="32" hidden="1" customWidth="1"/>
    <col min="6422" max="6422" width="3.7109375" style="32" customWidth="1"/>
    <col min="6423" max="6423" width="11.140625" style="32" bestFit="1" customWidth="1"/>
    <col min="6424" max="6656" width="10.5703125" style="32"/>
    <col min="6657" max="6664" width="0" style="32" hidden="1" customWidth="1"/>
    <col min="6665" max="6667" width="3.7109375" style="32" customWidth="1"/>
    <col min="6668" max="6668" width="12.7109375" style="32" customWidth="1"/>
    <col min="6669" max="6669" width="47.42578125" style="32" customWidth="1"/>
    <col min="6670" max="6673" width="0" style="32" hidden="1" customWidth="1"/>
    <col min="6674" max="6674" width="11.7109375" style="32" customWidth="1"/>
    <col min="6675" max="6675" width="6.42578125" style="32" bestFit="1" customWidth="1"/>
    <col min="6676" max="6676" width="11.7109375" style="32" customWidth="1"/>
    <col min="6677" max="6677" width="0" style="32" hidden="1" customWidth="1"/>
    <col min="6678" max="6678" width="3.7109375" style="32" customWidth="1"/>
    <col min="6679" max="6679" width="11.140625" style="32" bestFit="1" customWidth="1"/>
    <col min="6680" max="6912" width="10.5703125" style="32"/>
    <col min="6913" max="6920" width="0" style="32" hidden="1" customWidth="1"/>
    <col min="6921" max="6923" width="3.7109375" style="32" customWidth="1"/>
    <col min="6924" max="6924" width="12.7109375" style="32" customWidth="1"/>
    <col min="6925" max="6925" width="47.42578125" style="32" customWidth="1"/>
    <col min="6926" max="6929" width="0" style="32" hidden="1" customWidth="1"/>
    <col min="6930" max="6930" width="11.7109375" style="32" customWidth="1"/>
    <col min="6931" max="6931" width="6.42578125" style="32" bestFit="1" customWidth="1"/>
    <col min="6932" max="6932" width="11.7109375" style="32" customWidth="1"/>
    <col min="6933" max="6933" width="0" style="32" hidden="1" customWidth="1"/>
    <col min="6934" max="6934" width="3.7109375" style="32" customWidth="1"/>
    <col min="6935" max="6935" width="11.140625" style="32" bestFit="1" customWidth="1"/>
    <col min="6936" max="7168" width="10.5703125" style="32"/>
    <col min="7169" max="7176" width="0" style="32" hidden="1" customWidth="1"/>
    <col min="7177" max="7179" width="3.7109375" style="32" customWidth="1"/>
    <col min="7180" max="7180" width="12.7109375" style="32" customWidth="1"/>
    <col min="7181" max="7181" width="47.42578125" style="32" customWidth="1"/>
    <col min="7182" max="7185" width="0" style="32" hidden="1" customWidth="1"/>
    <col min="7186" max="7186" width="11.7109375" style="32" customWidth="1"/>
    <col min="7187" max="7187" width="6.42578125" style="32" bestFit="1" customWidth="1"/>
    <col min="7188" max="7188" width="11.7109375" style="32" customWidth="1"/>
    <col min="7189" max="7189" width="0" style="32" hidden="1" customWidth="1"/>
    <col min="7190" max="7190" width="3.7109375" style="32" customWidth="1"/>
    <col min="7191" max="7191" width="11.140625" style="32" bestFit="1" customWidth="1"/>
    <col min="7192" max="7424" width="10.5703125" style="32"/>
    <col min="7425" max="7432" width="0" style="32" hidden="1" customWidth="1"/>
    <col min="7433" max="7435" width="3.7109375" style="32" customWidth="1"/>
    <col min="7436" max="7436" width="12.7109375" style="32" customWidth="1"/>
    <col min="7437" max="7437" width="47.42578125" style="32" customWidth="1"/>
    <col min="7438" max="7441" width="0" style="32" hidden="1" customWidth="1"/>
    <col min="7442" max="7442" width="11.7109375" style="32" customWidth="1"/>
    <col min="7443" max="7443" width="6.42578125" style="32" bestFit="1" customWidth="1"/>
    <col min="7444" max="7444" width="11.7109375" style="32" customWidth="1"/>
    <col min="7445" max="7445" width="0" style="32" hidden="1" customWidth="1"/>
    <col min="7446" max="7446" width="3.7109375" style="32" customWidth="1"/>
    <col min="7447" max="7447" width="11.140625" style="32" bestFit="1" customWidth="1"/>
    <col min="7448" max="7680" width="10.5703125" style="32"/>
    <col min="7681" max="7688" width="0" style="32" hidden="1" customWidth="1"/>
    <col min="7689" max="7691" width="3.7109375" style="32" customWidth="1"/>
    <col min="7692" max="7692" width="12.7109375" style="32" customWidth="1"/>
    <col min="7693" max="7693" width="47.42578125" style="32" customWidth="1"/>
    <col min="7694" max="7697" width="0" style="32" hidden="1" customWidth="1"/>
    <col min="7698" max="7698" width="11.7109375" style="32" customWidth="1"/>
    <col min="7699" max="7699" width="6.42578125" style="32" bestFit="1" customWidth="1"/>
    <col min="7700" max="7700" width="11.7109375" style="32" customWidth="1"/>
    <col min="7701" max="7701" width="0" style="32" hidden="1" customWidth="1"/>
    <col min="7702" max="7702" width="3.7109375" style="32" customWidth="1"/>
    <col min="7703" max="7703" width="11.140625" style="32" bestFit="1" customWidth="1"/>
    <col min="7704" max="7936" width="10.5703125" style="32"/>
    <col min="7937" max="7944" width="0" style="32" hidden="1" customWidth="1"/>
    <col min="7945" max="7947" width="3.7109375" style="32" customWidth="1"/>
    <col min="7948" max="7948" width="12.7109375" style="32" customWidth="1"/>
    <col min="7949" max="7949" width="47.42578125" style="32" customWidth="1"/>
    <col min="7950" max="7953" width="0" style="32" hidden="1" customWidth="1"/>
    <col min="7954" max="7954" width="11.7109375" style="32" customWidth="1"/>
    <col min="7955" max="7955" width="6.42578125" style="32" bestFit="1" customWidth="1"/>
    <col min="7956" max="7956" width="11.7109375" style="32" customWidth="1"/>
    <col min="7957" max="7957" width="0" style="32" hidden="1" customWidth="1"/>
    <col min="7958" max="7958" width="3.7109375" style="32" customWidth="1"/>
    <col min="7959" max="7959" width="11.140625" style="32" bestFit="1" customWidth="1"/>
    <col min="7960" max="8192" width="10.5703125" style="32"/>
    <col min="8193" max="8200" width="0" style="32" hidden="1" customWidth="1"/>
    <col min="8201" max="8203" width="3.7109375" style="32" customWidth="1"/>
    <col min="8204" max="8204" width="12.7109375" style="32" customWidth="1"/>
    <col min="8205" max="8205" width="47.42578125" style="32" customWidth="1"/>
    <col min="8206" max="8209" width="0" style="32" hidden="1" customWidth="1"/>
    <col min="8210" max="8210" width="11.7109375" style="32" customWidth="1"/>
    <col min="8211" max="8211" width="6.42578125" style="32" bestFit="1" customWidth="1"/>
    <col min="8212" max="8212" width="11.7109375" style="32" customWidth="1"/>
    <col min="8213" max="8213" width="0" style="32" hidden="1" customWidth="1"/>
    <col min="8214" max="8214" width="3.7109375" style="32" customWidth="1"/>
    <col min="8215" max="8215" width="11.140625" style="32" bestFit="1" customWidth="1"/>
    <col min="8216" max="8448" width="10.5703125" style="32"/>
    <col min="8449" max="8456" width="0" style="32" hidden="1" customWidth="1"/>
    <col min="8457" max="8459" width="3.7109375" style="32" customWidth="1"/>
    <col min="8460" max="8460" width="12.7109375" style="32" customWidth="1"/>
    <col min="8461" max="8461" width="47.42578125" style="32" customWidth="1"/>
    <col min="8462" max="8465" width="0" style="32" hidden="1" customWidth="1"/>
    <col min="8466" max="8466" width="11.7109375" style="32" customWidth="1"/>
    <col min="8467" max="8467" width="6.42578125" style="32" bestFit="1" customWidth="1"/>
    <col min="8468" max="8468" width="11.7109375" style="32" customWidth="1"/>
    <col min="8469" max="8469" width="0" style="32" hidden="1" customWidth="1"/>
    <col min="8470" max="8470" width="3.7109375" style="32" customWidth="1"/>
    <col min="8471" max="8471" width="11.140625" style="32" bestFit="1" customWidth="1"/>
    <col min="8472" max="8704" width="10.5703125" style="32"/>
    <col min="8705" max="8712" width="0" style="32" hidden="1" customWidth="1"/>
    <col min="8713" max="8715" width="3.7109375" style="32" customWidth="1"/>
    <col min="8716" max="8716" width="12.7109375" style="32" customWidth="1"/>
    <col min="8717" max="8717" width="47.42578125" style="32" customWidth="1"/>
    <col min="8718" max="8721" width="0" style="32" hidden="1" customWidth="1"/>
    <col min="8722" max="8722" width="11.7109375" style="32" customWidth="1"/>
    <col min="8723" max="8723" width="6.42578125" style="32" bestFit="1" customWidth="1"/>
    <col min="8724" max="8724" width="11.7109375" style="32" customWidth="1"/>
    <col min="8725" max="8725" width="0" style="32" hidden="1" customWidth="1"/>
    <col min="8726" max="8726" width="3.7109375" style="32" customWidth="1"/>
    <col min="8727" max="8727" width="11.140625" style="32" bestFit="1" customWidth="1"/>
    <col min="8728" max="8960" width="10.5703125" style="32"/>
    <col min="8961" max="8968" width="0" style="32" hidden="1" customWidth="1"/>
    <col min="8969" max="8971" width="3.7109375" style="32" customWidth="1"/>
    <col min="8972" max="8972" width="12.7109375" style="32" customWidth="1"/>
    <col min="8973" max="8973" width="47.42578125" style="32" customWidth="1"/>
    <col min="8974" max="8977" width="0" style="32" hidden="1" customWidth="1"/>
    <col min="8978" max="8978" width="11.7109375" style="32" customWidth="1"/>
    <col min="8979" max="8979" width="6.42578125" style="32" bestFit="1" customWidth="1"/>
    <col min="8980" max="8980" width="11.7109375" style="32" customWidth="1"/>
    <col min="8981" max="8981" width="0" style="32" hidden="1" customWidth="1"/>
    <col min="8982" max="8982" width="3.7109375" style="32" customWidth="1"/>
    <col min="8983" max="8983" width="11.140625" style="32" bestFit="1" customWidth="1"/>
    <col min="8984" max="9216" width="10.5703125" style="32"/>
    <col min="9217" max="9224" width="0" style="32" hidden="1" customWidth="1"/>
    <col min="9225" max="9227" width="3.7109375" style="32" customWidth="1"/>
    <col min="9228" max="9228" width="12.7109375" style="32" customWidth="1"/>
    <col min="9229" max="9229" width="47.42578125" style="32" customWidth="1"/>
    <col min="9230" max="9233" width="0" style="32" hidden="1" customWidth="1"/>
    <col min="9234" max="9234" width="11.7109375" style="32" customWidth="1"/>
    <col min="9235" max="9235" width="6.42578125" style="32" bestFit="1" customWidth="1"/>
    <col min="9236" max="9236" width="11.7109375" style="32" customWidth="1"/>
    <col min="9237" max="9237" width="0" style="32" hidden="1" customWidth="1"/>
    <col min="9238" max="9238" width="3.7109375" style="32" customWidth="1"/>
    <col min="9239" max="9239" width="11.140625" style="32" bestFit="1" customWidth="1"/>
    <col min="9240" max="9472" width="10.5703125" style="32"/>
    <col min="9473" max="9480" width="0" style="32" hidden="1" customWidth="1"/>
    <col min="9481" max="9483" width="3.7109375" style="32" customWidth="1"/>
    <col min="9484" max="9484" width="12.7109375" style="32" customWidth="1"/>
    <col min="9485" max="9485" width="47.42578125" style="32" customWidth="1"/>
    <col min="9486" max="9489" width="0" style="32" hidden="1" customWidth="1"/>
    <col min="9490" max="9490" width="11.7109375" style="32" customWidth="1"/>
    <col min="9491" max="9491" width="6.42578125" style="32" bestFit="1" customWidth="1"/>
    <col min="9492" max="9492" width="11.7109375" style="32" customWidth="1"/>
    <col min="9493" max="9493" width="0" style="32" hidden="1" customWidth="1"/>
    <col min="9494" max="9494" width="3.7109375" style="32" customWidth="1"/>
    <col min="9495" max="9495" width="11.140625" style="32" bestFit="1" customWidth="1"/>
    <col min="9496" max="9728" width="10.5703125" style="32"/>
    <col min="9729" max="9736" width="0" style="32" hidden="1" customWidth="1"/>
    <col min="9737" max="9739" width="3.7109375" style="32" customWidth="1"/>
    <col min="9740" max="9740" width="12.7109375" style="32" customWidth="1"/>
    <col min="9741" max="9741" width="47.42578125" style="32" customWidth="1"/>
    <col min="9742" max="9745" width="0" style="32" hidden="1" customWidth="1"/>
    <col min="9746" max="9746" width="11.7109375" style="32" customWidth="1"/>
    <col min="9747" max="9747" width="6.42578125" style="32" bestFit="1" customWidth="1"/>
    <col min="9748" max="9748" width="11.7109375" style="32" customWidth="1"/>
    <col min="9749" max="9749" width="0" style="32" hidden="1" customWidth="1"/>
    <col min="9750" max="9750" width="3.7109375" style="32" customWidth="1"/>
    <col min="9751" max="9751" width="11.140625" style="32" bestFit="1" customWidth="1"/>
    <col min="9752" max="9984" width="10.5703125" style="32"/>
    <col min="9985" max="9992" width="0" style="32" hidden="1" customWidth="1"/>
    <col min="9993" max="9995" width="3.7109375" style="32" customWidth="1"/>
    <col min="9996" max="9996" width="12.7109375" style="32" customWidth="1"/>
    <col min="9997" max="9997" width="47.42578125" style="32" customWidth="1"/>
    <col min="9998" max="10001" width="0" style="32" hidden="1" customWidth="1"/>
    <col min="10002" max="10002" width="11.7109375" style="32" customWidth="1"/>
    <col min="10003" max="10003" width="6.42578125" style="32" bestFit="1" customWidth="1"/>
    <col min="10004" max="10004" width="11.7109375" style="32" customWidth="1"/>
    <col min="10005" max="10005" width="0" style="32" hidden="1" customWidth="1"/>
    <col min="10006" max="10006" width="3.7109375" style="32" customWidth="1"/>
    <col min="10007" max="10007" width="11.140625" style="32" bestFit="1" customWidth="1"/>
    <col min="10008" max="10240" width="10.5703125" style="32"/>
    <col min="10241" max="10248" width="0" style="32" hidden="1" customWidth="1"/>
    <col min="10249" max="10251" width="3.7109375" style="32" customWidth="1"/>
    <col min="10252" max="10252" width="12.7109375" style="32" customWidth="1"/>
    <col min="10253" max="10253" width="47.42578125" style="32" customWidth="1"/>
    <col min="10254" max="10257" width="0" style="32" hidden="1" customWidth="1"/>
    <col min="10258" max="10258" width="11.7109375" style="32" customWidth="1"/>
    <col min="10259" max="10259" width="6.42578125" style="32" bestFit="1" customWidth="1"/>
    <col min="10260" max="10260" width="11.7109375" style="32" customWidth="1"/>
    <col min="10261" max="10261" width="0" style="32" hidden="1" customWidth="1"/>
    <col min="10262" max="10262" width="3.7109375" style="32" customWidth="1"/>
    <col min="10263" max="10263" width="11.140625" style="32" bestFit="1" customWidth="1"/>
    <col min="10264" max="10496" width="10.5703125" style="32"/>
    <col min="10497" max="10504" width="0" style="32" hidden="1" customWidth="1"/>
    <col min="10505" max="10507" width="3.7109375" style="32" customWidth="1"/>
    <col min="10508" max="10508" width="12.7109375" style="32" customWidth="1"/>
    <col min="10509" max="10509" width="47.42578125" style="32" customWidth="1"/>
    <col min="10510" max="10513" width="0" style="32" hidden="1" customWidth="1"/>
    <col min="10514" max="10514" width="11.7109375" style="32" customWidth="1"/>
    <col min="10515" max="10515" width="6.42578125" style="32" bestFit="1" customWidth="1"/>
    <col min="10516" max="10516" width="11.7109375" style="32" customWidth="1"/>
    <col min="10517" max="10517" width="0" style="32" hidden="1" customWidth="1"/>
    <col min="10518" max="10518" width="3.7109375" style="32" customWidth="1"/>
    <col min="10519" max="10519" width="11.140625" style="32" bestFit="1" customWidth="1"/>
    <col min="10520" max="10752" width="10.5703125" style="32"/>
    <col min="10753" max="10760" width="0" style="32" hidden="1" customWidth="1"/>
    <col min="10761" max="10763" width="3.7109375" style="32" customWidth="1"/>
    <col min="10764" max="10764" width="12.7109375" style="32" customWidth="1"/>
    <col min="10765" max="10765" width="47.42578125" style="32" customWidth="1"/>
    <col min="10766" max="10769" width="0" style="32" hidden="1" customWidth="1"/>
    <col min="10770" max="10770" width="11.7109375" style="32" customWidth="1"/>
    <col min="10771" max="10771" width="6.42578125" style="32" bestFit="1" customWidth="1"/>
    <col min="10772" max="10772" width="11.7109375" style="32" customWidth="1"/>
    <col min="10773" max="10773" width="0" style="32" hidden="1" customWidth="1"/>
    <col min="10774" max="10774" width="3.7109375" style="32" customWidth="1"/>
    <col min="10775" max="10775" width="11.140625" style="32" bestFit="1" customWidth="1"/>
    <col min="10776" max="11008" width="10.5703125" style="32"/>
    <col min="11009" max="11016" width="0" style="32" hidden="1" customWidth="1"/>
    <col min="11017" max="11019" width="3.7109375" style="32" customWidth="1"/>
    <col min="11020" max="11020" width="12.7109375" style="32" customWidth="1"/>
    <col min="11021" max="11021" width="47.42578125" style="32" customWidth="1"/>
    <col min="11022" max="11025" width="0" style="32" hidden="1" customWidth="1"/>
    <col min="11026" max="11026" width="11.7109375" style="32" customWidth="1"/>
    <col min="11027" max="11027" width="6.42578125" style="32" bestFit="1" customWidth="1"/>
    <col min="11028" max="11028" width="11.7109375" style="32" customWidth="1"/>
    <col min="11029" max="11029" width="0" style="32" hidden="1" customWidth="1"/>
    <col min="11030" max="11030" width="3.7109375" style="32" customWidth="1"/>
    <col min="11031" max="11031" width="11.140625" style="32" bestFit="1" customWidth="1"/>
    <col min="11032" max="11264" width="10.5703125" style="32"/>
    <col min="11265" max="11272" width="0" style="32" hidden="1" customWidth="1"/>
    <col min="11273" max="11275" width="3.7109375" style="32" customWidth="1"/>
    <col min="11276" max="11276" width="12.7109375" style="32" customWidth="1"/>
    <col min="11277" max="11277" width="47.42578125" style="32" customWidth="1"/>
    <col min="11278" max="11281" width="0" style="32" hidden="1" customWidth="1"/>
    <col min="11282" max="11282" width="11.7109375" style="32" customWidth="1"/>
    <col min="11283" max="11283" width="6.42578125" style="32" bestFit="1" customWidth="1"/>
    <col min="11284" max="11284" width="11.7109375" style="32" customWidth="1"/>
    <col min="11285" max="11285" width="0" style="32" hidden="1" customWidth="1"/>
    <col min="11286" max="11286" width="3.7109375" style="32" customWidth="1"/>
    <col min="11287" max="11287" width="11.140625" style="32" bestFit="1" customWidth="1"/>
    <col min="11288" max="11520" width="10.5703125" style="32"/>
    <col min="11521" max="11528" width="0" style="32" hidden="1" customWidth="1"/>
    <col min="11529" max="11531" width="3.7109375" style="32" customWidth="1"/>
    <col min="11532" max="11532" width="12.7109375" style="32" customWidth="1"/>
    <col min="11533" max="11533" width="47.42578125" style="32" customWidth="1"/>
    <col min="11534" max="11537" width="0" style="32" hidden="1" customWidth="1"/>
    <col min="11538" max="11538" width="11.7109375" style="32" customWidth="1"/>
    <col min="11539" max="11539" width="6.42578125" style="32" bestFit="1" customWidth="1"/>
    <col min="11540" max="11540" width="11.7109375" style="32" customWidth="1"/>
    <col min="11541" max="11541" width="0" style="32" hidden="1" customWidth="1"/>
    <col min="11542" max="11542" width="3.7109375" style="32" customWidth="1"/>
    <col min="11543" max="11543" width="11.140625" style="32" bestFit="1" customWidth="1"/>
    <col min="11544" max="11776" width="10.5703125" style="32"/>
    <col min="11777" max="11784" width="0" style="32" hidden="1" customWidth="1"/>
    <col min="11785" max="11787" width="3.7109375" style="32" customWidth="1"/>
    <col min="11788" max="11788" width="12.7109375" style="32" customWidth="1"/>
    <col min="11789" max="11789" width="47.42578125" style="32" customWidth="1"/>
    <col min="11790" max="11793" width="0" style="32" hidden="1" customWidth="1"/>
    <col min="11794" max="11794" width="11.7109375" style="32" customWidth="1"/>
    <col min="11795" max="11795" width="6.42578125" style="32" bestFit="1" customWidth="1"/>
    <col min="11796" max="11796" width="11.7109375" style="32" customWidth="1"/>
    <col min="11797" max="11797" width="0" style="32" hidden="1" customWidth="1"/>
    <col min="11798" max="11798" width="3.7109375" style="32" customWidth="1"/>
    <col min="11799" max="11799" width="11.140625" style="32" bestFit="1" customWidth="1"/>
    <col min="11800" max="12032" width="10.5703125" style="32"/>
    <col min="12033" max="12040" width="0" style="32" hidden="1" customWidth="1"/>
    <col min="12041" max="12043" width="3.7109375" style="32" customWidth="1"/>
    <col min="12044" max="12044" width="12.7109375" style="32" customWidth="1"/>
    <col min="12045" max="12045" width="47.42578125" style="32" customWidth="1"/>
    <col min="12046" max="12049" width="0" style="32" hidden="1" customWidth="1"/>
    <col min="12050" max="12050" width="11.7109375" style="32" customWidth="1"/>
    <col min="12051" max="12051" width="6.42578125" style="32" bestFit="1" customWidth="1"/>
    <col min="12052" max="12052" width="11.7109375" style="32" customWidth="1"/>
    <col min="12053" max="12053" width="0" style="32" hidden="1" customWidth="1"/>
    <col min="12054" max="12054" width="3.7109375" style="32" customWidth="1"/>
    <col min="12055" max="12055" width="11.140625" style="32" bestFit="1" customWidth="1"/>
    <col min="12056" max="12288" width="10.5703125" style="32"/>
    <col min="12289" max="12296" width="0" style="32" hidden="1" customWidth="1"/>
    <col min="12297" max="12299" width="3.7109375" style="32" customWidth="1"/>
    <col min="12300" max="12300" width="12.7109375" style="32" customWidth="1"/>
    <col min="12301" max="12301" width="47.42578125" style="32" customWidth="1"/>
    <col min="12302" max="12305" width="0" style="32" hidden="1" customWidth="1"/>
    <col min="12306" max="12306" width="11.7109375" style="32" customWidth="1"/>
    <col min="12307" max="12307" width="6.42578125" style="32" bestFit="1" customWidth="1"/>
    <col min="12308" max="12308" width="11.7109375" style="32" customWidth="1"/>
    <col min="12309" max="12309" width="0" style="32" hidden="1" customWidth="1"/>
    <col min="12310" max="12310" width="3.7109375" style="32" customWidth="1"/>
    <col min="12311" max="12311" width="11.140625" style="32" bestFit="1" customWidth="1"/>
    <col min="12312" max="12544" width="10.5703125" style="32"/>
    <col min="12545" max="12552" width="0" style="32" hidden="1" customWidth="1"/>
    <col min="12553" max="12555" width="3.7109375" style="32" customWidth="1"/>
    <col min="12556" max="12556" width="12.7109375" style="32" customWidth="1"/>
    <col min="12557" max="12557" width="47.42578125" style="32" customWidth="1"/>
    <col min="12558" max="12561" width="0" style="32" hidden="1" customWidth="1"/>
    <col min="12562" max="12562" width="11.7109375" style="32" customWidth="1"/>
    <col min="12563" max="12563" width="6.42578125" style="32" bestFit="1" customWidth="1"/>
    <col min="12564" max="12564" width="11.7109375" style="32" customWidth="1"/>
    <col min="12565" max="12565" width="0" style="32" hidden="1" customWidth="1"/>
    <col min="12566" max="12566" width="3.7109375" style="32" customWidth="1"/>
    <col min="12567" max="12567" width="11.140625" style="32" bestFit="1" customWidth="1"/>
    <col min="12568" max="12800" width="10.5703125" style="32"/>
    <col min="12801" max="12808" width="0" style="32" hidden="1" customWidth="1"/>
    <col min="12809" max="12811" width="3.7109375" style="32" customWidth="1"/>
    <col min="12812" max="12812" width="12.7109375" style="32" customWidth="1"/>
    <col min="12813" max="12813" width="47.42578125" style="32" customWidth="1"/>
    <col min="12814" max="12817" width="0" style="32" hidden="1" customWidth="1"/>
    <col min="12818" max="12818" width="11.7109375" style="32" customWidth="1"/>
    <col min="12819" max="12819" width="6.42578125" style="32" bestFit="1" customWidth="1"/>
    <col min="12820" max="12820" width="11.7109375" style="32" customWidth="1"/>
    <col min="12821" max="12821" width="0" style="32" hidden="1" customWidth="1"/>
    <col min="12822" max="12822" width="3.7109375" style="32" customWidth="1"/>
    <col min="12823" max="12823" width="11.140625" style="32" bestFit="1" customWidth="1"/>
    <col min="12824" max="13056" width="10.5703125" style="32"/>
    <col min="13057" max="13064" width="0" style="32" hidden="1" customWidth="1"/>
    <col min="13065" max="13067" width="3.7109375" style="32" customWidth="1"/>
    <col min="13068" max="13068" width="12.7109375" style="32" customWidth="1"/>
    <col min="13069" max="13069" width="47.42578125" style="32" customWidth="1"/>
    <col min="13070" max="13073" width="0" style="32" hidden="1" customWidth="1"/>
    <col min="13074" max="13074" width="11.7109375" style="32" customWidth="1"/>
    <col min="13075" max="13075" width="6.42578125" style="32" bestFit="1" customWidth="1"/>
    <col min="13076" max="13076" width="11.7109375" style="32" customWidth="1"/>
    <col min="13077" max="13077" width="0" style="32" hidden="1" customWidth="1"/>
    <col min="13078" max="13078" width="3.7109375" style="32" customWidth="1"/>
    <col min="13079" max="13079" width="11.140625" style="32" bestFit="1" customWidth="1"/>
    <col min="13080" max="13312" width="10.5703125" style="32"/>
    <col min="13313" max="13320" width="0" style="32" hidden="1" customWidth="1"/>
    <col min="13321" max="13323" width="3.7109375" style="32" customWidth="1"/>
    <col min="13324" max="13324" width="12.7109375" style="32" customWidth="1"/>
    <col min="13325" max="13325" width="47.42578125" style="32" customWidth="1"/>
    <col min="13326" max="13329" width="0" style="32" hidden="1" customWidth="1"/>
    <col min="13330" max="13330" width="11.7109375" style="32" customWidth="1"/>
    <col min="13331" max="13331" width="6.42578125" style="32" bestFit="1" customWidth="1"/>
    <col min="13332" max="13332" width="11.7109375" style="32" customWidth="1"/>
    <col min="13333" max="13333" width="0" style="32" hidden="1" customWidth="1"/>
    <col min="13334" max="13334" width="3.7109375" style="32" customWidth="1"/>
    <col min="13335" max="13335" width="11.140625" style="32" bestFit="1" customWidth="1"/>
    <col min="13336" max="13568" width="10.5703125" style="32"/>
    <col min="13569" max="13576" width="0" style="32" hidden="1" customWidth="1"/>
    <col min="13577" max="13579" width="3.7109375" style="32" customWidth="1"/>
    <col min="13580" max="13580" width="12.7109375" style="32" customWidth="1"/>
    <col min="13581" max="13581" width="47.42578125" style="32" customWidth="1"/>
    <col min="13582" max="13585" width="0" style="32" hidden="1" customWidth="1"/>
    <col min="13586" max="13586" width="11.7109375" style="32" customWidth="1"/>
    <col min="13587" max="13587" width="6.42578125" style="32" bestFit="1" customWidth="1"/>
    <col min="13588" max="13588" width="11.7109375" style="32" customWidth="1"/>
    <col min="13589" max="13589" width="0" style="32" hidden="1" customWidth="1"/>
    <col min="13590" max="13590" width="3.7109375" style="32" customWidth="1"/>
    <col min="13591" max="13591" width="11.140625" style="32" bestFit="1" customWidth="1"/>
    <col min="13592" max="13824" width="10.5703125" style="32"/>
    <col min="13825" max="13832" width="0" style="32" hidden="1" customWidth="1"/>
    <col min="13833" max="13835" width="3.7109375" style="32" customWidth="1"/>
    <col min="13836" max="13836" width="12.7109375" style="32" customWidth="1"/>
    <col min="13837" max="13837" width="47.42578125" style="32" customWidth="1"/>
    <col min="13838" max="13841" width="0" style="32" hidden="1" customWidth="1"/>
    <col min="13842" max="13842" width="11.7109375" style="32" customWidth="1"/>
    <col min="13843" max="13843" width="6.42578125" style="32" bestFit="1" customWidth="1"/>
    <col min="13844" max="13844" width="11.7109375" style="32" customWidth="1"/>
    <col min="13845" max="13845" width="0" style="32" hidden="1" customWidth="1"/>
    <col min="13846" max="13846" width="3.7109375" style="32" customWidth="1"/>
    <col min="13847" max="13847" width="11.140625" style="32" bestFit="1" customWidth="1"/>
    <col min="13848" max="14080" width="10.5703125" style="32"/>
    <col min="14081" max="14088" width="0" style="32" hidden="1" customWidth="1"/>
    <col min="14089" max="14091" width="3.7109375" style="32" customWidth="1"/>
    <col min="14092" max="14092" width="12.7109375" style="32" customWidth="1"/>
    <col min="14093" max="14093" width="47.42578125" style="32" customWidth="1"/>
    <col min="14094" max="14097" width="0" style="32" hidden="1" customWidth="1"/>
    <col min="14098" max="14098" width="11.7109375" style="32" customWidth="1"/>
    <col min="14099" max="14099" width="6.42578125" style="32" bestFit="1" customWidth="1"/>
    <col min="14100" max="14100" width="11.7109375" style="32" customWidth="1"/>
    <col min="14101" max="14101" width="0" style="32" hidden="1" customWidth="1"/>
    <col min="14102" max="14102" width="3.7109375" style="32" customWidth="1"/>
    <col min="14103" max="14103" width="11.140625" style="32" bestFit="1" customWidth="1"/>
    <col min="14104" max="14336" width="10.5703125" style="32"/>
    <col min="14337" max="14344" width="0" style="32" hidden="1" customWidth="1"/>
    <col min="14345" max="14347" width="3.7109375" style="32" customWidth="1"/>
    <col min="14348" max="14348" width="12.7109375" style="32" customWidth="1"/>
    <col min="14349" max="14349" width="47.42578125" style="32" customWidth="1"/>
    <col min="14350" max="14353" width="0" style="32" hidden="1" customWidth="1"/>
    <col min="14354" max="14354" width="11.7109375" style="32" customWidth="1"/>
    <col min="14355" max="14355" width="6.42578125" style="32" bestFit="1" customWidth="1"/>
    <col min="14356" max="14356" width="11.7109375" style="32" customWidth="1"/>
    <col min="14357" max="14357" width="0" style="32" hidden="1" customWidth="1"/>
    <col min="14358" max="14358" width="3.7109375" style="32" customWidth="1"/>
    <col min="14359" max="14359" width="11.140625" style="32" bestFit="1" customWidth="1"/>
    <col min="14360" max="14592" width="10.5703125" style="32"/>
    <col min="14593" max="14600" width="0" style="32" hidden="1" customWidth="1"/>
    <col min="14601" max="14603" width="3.7109375" style="32" customWidth="1"/>
    <col min="14604" max="14604" width="12.7109375" style="32" customWidth="1"/>
    <col min="14605" max="14605" width="47.42578125" style="32" customWidth="1"/>
    <col min="14606" max="14609" width="0" style="32" hidden="1" customWidth="1"/>
    <col min="14610" max="14610" width="11.7109375" style="32" customWidth="1"/>
    <col min="14611" max="14611" width="6.42578125" style="32" bestFit="1" customWidth="1"/>
    <col min="14612" max="14612" width="11.7109375" style="32" customWidth="1"/>
    <col min="14613" max="14613" width="0" style="32" hidden="1" customWidth="1"/>
    <col min="14614" max="14614" width="3.7109375" style="32" customWidth="1"/>
    <col min="14615" max="14615" width="11.140625" style="32" bestFit="1" customWidth="1"/>
    <col min="14616" max="14848" width="10.5703125" style="32"/>
    <col min="14849" max="14856" width="0" style="32" hidden="1" customWidth="1"/>
    <col min="14857" max="14859" width="3.7109375" style="32" customWidth="1"/>
    <col min="14860" max="14860" width="12.7109375" style="32" customWidth="1"/>
    <col min="14861" max="14861" width="47.42578125" style="32" customWidth="1"/>
    <col min="14862" max="14865" width="0" style="32" hidden="1" customWidth="1"/>
    <col min="14866" max="14866" width="11.7109375" style="32" customWidth="1"/>
    <col min="14867" max="14867" width="6.42578125" style="32" bestFit="1" customWidth="1"/>
    <col min="14868" max="14868" width="11.7109375" style="32" customWidth="1"/>
    <col min="14869" max="14869" width="0" style="32" hidden="1" customWidth="1"/>
    <col min="14870" max="14870" width="3.7109375" style="32" customWidth="1"/>
    <col min="14871" max="14871" width="11.140625" style="32" bestFit="1" customWidth="1"/>
    <col min="14872" max="15104" width="10.5703125" style="32"/>
    <col min="15105" max="15112" width="0" style="32" hidden="1" customWidth="1"/>
    <col min="15113" max="15115" width="3.7109375" style="32" customWidth="1"/>
    <col min="15116" max="15116" width="12.7109375" style="32" customWidth="1"/>
    <col min="15117" max="15117" width="47.42578125" style="32" customWidth="1"/>
    <col min="15118" max="15121" width="0" style="32" hidden="1" customWidth="1"/>
    <col min="15122" max="15122" width="11.7109375" style="32" customWidth="1"/>
    <col min="15123" max="15123" width="6.42578125" style="32" bestFit="1" customWidth="1"/>
    <col min="15124" max="15124" width="11.7109375" style="32" customWidth="1"/>
    <col min="15125" max="15125" width="0" style="32" hidden="1" customWidth="1"/>
    <col min="15126" max="15126" width="3.7109375" style="32" customWidth="1"/>
    <col min="15127" max="15127" width="11.140625" style="32" bestFit="1" customWidth="1"/>
    <col min="15128" max="15360" width="10.5703125" style="32"/>
    <col min="15361" max="15368" width="0" style="32" hidden="1" customWidth="1"/>
    <col min="15369" max="15371" width="3.7109375" style="32" customWidth="1"/>
    <col min="15372" max="15372" width="12.7109375" style="32" customWidth="1"/>
    <col min="15373" max="15373" width="47.42578125" style="32" customWidth="1"/>
    <col min="15374" max="15377" width="0" style="32" hidden="1" customWidth="1"/>
    <col min="15378" max="15378" width="11.7109375" style="32" customWidth="1"/>
    <col min="15379" max="15379" width="6.42578125" style="32" bestFit="1" customWidth="1"/>
    <col min="15380" max="15380" width="11.7109375" style="32" customWidth="1"/>
    <col min="15381" max="15381" width="0" style="32" hidden="1" customWidth="1"/>
    <col min="15382" max="15382" width="3.7109375" style="32" customWidth="1"/>
    <col min="15383" max="15383" width="11.140625" style="32" bestFit="1" customWidth="1"/>
    <col min="15384" max="15616" width="10.5703125" style="32"/>
    <col min="15617" max="15624" width="0" style="32" hidden="1" customWidth="1"/>
    <col min="15625" max="15627" width="3.7109375" style="32" customWidth="1"/>
    <col min="15628" max="15628" width="12.7109375" style="32" customWidth="1"/>
    <col min="15629" max="15629" width="47.42578125" style="32" customWidth="1"/>
    <col min="15630" max="15633" width="0" style="32" hidden="1" customWidth="1"/>
    <col min="15634" max="15634" width="11.7109375" style="32" customWidth="1"/>
    <col min="15635" max="15635" width="6.42578125" style="32" bestFit="1" customWidth="1"/>
    <col min="15636" max="15636" width="11.7109375" style="32" customWidth="1"/>
    <col min="15637" max="15637" width="0" style="32" hidden="1" customWidth="1"/>
    <col min="15638" max="15638" width="3.7109375" style="32" customWidth="1"/>
    <col min="15639" max="15639" width="11.140625" style="32" bestFit="1" customWidth="1"/>
    <col min="15640" max="15872" width="10.5703125" style="32"/>
    <col min="15873" max="15880" width="0" style="32" hidden="1" customWidth="1"/>
    <col min="15881" max="15883" width="3.7109375" style="32" customWidth="1"/>
    <col min="15884" max="15884" width="12.7109375" style="32" customWidth="1"/>
    <col min="15885" max="15885" width="47.42578125" style="32" customWidth="1"/>
    <col min="15886" max="15889" width="0" style="32" hidden="1" customWidth="1"/>
    <col min="15890" max="15890" width="11.7109375" style="32" customWidth="1"/>
    <col min="15891" max="15891" width="6.42578125" style="32" bestFit="1" customWidth="1"/>
    <col min="15892" max="15892" width="11.7109375" style="32" customWidth="1"/>
    <col min="15893" max="15893" width="0" style="32" hidden="1" customWidth="1"/>
    <col min="15894" max="15894" width="3.7109375" style="32" customWidth="1"/>
    <col min="15895" max="15895" width="11.140625" style="32" bestFit="1" customWidth="1"/>
    <col min="15896" max="16128" width="10.5703125" style="32"/>
    <col min="16129" max="16136" width="0" style="32" hidden="1" customWidth="1"/>
    <col min="16137" max="16139" width="3.7109375" style="32" customWidth="1"/>
    <col min="16140" max="16140" width="12.7109375" style="32" customWidth="1"/>
    <col min="16141" max="16141" width="47.42578125" style="32" customWidth="1"/>
    <col min="16142" max="16145" width="0" style="32" hidden="1" customWidth="1"/>
    <col min="16146" max="16146" width="11.7109375" style="32" customWidth="1"/>
    <col min="16147" max="16147" width="6.42578125" style="32" bestFit="1" customWidth="1"/>
    <col min="16148" max="16148" width="11.7109375" style="32" customWidth="1"/>
    <col min="16149" max="16149" width="0" style="32" hidden="1" customWidth="1"/>
    <col min="16150" max="16150" width="3.7109375" style="32" customWidth="1"/>
    <col min="16151" max="16151" width="11.140625" style="32" bestFit="1" customWidth="1"/>
    <col min="16152" max="16384" width="10.5703125" style="32"/>
  </cols>
  <sheetData>
    <row r="1" spans="1:35" ht="14.25" hidden="1" customHeight="1"/>
    <row r="2" spans="1:35" ht="14.25" hidden="1" customHeight="1"/>
    <row r="3" spans="1:35" ht="14.25" hidden="1" customHeight="1"/>
    <row r="4" spans="1:35" ht="3" customHeight="1">
      <c r="J4" s="79"/>
      <c r="K4" s="79"/>
      <c r="L4" s="33"/>
      <c r="M4" s="33"/>
      <c r="N4" s="33"/>
      <c r="U4" s="33"/>
    </row>
    <row r="5" spans="1:35" ht="22.5" customHeight="1">
      <c r="J5" s="79"/>
      <c r="K5" s="79"/>
      <c r="L5" s="681" t="s">
        <v>656</v>
      </c>
      <c r="M5" s="681"/>
      <c r="N5" s="681"/>
      <c r="O5" s="681"/>
      <c r="P5" s="681"/>
      <c r="Q5" s="681"/>
      <c r="R5" s="681"/>
      <c r="S5" s="681"/>
      <c r="T5" s="681"/>
      <c r="U5" s="420"/>
    </row>
    <row r="6" spans="1:35" ht="3" customHeight="1">
      <c r="J6" s="79"/>
      <c r="K6" s="79"/>
      <c r="L6" s="33"/>
      <c r="M6" s="33"/>
      <c r="N6" s="33"/>
      <c r="O6" s="76"/>
      <c r="P6" s="76"/>
      <c r="Q6" s="76"/>
      <c r="R6" s="76"/>
      <c r="S6" s="76"/>
      <c r="T6" s="76"/>
      <c r="U6" s="33"/>
    </row>
    <row r="7" spans="1:35" s="145" customFormat="1" ht="22.5">
      <c r="A7" s="190"/>
      <c r="B7" s="190"/>
      <c r="C7" s="190"/>
      <c r="D7" s="190"/>
      <c r="E7" s="190"/>
      <c r="F7" s="190"/>
      <c r="G7" s="190"/>
      <c r="H7" s="190"/>
      <c r="L7" s="422"/>
      <c r="M7" s="468" t="s">
        <v>502</v>
      </c>
      <c r="N7" s="490"/>
      <c r="O7" s="716" t="str">
        <f>IF(NameOrPr_ch="",IF(NameOrPr="","",NameOrPr),NameOrPr_ch)</f>
        <v>Комитет по тарифам и ценам Курской области</v>
      </c>
      <c r="P7" s="717"/>
      <c r="Q7" s="717"/>
      <c r="R7" s="717"/>
      <c r="S7" s="717"/>
      <c r="T7" s="718"/>
      <c r="U7" s="491"/>
      <c r="X7" s="190"/>
      <c r="Y7" s="190"/>
      <c r="Z7" s="190"/>
      <c r="AA7" s="190"/>
      <c r="AB7" s="190"/>
      <c r="AC7" s="190"/>
      <c r="AD7" s="190"/>
      <c r="AE7" s="190"/>
      <c r="AF7" s="190"/>
      <c r="AG7" s="190"/>
      <c r="AH7" s="190"/>
      <c r="AI7" s="190"/>
    </row>
    <row r="8" spans="1:35" s="145" customFormat="1" ht="18.75">
      <c r="A8" s="190"/>
      <c r="B8" s="190"/>
      <c r="C8" s="190"/>
      <c r="D8" s="190"/>
      <c r="E8" s="190"/>
      <c r="F8" s="190"/>
      <c r="G8" s="190"/>
      <c r="H8" s="190"/>
      <c r="L8" s="422"/>
      <c r="M8" s="468" t="s">
        <v>595</v>
      </c>
      <c r="N8" s="490"/>
      <c r="O8" s="716" t="str">
        <f>IF(datePr_ch="",IF(datePr="","",datePr),datePr_ch)</f>
        <v>23.11.2022</v>
      </c>
      <c r="P8" s="717"/>
      <c r="Q8" s="717"/>
      <c r="R8" s="717"/>
      <c r="S8" s="717"/>
      <c r="T8" s="718"/>
      <c r="U8" s="491"/>
      <c r="X8" s="190"/>
      <c r="Y8" s="190"/>
      <c r="Z8" s="190"/>
      <c r="AA8" s="190"/>
      <c r="AB8" s="190"/>
      <c r="AC8" s="190"/>
      <c r="AD8" s="190"/>
      <c r="AE8" s="190"/>
      <c r="AF8" s="190"/>
      <c r="AG8" s="190"/>
      <c r="AH8" s="190"/>
      <c r="AI8" s="190"/>
    </row>
    <row r="9" spans="1:35" s="145" customFormat="1" ht="18.75">
      <c r="A9" s="190"/>
      <c r="B9" s="190"/>
      <c r="C9" s="190"/>
      <c r="D9" s="190"/>
      <c r="E9" s="190"/>
      <c r="F9" s="190"/>
      <c r="G9" s="190"/>
      <c r="H9" s="190"/>
      <c r="L9" s="139"/>
      <c r="M9" s="468" t="s">
        <v>594</v>
      </c>
      <c r="N9" s="490"/>
      <c r="O9" s="716" t="str">
        <f>IF(numberPr_ch="",IF(numberPr="","",numberPr),numberPr_ch)</f>
        <v>№73</v>
      </c>
      <c r="P9" s="717"/>
      <c r="Q9" s="717"/>
      <c r="R9" s="717"/>
      <c r="S9" s="717"/>
      <c r="T9" s="718"/>
      <c r="U9" s="491"/>
      <c r="X9" s="190"/>
      <c r="Y9" s="190"/>
      <c r="Z9" s="190"/>
      <c r="AA9" s="190"/>
      <c r="AB9" s="190"/>
      <c r="AC9" s="190"/>
      <c r="AD9" s="190"/>
      <c r="AE9" s="190"/>
      <c r="AF9" s="190"/>
      <c r="AG9" s="190"/>
      <c r="AH9" s="190"/>
      <c r="AI9" s="190"/>
    </row>
    <row r="10" spans="1:35" s="145" customFormat="1" ht="18.75">
      <c r="A10" s="190"/>
      <c r="B10" s="190"/>
      <c r="C10" s="190"/>
      <c r="D10" s="190"/>
      <c r="E10" s="190"/>
      <c r="F10" s="190"/>
      <c r="G10" s="190"/>
      <c r="H10" s="190"/>
      <c r="L10" s="139"/>
      <c r="M10" s="468" t="s">
        <v>501</v>
      </c>
      <c r="N10" s="490"/>
      <c r="O10" s="716" t="str">
        <f>IF(IstPub_ch="",IF(IstPub="","",IstPub),IstPub_ch)</f>
        <v>Газета "Курская правда" № 142 от 29.11.2022 г.</v>
      </c>
      <c r="P10" s="717"/>
      <c r="Q10" s="717"/>
      <c r="R10" s="717"/>
      <c r="S10" s="717"/>
      <c r="T10" s="718"/>
      <c r="U10" s="491"/>
      <c r="X10" s="190"/>
      <c r="Y10" s="190"/>
      <c r="Z10" s="190"/>
      <c r="AA10" s="190"/>
      <c r="AB10" s="190"/>
      <c r="AC10" s="190"/>
      <c r="AD10" s="190"/>
      <c r="AE10" s="190"/>
      <c r="AF10" s="190"/>
      <c r="AG10" s="190"/>
      <c r="AH10" s="190"/>
      <c r="AI10" s="190"/>
    </row>
    <row r="11" spans="1:35" s="145" customFormat="1" ht="11.25" hidden="1" customHeight="1">
      <c r="A11" s="190"/>
      <c r="B11" s="190"/>
      <c r="C11" s="190"/>
      <c r="D11" s="190"/>
      <c r="E11" s="190"/>
      <c r="F11" s="190"/>
      <c r="G11" s="190"/>
      <c r="H11" s="190"/>
      <c r="L11" s="682"/>
      <c r="M11" s="682"/>
      <c r="N11" s="412"/>
      <c r="O11" s="719"/>
      <c r="P11" s="719"/>
      <c r="Q11" s="719"/>
      <c r="R11" s="719"/>
      <c r="S11" s="719"/>
      <c r="T11" s="719"/>
      <c r="U11" s="424" t="s">
        <v>373</v>
      </c>
      <c r="X11" s="190"/>
      <c r="Y11" s="190"/>
      <c r="Z11" s="190"/>
      <c r="AA11" s="190"/>
      <c r="AB11" s="190"/>
      <c r="AC11" s="190"/>
      <c r="AD11" s="190"/>
      <c r="AE11" s="190"/>
      <c r="AF11" s="190"/>
      <c r="AG11" s="190"/>
      <c r="AH11" s="190"/>
      <c r="AI11" s="190"/>
    </row>
    <row r="12" spans="1:35">
      <c r="J12" s="79"/>
      <c r="K12" s="79"/>
      <c r="L12" s="33"/>
      <c r="M12" s="33"/>
      <c r="N12" s="33"/>
      <c r="O12" s="715"/>
      <c r="P12" s="715"/>
      <c r="Q12" s="715"/>
      <c r="R12" s="715"/>
      <c r="S12" s="715"/>
      <c r="T12" s="715"/>
      <c r="U12" s="715"/>
    </row>
    <row r="13" spans="1:35" ht="14.25" customHeight="1">
      <c r="J13" s="79"/>
      <c r="K13" s="79"/>
      <c r="L13" s="613" t="s">
        <v>454</v>
      </c>
      <c r="M13" s="613"/>
      <c r="N13" s="613"/>
      <c r="O13" s="613"/>
      <c r="P13" s="613"/>
      <c r="Q13" s="613"/>
      <c r="R13" s="613"/>
      <c r="S13" s="613"/>
      <c r="T13" s="613"/>
      <c r="U13" s="613"/>
      <c r="V13" s="613"/>
      <c r="W13" s="613" t="s">
        <v>455</v>
      </c>
    </row>
    <row r="14" spans="1:35" ht="14.25" customHeight="1">
      <c r="J14" s="79"/>
      <c r="K14" s="79"/>
      <c r="L14" s="694" t="s">
        <v>92</v>
      </c>
      <c r="M14" s="694" t="s">
        <v>638</v>
      </c>
      <c r="N14" s="438"/>
      <c r="O14" s="695" t="s">
        <v>640</v>
      </c>
      <c r="P14" s="696"/>
      <c r="Q14" s="696"/>
      <c r="R14" s="696"/>
      <c r="S14" s="696"/>
      <c r="T14" s="697"/>
      <c r="U14" s="678" t="s">
        <v>341</v>
      </c>
      <c r="V14" s="691" t="s">
        <v>275</v>
      </c>
      <c r="W14" s="613"/>
    </row>
    <row r="15" spans="1:35" ht="14.25" customHeight="1">
      <c r="J15" s="79"/>
      <c r="K15" s="79"/>
      <c r="L15" s="694"/>
      <c r="M15" s="694"/>
      <c r="N15" s="438"/>
      <c r="O15" s="700" t="s">
        <v>620</v>
      </c>
      <c r="P15" s="698"/>
      <c r="Q15" s="699"/>
      <c r="R15" s="676" t="s">
        <v>653</v>
      </c>
      <c r="S15" s="676"/>
      <c r="T15" s="677"/>
      <c r="U15" s="679"/>
      <c r="V15" s="692"/>
      <c r="W15" s="613"/>
    </row>
    <row r="16" spans="1:35" ht="30" customHeight="1">
      <c r="J16" s="79"/>
      <c r="K16" s="79"/>
      <c r="L16" s="694"/>
      <c r="M16" s="694"/>
      <c r="N16" s="437"/>
      <c r="O16" s="701"/>
      <c r="P16" s="94"/>
      <c r="Q16" s="94"/>
      <c r="R16" s="95" t="s">
        <v>274</v>
      </c>
      <c r="S16" s="689" t="s">
        <v>273</v>
      </c>
      <c r="T16" s="690"/>
      <c r="U16" s="680"/>
      <c r="V16" s="693"/>
      <c r="W16" s="613"/>
    </row>
    <row r="17" spans="1:36">
      <c r="J17" s="79"/>
      <c r="K17" s="413">
        <v>1</v>
      </c>
      <c r="L17" s="474" t="s">
        <v>93</v>
      </c>
      <c r="M17" s="474" t="s">
        <v>49</v>
      </c>
      <c r="N17" s="492" t="s">
        <v>49</v>
      </c>
      <c r="O17" s="475">
        <f ca="1">OFFSET(O17,0,-1)+1</f>
        <v>3</v>
      </c>
      <c r="P17" s="476">
        <f ca="1">OFFSET(P17,0,-1)</f>
        <v>3</v>
      </c>
      <c r="Q17" s="476">
        <f ca="1">OFFSET(Q17,0,-1)</f>
        <v>3</v>
      </c>
      <c r="R17" s="475">
        <f ca="1">OFFSET(R17,0,-1)+1</f>
        <v>4</v>
      </c>
      <c r="S17" s="683">
        <f ca="1">OFFSET(S17,0,-1)+1</f>
        <v>5</v>
      </c>
      <c r="T17" s="683"/>
      <c r="U17" s="475">
        <f ca="1">OFFSET(U17,0,-2)+1</f>
        <v>6</v>
      </c>
      <c r="V17" s="476">
        <f ca="1">OFFSET(V17,0,-1)</f>
        <v>6</v>
      </c>
      <c r="W17" s="475">
        <f ca="1">OFFSET(W17,0,-1)+1</f>
        <v>7</v>
      </c>
    </row>
    <row r="18" spans="1:36" ht="22.5">
      <c r="A18" s="667">
        <v>1</v>
      </c>
      <c r="E18" s="191"/>
      <c r="F18" s="303"/>
      <c r="G18" s="180"/>
      <c r="H18" s="180"/>
      <c r="J18" s="541"/>
      <c r="K18" s="547">
        <v>1</v>
      </c>
      <c r="L18" s="425">
        <f>mergeValue(A18)</f>
        <v>1</v>
      </c>
      <c r="M18" s="472" t="s">
        <v>20</v>
      </c>
      <c r="N18" s="460"/>
      <c r="O18" s="712"/>
      <c r="P18" s="712"/>
      <c r="Q18" s="712"/>
      <c r="R18" s="712"/>
      <c r="S18" s="712"/>
      <c r="T18" s="712"/>
      <c r="U18" s="712"/>
      <c r="V18" s="712"/>
      <c r="W18" s="267" t="s">
        <v>657</v>
      </c>
    </row>
    <row r="19" spans="1:36" ht="22.5">
      <c r="A19" s="667"/>
      <c r="B19" s="667">
        <v>1</v>
      </c>
      <c r="E19" s="303"/>
      <c r="F19" s="303"/>
      <c r="G19" s="180"/>
      <c r="H19" s="180"/>
      <c r="I19" s="157"/>
      <c r="J19" s="540"/>
      <c r="K19" s="547">
        <v>1</v>
      </c>
      <c r="L19" s="425" t="str">
        <f>mergeValue(A19) &amp;"."&amp; mergeValue(B19)</f>
        <v>1.1</v>
      </c>
      <c r="M19" s="441" t="s">
        <v>16</v>
      </c>
      <c r="N19" s="460"/>
      <c r="O19" s="712"/>
      <c r="P19" s="712"/>
      <c r="Q19" s="712"/>
      <c r="R19" s="712"/>
      <c r="S19" s="712"/>
      <c r="T19" s="712"/>
      <c r="U19" s="712"/>
      <c r="V19" s="712"/>
      <c r="W19" s="267" t="s">
        <v>477</v>
      </c>
    </row>
    <row r="20" spans="1:36" ht="22.5">
      <c r="A20" s="667"/>
      <c r="B20" s="667"/>
      <c r="C20" s="667">
        <v>1</v>
      </c>
      <c r="E20" s="303"/>
      <c r="F20" s="303"/>
      <c r="G20" s="180"/>
      <c r="H20" s="180"/>
      <c r="I20" s="543"/>
      <c r="J20" s="540"/>
      <c r="K20" s="547">
        <v>1</v>
      </c>
      <c r="L20" s="425" t="str">
        <f>mergeValue(A20) &amp;"."&amp; mergeValue(B20)&amp;"."&amp; mergeValue(C20)</f>
        <v>1.1.1</v>
      </c>
      <c r="M20" s="442" t="s">
        <v>7</v>
      </c>
      <c r="N20" s="460"/>
      <c r="O20" s="712"/>
      <c r="P20" s="712"/>
      <c r="Q20" s="712"/>
      <c r="R20" s="712"/>
      <c r="S20" s="712"/>
      <c r="T20" s="712"/>
      <c r="U20" s="712"/>
      <c r="V20" s="712"/>
      <c r="W20" s="267" t="s">
        <v>632</v>
      </c>
    </row>
    <row r="21" spans="1:36" ht="22.5">
      <c r="A21" s="667"/>
      <c r="B21" s="667"/>
      <c r="C21" s="667"/>
      <c r="D21" s="667">
        <v>1</v>
      </c>
      <c r="E21" s="303"/>
      <c r="F21" s="303"/>
      <c r="G21" s="180"/>
      <c r="H21" s="180"/>
      <c r="I21" s="667">
        <v>1</v>
      </c>
      <c r="J21" s="540"/>
      <c r="K21" s="547">
        <v>1</v>
      </c>
      <c r="L21" s="425" t="str">
        <f>mergeValue(A21) &amp;"."&amp; mergeValue(B21)&amp;"."&amp; mergeValue(C21)&amp;"."&amp; mergeValue(D21)</f>
        <v>1.1.1.1</v>
      </c>
      <c r="M21" s="443" t="s">
        <v>22</v>
      </c>
      <c r="N21" s="460"/>
      <c r="O21" s="712"/>
      <c r="P21" s="712"/>
      <c r="Q21" s="712"/>
      <c r="R21" s="712"/>
      <c r="S21" s="712"/>
      <c r="T21" s="712"/>
      <c r="U21" s="712"/>
      <c r="V21" s="712"/>
      <c r="W21" s="267" t="s">
        <v>633</v>
      </c>
    </row>
    <row r="22" spans="1:36" ht="11.25" hidden="1" customHeight="1">
      <c r="A22" s="667"/>
      <c r="B22" s="667"/>
      <c r="C22" s="667"/>
      <c r="D22" s="667"/>
      <c r="E22" s="667">
        <v>1</v>
      </c>
      <c r="F22" s="303"/>
      <c r="G22" s="180"/>
      <c r="H22" s="180"/>
      <c r="I22" s="667"/>
      <c r="J22" s="303"/>
      <c r="K22" s="547">
        <v>1</v>
      </c>
      <c r="L22" s="425"/>
      <c r="M22" s="445"/>
      <c r="N22" s="176"/>
      <c r="O22" s="359"/>
      <c r="P22" s="359"/>
      <c r="Q22" s="359"/>
      <c r="R22" s="359"/>
      <c r="S22" s="359"/>
      <c r="T22" s="359"/>
      <c r="U22" s="425"/>
      <c r="V22" s="359"/>
      <c r="W22" s="176"/>
    </row>
    <row r="23" spans="1:36" ht="90">
      <c r="A23" s="667"/>
      <c r="B23" s="667"/>
      <c r="C23" s="667"/>
      <c r="D23" s="667"/>
      <c r="E23" s="667"/>
      <c r="F23" s="667">
        <v>1</v>
      </c>
      <c r="G23" s="180"/>
      <c r="H23" s="180"/>
      <c r="I23" s="667"/>
      <c r="J23" s="702"/>
      <c r="K23" s="547">
        <v>1</v>
      </c>
      <c r="L23" s="425" t="str">
        <f>mergeValue(A23) &amp;"."&amp; mergeValue(B23)&amp;"."&amp; mergeValue(C23)&amp;"."&amp; mergeValue(D23)&amp;"."&amp;  mergeValue(F23)</f>
        <v>1.1.1.1.1</v>
      </c>
      <c r="M23" s="445" t="s">
        <v>10</v>
      </c>
      <c r="N23" s="176"/>
      <c r="O23" s="669"/>
      <c r="P23" s="669"/>
      <c r="Q23" s="669"/>
      <c r="R23" s="669"/>
      <c r="S23" s="669"/>
      <c r="T23" s="669"/>
      <c r="U23" s="669"/>
      <c r="V23" s="669"/>
      <c r="W23" s="267" t="s">
        <v>634</v>
      </c>
      <c r="Y23" s="189" t="str">
        <f>strCheckUnique(Z23:Z26)</f>
        <v/>
      </c>
      <c r="AA23" s="189"/>
    </row>
    <row r="24" spans="1:36" ht="189" customHeight="1">
      <c r="A24" s="667"/>
      <c r="B24" s="667"/>
      <c r="C24" s="667"/>
      <c r="D24" s="667"/>
      <c r="E24" s="667"/>
      <c r="F24" s="667"/>
      <c r="G24" s="180">
        <v>1</v>
      </c>
      <c r="H24" s="180"/>
      <c r="I24" s="667"/>
      <c r="J24" s="702"/>
      <c r="K24" s="551"/>
      <c r="L24" s="425" t="str">
        <f>mergeValue(A24) &amp;"."&amp; mergeValue(B24)&amp;"."&amp; mergeValue(C24)&amp;"."&amp; mergeValue(D24)&amp;"."&amp;  mergeValue(F24)&amp;"."&amp;  mergeValue(G24)</f>
        <v>1.1.1.1.1.1</v>
      </c>
      <c r="M24" s="563"/>
      <c r="N24" s="462"/>
      <c r="O24" s="451"/>
      <c r="P24" s="451"/>
      <c r="Q24" s="451"/>
      <c r="R24" s="713"/>
      <c r="S24" s="674" t="s">
        <v>84</v>
      </c>
      <c r="T24" s="713"/>
      <c r="U24" s="674" t="s">
        <v>85</v>
      </c>
      <c r="V24" s="96"/>
      <c r="W24" s="684" t="s">
        <v>658</v>
      </c>
      <c r="X24" s="180" t="str">
        <f>strCheckDate(O25:V25)</f>
        <v/>
      </c>
      <c r="Y24" s="189"/>
      <c r="Z24" s="189" t="str">
        <f>IF(M24="","",M24 )</f>
        <v/>
      </c>
      <c r="AA24" s="189"/>
      <c r="AB24" s="189"/>
      <c r="AC24" s="189"/>
    </row>
    <row r="25" spans="1:36" ht="11.25" hidden="1" customHeight="1">
      <c r="A25" s="667"/>
      <c r="B25" s="667"/>
      <c r="C25" s="667"/>
      <c r="D25" s="667"/>
      <c r="E25" s="667"/>
      <c r="F25" s="667"/>
      <c r="G25" s="180"/>
      <c r="H25" s="180"/>
      <c r="I25" s="667"/>
      <c r="J25" s="702"/>
      <c r="K25" s="547">
        <v>1</v>
      </c>
      <c r="L25" s="253"/>
      <c r="M25" s="473"/>
      <c r="N25" s="462"/>
      <c r="O25" s="451"/>
      <c r="P25" s="451"/>
      <c r="Q25" s="461" t="str">
        <f>R24 &amp; "-" &amp; T24</f>
        <v>-</v>
      </c>
      <c r="R25" s="713"/>
      <c r="S25" s="674"/>
      <c r="T25" s="713"/>
      <c r="U25" s="674"/>
      <c r="V25" s="96"/>
      <c r="W25" s="685"/>
      <c r="Y25" s="189"/>
      <c r="Z25" s="189"/>
      <c r="AA25" s="189"/>
      <c r="AB25" s="189"/>
      <c r="AC25" s="189"/>
    </row>
    <row r="26" spans="1:36" customFormat="1" ht="15" customHeight="1">
      <c r="A26" s="667"/>
      <c r="B26" s="667"/>
      <c r="C26" s="667"/>
      <c r="D26" s="667"/>
      <c r="E26" s="667"/>
      <c r="F26" s="667"/>
      <c r="G26" s="180"/>
      <c r="H26" s="180"/>
      <c r="I26" s="667"/>
      <c r="J26" s="702"/>
      <c r="K26" s="547">
        <v>1</v>
      </c>
      <c r="L26" s="439"/>
      <c r="M26" s="447" t="s">
        <v>25</v>
      </c>
      <c r="N26" s="444"/>
      <c r="O26" s="440"/>
      <c r="P26" s="440"/>
      <c r="Q26" s="440"/>
      <c r="R26" s="455"/>
      <c r="S26" s="148"/>
      <c r="T26" s="452"/>
      <c r="U26" s="444"/>
      <c r="V26" s="449"/>
      <c r="W26" s="686"/>
      <c r="X26" s="182"/>
      <c r="Y26" s="182"/>
      <c r="Z26" s="182"/>
      <c r="AA26" s="182"/>
      <c r="AB26" s="182"/>
      <c r="AC26" s="182"/>
      <c r="AD26" s="182"/>
      <c r="AE26" s="182"/>
      <c r="AF26" s="182"/>
      <c r="AG26" s="182"/>
      <c r="AH26" s="182"/>
      <c r="AI26" s="182"/>
    </row>
    <row r="27" spans="1:36" customFormat="1" ht="15" customHeight="1">
      <c r="A27" s="667"/>
      <c r="B27" s="667"/>
      <c r="C27" s="667"/>
      <c r="D27" s="667"/>
      <c r="E27" s="667"/>
      <c r="F27" s="303"/>
      <c r="G27" s="303"/>
      <c r="H27" s="180"/>
      <c r="I27" s="667"/>
      <c r="J27" s="303"/>
      <c r="K27" s="546"/>
      <c r="L27" s="439"/>
      <c r="M27" s="444" t="s">
        <v>11</v>
      </c>
      <c r="N27" s="447"/>
      <c r="O27" s="447"/>
      <c r="P27" s="447"/>
      <c r="Q27" s="447"/>
      <c r="R27" s="447"/>
      <c r="S27" s="447"/>
      <c r="T27" s="447"/>
      <c r="U27" s="447"/>
      <c r="V27" s="447"/>
      <c r="W27" s="449"/>
      <c r="X27" s="182"/>
      <c r="Y27" s="182"/>
      <c r="Z27" s="182"/>
      <c r="AA27" s="182"/>
      <c r="AB27" s="182"/>
      <c r="AC27" s="182"/>
      <c r="AD27" s="182"/>
      <c r="AE27" s="182"/>
      <c r="AF27" s="182"/>
      <c r="AG27" s="182"/>
      <c r="AH27" s="182"/>
      <c r="AI27" s="182"/>
      <c r="AJ27" s="182"/>
    </row>
    <row r="28" spans="1:36" customFormat="1" ht="15" hidden="1" customHeight="1">
      <c r="A28" s="667"/>
      <c r="B28" s="667"/>
      <c r="C28" s="667"/>
      <c r="D28" s="667"/>
      <c r="E28" s="303"/>
      <c r="F28" s="303"/>
      <c r="G28" s="303"/>
      <c r="H28" s="180"/>
      <c r="I28" s="667"/>
      <c r="J28" s="303"/>
      <c r="K28" s="546"/>
      <c r="L28" s="439"/>
      <c r="M28" s="444"/>
      <c r="N28" s="447"/>
      <c r="O28" s="447"/>
      <c r="P28" s="447"/>
      <c r="Q28" s="447"/>
      <c r="R28" s="447"/>
      <c r="S28" s="447"/>
      <c r="T28" s="447"/>
      <c r="U28" s="447"/>
      <c r="V28" s="447"/>
      <c r="W28" s="449"/>
      <c r="X28" s="182"/>
      <c r="Y28" s="182"/>
      <c r="Z28" s="182"/>
      <c r="AA28" s="182"/>
      <c r="AB28" s="182"/>
      <c r="AC28" s="182"/>
      <c r="AD28" s="182"/>
      <c r="AE28" s="182"/>
      <c r="AF28" s="182"/>
      <c r="AG28" s="182"/>
      <c r="AH28" s="182"/>
      <c r="AI28" s="182"/>
      <c r="AJ28" s="182"/>
    </row>
    <row r="29" spans="1:36" customFormat="1" ht="15" customHeight="1">
      <c r="A29" s="667"/>
      <c r="B29" s="667"/>
      <c r="C29" s="667"/>
      <c r="D29" s="545"/>
      <c r="E29" s="545"/>
      <c r="F29" s="303"/>
      <c r="G29" s="180"/>
      <c r="H29" s="180"/>
      <c r="I29" s="541"/>
      <c r="J29" s="78"/>
      <c r="K29" s="547">
        <v>1</v>
      </c>
      <c r="L29" s="439"/>
      <c r="M29" s="137" t="s">
        <v>17</v>
      </c>
      <c r="N29" s="136"/>
      <c r="O29" s="440"/>
      <c r="P29" s="440"/>
      <c r="Q29" s="440"/>
      <c r="R29" s="455"/>
      <c r="S29" s="148"/>
      <c r="T29" s="452"/>
      <c r="U29" s="136"/>
      <c r="V29" s="148"/>
      <c r="W29" s="449"/>
      <c r="X29" s="182"/>
      <c r="Y29" s="182"/>
      <c r="Z29" s="182"/>
      <c r="AA29" s="182"/>
      <c r="AB29" s="182"/>
      <c r="AC29" s="182"/>
      <c r="AD29" s="182"/>
      <c r="AE29" s="182"/>
      <c r="AF29" s="182"/>
      <c r="AG29" s="182"/>
      <c r="AH29" s="182"/>
      <c r="AI29" s="182"/>
    </row>
    <row r="30" spans="1:36" customFormat="1" ht="15" customHeight="1">
      <c r="A30" s="667"/>
      <c r="B30" s="667"/>
      <c r="C30" s="545"/>
      <c r="D30" s="545"/>
      <c r="E30" s="545"/>
      <c r="F30" s="545"/>
      <c r="G30" s="180"/>
      <c r="H30" s="180"/>
      <c r="I30" s="548"/>
      <c r="J30" s="78"/>
      <c r="K30" s="547">
        <v>1</v>
      </c>
      <c r="L30" s="439"/>
      <c r="M30" s="136" t="s">
        <v>18</v>
      </c>
      <c r="N30" s="136"/>
      <c r="O30" s="440"/>
      <c r="P30" s="440"/>
      <c r="Q30" s="440"/>
      <c r="R30" s="455"/>
      <c r="S30" s="148"/>
      <c r="T30" s="452"/>
      <c r="U30" s="136"/>
      <c r="V30" s="148"/>
      <c r="W30" s="449"/>
      <c r="X30" s="182"/>
      <c r="Y30" s="182"/>
      <c r="Z30" s="182"/>
      <c r="AA30" s="182"/>
      <c r="AB30" s="182"/>
      <c r="AC30" s="182"/>
      <c r="AD30" s="182"/>
      <c r="AE30" s="182"/>
      <c r="AF30" s="182"/>
      <c r="AG30" s="182"/>
      <c r="AH30" s="182"/>
      <c r="AI30" s="182"/>
    </row>
    <row r="31" spans="1:36" customFormat="1" ht="15" customHeight="1">
      <c r="A31" s="667"/>
      <c r="B31" s="545"/>
      <c r="C31" s="545"/>
      <c r="D31" s="545"/>
      <c r="E31" s="545"/>
      <c r="F31" s="545"/>
      <c r="G31" s="180"/>
      <c r="H31" s="180"/>
      <c r="I31" s="541"/>
      <c r="J31" s="78"/>
      <c r="K31" s="547">
        <v>1</v>
      </c>
      <c r="L31" s="439"/>
      <c r="M31" s="142" t="s">
        <v>19</v>
      </c>
      <c r="N31" s="136"/>
      <c r="O31" s="440"/>
      <c r="P31" s="440"/>
      <c r="Q31" s="440"/>
      <c r="R31" s="455"/>
      <c r="S31" s="148"/>
      <c r="T31" s="452"/>
      <c r="U31" s="136"/>
      <c r="V31" s="148"/>
      <c r="W31" s="449"/>
      <c r="X31" s="182"/>
      <c r="Y31" s="182"/>
      <c r="Z31" s="182"/>
      <c r="AA31" s="182"/>
      <c r="AB31" s="182"/>
      <c r="AC31" s="182"/>
      <c r="AD31" s="182"/>
      <c r="AE31" s="182"/>
      <c r="AF31" s="182"/>
      <c r="AG31" s="182"/>
      <c r="AH31" s="182"/>
      <c r="AI31" s="182"/>
    </row>
    <row r="32" spans="1:36" customFormat="1" ht="15" customHeight="1">
      <c r="L32" s="415"/>
      <c r="M32" s="151" t="s">
        <v>309</v>
      </c>
      <c r="N32" s="136"/>
      <c r="O32" s="440"/>
      <c r="P32" s="440"/>
      <c r="Q32" s="440"/>
      <c r="R32" s="455"/>
      <c r="S32" s="148"/>
      <c r="T32" s="452"/>
      <c r="U32" s="136"/>
      <c r="V32" s="148"/>
      <c r="W32" s="449"/>
      <c r="X32" s="182"/>
      <c r="Y32" s="182"/>
      <c r="Z32" s="182"/>
      <c r="AA32" s="182"/>
      <c r="AB32" s="182"/>
      <c r="AC32" s="182"/>
      <c r="AD32" s="182"/>
      <c r="AE32" s="182"/>
      <c r="AF32" s="182"/>
      <c r="AG32" s="182"/>
      <c r="AH32" s="182"/>
      <c r="AI32" s="182"/>
    </row>
    <row r="33" spans="12:23" ht="3" customHeight="1">
      <c r="L33" s="409"/>
      <c r="M33" s="409"/>
      <c r="N33" s="409"/>
      <c r="O33" s="409"/>
      <c r="P33" s="409"/>
      <c r="Q33" s="409"/>
      <c r="R33" s="409"/>
      <c r="S33" s="409"/>
      <c r="T33" s="409"/>
      <c r="U33" s="409"/>
    </row>
    <row r="34" spans="12:23" ht="106.5" customHeight="1">
      <c r="L34" s="1">
        <v>1</v>
      </c>
      <c r="M34" s="661" t="s">
        <v>659</v>
      </c>
      <c r="N34" s="661"/>
      <c r="O34" s="661"/>
      <c r="P34" s="661"/>
      <c r="Q34" s="661"/>
      <c r="R34" s="661"/>
      <c r="S34" s="661"/>
      <c r="T34" s="661"/>
      <c r="U34" s="661"/>
      <c r="V34" s="661"/>
      <c r="W34" s="661"/>
    </row>
  </sheetData>
  <sheetProtection algorithmName="SHA-512" hashValue="kcS40maiuYSDAp+L68ClUHC0tEmvOZOBzoeTdIs6i16szKTW/qxZpTtZCRXm0jNVzrmE98fCKX/T+5SioLSPow==" saltValue="LvQEYpiL2UYPEFYoIc8SrA==" spinCount="100000" sheet="1" objects="1" scenarios="1" formatColumns="0" formatRows="0"/>
  <dataConsolidate leftLabels="1" link="1"/>
  <mergeCells count="39">
    <mergeCell ref="W24:W26"/>
    <mergeCell ref="R15:T15"/>
    <mergeCell ref="O14:T14"/>
    <mergeCell ref="M34:W34"/>
    <mergeCell ref="U14:U16"/>
    <mergeCell ref="V14:V16"/>
    <mergeCell ref="W13:W16"/>
    <mergeCell ref="L13:V13"/>
    <mergeCell ref="L14:L16"/>
    <mergeCell ref="M14:M16"/>
    <mergeCell ref="S17:T17"/>
    <mergeCell ref="T24:T25"/>
    <mergeCell ref="L5:T5"/>
    <mergeCell ref="O7:T7"/>
    <mergeCell ref="O8:T8"/>
    <mergeCell ref="L11:M11"/>
    <mergeCell ref="O11:T11"/>
    <mergeCell ref="O9:T9"/>
    <mergeCell ref="O10:T10"/>
    <mergeCell ref="O12:U12"/>
    <mergeCell ref="O15:O16"/>
    <mergeCell ref="P15:Q15"/>
    <mergeCell ref="S16:T16"/>
    <mergeCell ref="I21:I28"/>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xr:uid="{00000000-0002-0000-1400-000000000000}"/>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xr:uid="{00000000-0002-0000-1400-000001000000}"/>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400-000002000000}">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xr:uid="{00000000-0002-0000-1400-000003000000}">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xr:uid="{00000000-0002-0000-14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xr:uid="{00000000-0002-0000-1400-000005000000}"/>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xr:uid="{00000000-0002-0000-1400-000006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400-000007000000}"/>
    <dataValidation type="list" allowBlank="1" showInputMessage="1" showErrorMessage="1" errorTitle="Ошибка" error="Выберите значение из списка" prompt="Выберите значение из списка" sqref="O23:V23" xr:uid="{00000000-0002-0000-14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List05_6">
    <tabColor indexed="22"/>
  </sheetPr>
  <dimension ref="A1:T19"/>
  <sheetViews>
    <sheetView showGridLines="0" topLeftCell="E1" zoomScaleNormal="100" workbookViewId="0"/>
  </sheetViews>
  <sheetFormatPr defaultColWidth="10.5703125" defaultRowHeight="14.25"/>
  <cols>
    <col min="1" max="1" width="3.7109375" style="191" hidden="1" customWidth="1"/>
    <col min="2" max="4" width="3.7109375" style="180" hidden="1" customWidth="1"/>
    <col min="5" max="5" width="3.7109375" style="80" customWidth="1"/>
    <col min="6" max="6" width="9.7109375" style="32" customWidth="1"/>
    <col min="7" max="7" width="37.7109375" style="32" customWidth="1"/>
    <col min="8" max="8" width="66.85546875" style="32" customWidth="1"/>
    <col min="9" max="9" width="115.7109375" style="32" customWidth="1"/>
    <col min="10" max="11" width="10.5703125" style="180"/>
    <col min="12" max="12" width="11.140625" style="180" customWidth="1"/>
    <col min="13" max="20" width="10.5703125" style="180"/>
    <col min="21" max="16384" width="10.5703125" style="32"/>
  </cols>
  <sheetData>
    <row r="1" spans="1:20" ht="3" customHeight="1">
      <c r="A1" s="191" t="s">
        <v>69</v>
      </c>
    </row>
    <row r="2" spans="1:20" ht="22.5">
      <c r="F2" s="662" t="s">
        <v>491</v>
      </c>
      <c r="G2" s="663"/>
      <c r="H2" s="664"/>
      <c r="I2" s="376"/>
    </row>
    <row r="3" spans="1:20" ht="3" customHeight="1"/>
    <row r="4" spans="1:20" s="145" customFormat="1" ht="11.25">
      <c r="A4" s="190"/>
      <c r="B4" s="190"/>
      <c r="C4" s="190"/>
      <c r="D4" s="190"/>
      <c r="F4" s="613" t="s">
        <v>454</v>
      </c>
      <c r="G4" s="613"/>
      <c r="H4" s="613"/>
      <c r="I4" s="637" t="s">
        <v>455</v>
      </c>
      <c r="J4" s="190"/>
      <c r="K4" s="190"/>
      <c r="L4" s="190"/>
      <c r="M4" s="190"/>
      <c r="N4" s="190"/>
      <c r="O4" s="190"/>
      <c r="P4" s="190"/>
      <c r="Q4" s="190"/>
      <c r="R4" s="190"/>
      <c r="S4" s="190"/>
      <c r="T4" s="190"/>
    </row>
    <row r="5" spans="1:20" s="145" customFormat="1" ht="11.25" customHeight="1">
      <c r="A5" s="190"/>
      <c r="B5" s="190"/>
      <c r="C5" s="190"/>
      <c r="D5" s="190"/>
      <c r="F5" s="278" t="s">
        <v>92</v>
      </c>
      <c r="G5" s="104" t="s">
        <v>457</v>
      </c>
      <c r="H5" s="277" t="s">
        <v>442</v>
      </c>
      <c r="I5" s="637"/>
      <c r="J5" s="190"/>
      <c r="K5" s="190"/>
      <c r="L5" s="190"/>
      <c r="M5" s="190"/>
      <c r="N5" s="190"/>
      <c r="O5" s="190"/>
      <c r="P5" s="190"/>
      <c r="Q5" s="190"/>
      <c r="R5" s="190"/>
      <c r="S5" s="190"/>
      <c r="T5" s="190"/>
    </row>
    <row r="6" spans="1:20" s="145" customFormat="1" ht="12" customHeight="1">
      <c r="A6" s="190"/>
      <c r="B6" s="190"/>
      <c r="C6" s="190"/>
      <c r="D6" s="190"/>
      <c r="F6" s="279" t="s">
        <v>93</v>
      </c>
      <c r="G6" s="281">
        <v>2</v>
      </c>
      <c r="H6" s="282">
        <v>3</v>
      </c>
      <c r="I6" s="280">
        <v>4</v>
      </c>
      <c r="J6" s="190">
        <v>4</v>
      </c>
      <c r="K6" s="190"/>
      <c r="L6" s="190"/>
      <c r="M6" s="190"/>
      <c r="N6" s="190"/>
      <c r="O6" s="190"/>
      <c r="P6" s="190"/>
      <c r="Q6" s="190"/>
      <c r="R6" s="190"/>
      <c r="S6" s="190"/>
      <c r="T6" s="190"/>
    </row>
    <row r="7" spans="1:20" s="145" customFormat="1" ht="18.75">
      <c r="A7" s="190"/>
      <c r="B7" s="190"/>
      <c r="C7" s="190"/>
      <c r="D7" s="190"/>
      <c r="F7" s="171">
        <v>1</v>
      </c>
      <c r="G7" s="360" t="s">
        <v>492</v>
      </c>
      <c r="H7" s="276" t="str">
        <f>IF(dateCh="","",dateCh)</f>
        <v>29.11.2022</v>
      </c>
      <c r="I7" s="176" t="s">
        <v>493</v>
      </c>
      <c r="J7" s="290"/>
      <c r="K7" s="190"/>
      <c r="L7" s="190"/>
      <c r="M7" s="190"/>
      <c r="N7" s="190"/>
      <c r="O7" s="190"/>
      <c r="P7" s="190"/>
      <c r="Q7" s="190"/>
      <c r="R7" s="190"/>
      <c r="S7" s="190"/>
      <c r="T7" s="190"/>
    </row>
    <row r="8" spans="1:20" s="145" customFormat="1" ht="45">
      <c r="A8" s="665">
        <v>1</v>
      </c>
      <c r="B8" s="190"/>
      <c r="C8" s="190"/>
      <c r="D8" s="190"/>
      <c r="F8" s="171" t="str">
        <f>"2." &amp;mergeValue(A8)</f>
        <v>2.1</v>
      </c>
      <c r="G8" s="360" t="s">
        <v>494</v>
      </c>
      <c r="H8" s="276"/>
      <c r="I8" s="176" t="s">
        <v>589</v>
      </c>
      <c r="J8" s="290"/>
      <c r="K8" s="190"/>
      <c r="L8" s="190"/>
      <c r="M8" s="190"/>
      <c r="N8" s="190"/>
      <c r="O8" s="190"/>
      <c r="P8" s="190"/>
      <c r="Q8" s="190"/>
      <c r="R8" s="190"/>
      <c r="S8" s="190"/>
      <c r="T8" s="190"/>
    </row>
    <row r="9" spans="1:20" s="145" customFormat="1" ht="22.5">
      <c r="A9" s="665"/>
      <c r="B9" s="190"/>
      <c r="C9" s="190"/>
      <c r="D9" s="190"/>
      <c r="F9" s="171" t="str">
        <f>"3." &amp;mergeValue(A9)</f>
        <v>3.1</v>
      </c>
      <c r="G9" s="360" t="s">
        <v>495</v>
      </c>
      <c r="H9" s="276"/>
      <c r="I9" s="176" t="s">
        <v>587</v>
      </c>
      <c r="J9" s="290"/>
      <c r="K9" s="190"/>
      <c r="L9" s="190"/>
      <c r="M9" s="190"/>
      <c r="N9" s="190"/>
      <c r="O9" s="190"/>
      <c r="P9" s="190"/>
      <c r="Q9" s="190"/>
      <c r="R9" s="190"/>
      <c r="S9" s="190"/>
      <c r="T9" s="190"/>
    </row>
    <row r="10" spans="1:20" s="145" customFormat="1" ht="22.5">
      <c r="A10" s="665"/>
      <c r="B10" s="190"/>
      <c r="C10" s="190"/>
      <c r="D10" s="190"/>
      <c r="F10" s="171" t="str">
        <f>"4."&amp;mergeValue(A10)</f>
        <v>4.1</v>
      </c>
      <c r="G10" s="360" t="s">
        <v>496</v>
      </c>
      <c r="H10" s="277" t="s">
        <v>458</v>
      </c>
      <c r="I10" s="176"/>
      <c r="J10" s="290"/>
      <c r="K10" s="190"/>
      <c r="L10" s="190"/>
      <c r="M10" s="190"/>
      <c r="N10" s="190"/>
      <c r="O10" s="190"/>
      <c r="P10" s="190"/>
      <c r="Q10" s="190"/>
      <c r="R10" s="190"/>
      <c r="S10" s="190"/>
      <c r="T10" s="190"/>
    </row>
    <row r="11" spans="1:20" s="145" customFormat="1" ht="18.75">
      <c r="A11" s="665"/>
      <c r="B11" s="665">
        <v>1</v>
      </c>
      <c r="C11" s="296"/>
      <c r="D11" s="296"/>
      <c r="F11" s="171" t="str">
        <f>"4."&amp;mergeValue(A11) &amp;"."&amp;mergeValue(B11)</f>
        <v>4.1.1</v>
      </c>
      <c r="G11" s="283" t="s">
        <v>591</v>
      </c>
      <c r="H11" s="276" t="str">
        <f>IF(region_name="","",region_name)</f>
        <v>Курская область</v>
      </c>
      <c r="I11" s="176" t="s">
        <v>499</v>
      </c>
      <c r="J11" s="290"/>
      <c r="K11" s="190"/>
      <c r="L11" s="190"/>
      <c r="M11" s="190"/>
      <c r="N11" s="190"/>
      <c r="O11" s="190"/>
      <c r="P11" s="190"/>
      <c r="Q11" s="190"/>
      <c r="R11" s="190"/>
      <c r="S11" s="190"/>
      <c r="T11" s="190"/>
    </row>
    <row r="12" spans="1:20" s="145" customFormat="1" ht="22.5">
      <c r="A12" s="665"/>
      <c r="B12" s="665"/>
      <c r="C12" s="665">
        <v>1</v>
      </c>
      <c r="D12" s="296"/>
      <c r="F12" s="171" t="str">
        <f>"4."&amp;mergeValue(A12) &amp;"."&amp;mergeValue(B12)&amp;"."&amp;mergeValue(C12)</f>
        <v>4.1.1.1</v>
      </c>
      <c r="G12" s="295" t="s">
        <v>497</v>
      </c>
      <c r="H12" s="276"/>
      <c r="I12" s="176" t="s">
        <v>500</v>
      </c>
      <c r="J12" s="290"/>
      <c r="K12" s="190"/>
      <c r="L12" s="190"/>
      <c r="M12" s="190"/>
      <c r="N12" s="190"/>
      <c r="O12" s="190"/>
      <c r="P12" s="190"/>
      <c r="Q12" s="190"/>
      <c r="R12" s="190"/>
      <c r="S12" s="190"/>
      <c r="T12" s="190"/>
    </row>
    <row r="13" spans="1:20" s="145" customFormat="1" ht="39" customHeight="1">
      <c r="A13" s="665"/>
      <c r="B13" s="665"/>
      <c r="C13" s="665"/>
      <c r="D13" s="296">
        <v>1</v>
      </c>
      <c r="F13" s="171" t="str">
        <f>"4."&amp;mergeValue(A13) &amp;"."&amp;mergeValue(B13)&amp;"."&amp;mergeValue(C13)&amp;"."&amp;mergeValue(D13)</f>
        <v>4.1.1.1.1</v>
      </c>
      <c r="G13" s="363" t="s">
        <v>498</v>
      </c>
      <c r="H13" s="276"/>
      <c r="I13" s="666" t="s">
        <v>590</v>
      </c>
      <c r="J13" s="290"/>
      <c r="K13" s="190"/>
      <c r="L13" s="190"/>
      <c r="M13" s="190"/>
      <c r="N13" s="190"/>
      <c r="O13" s="190"/>
      <c r="P13" s="190"/>
      <c r="Q13" s="190"/>
      <c r="R13" s="190"/>
      <c r="S13" s="190"/>
      <c r="T13" s="190"/>
    </row>
    <row r="14" spans="1:20" s="145" customFormat="1" ht="18.75">
      <c r="A14" s="665"/>
      <c r="B14" s="665"/>
      <c r="C14" s="665"/>
      <c r="D14" s="296"/>
      <c r="F14" s="292"/>
      <c r="G14" s="137" t="s">
        <v>4</v>
      </c>
      <c r="H14" s="297"/>
      <c r="I14" s="666"/>
      <c r="J14" s="290"/>
      <c r="K14" s="190"/>
      <c r="L14" s="190"/>
      <c r="M14" s="190"/>
      <c r="N14" s="190"/>
      <c r="O14" s="190"/>
      <c r="P14" s="190"/>
      <c r="Q14" s="190"/>
      <c r="R14" s="190"/>
      <c r="S14" s="190"/>
      <c r="T14" s="190"/>
    </row>
    <row r="15" spans="1:20" s="145" customFormat="1" ht="18.75">
      <c r="A15" s="665"/>
      <c r="B15" s="665"/>
      <c r="C15" s="296"/>
      <c r="D15" s="296"/>
      <c r="F15" s="364"/>
      <c r="G15" s="175" t="s">
        <v>403</v>
      </c>
      <c r="H15" s="365"/>
      <c r="I15" s="366"/>
      <c r="J15" s="290"/>
      <c r="K15" s="190"/>
      <c r="L15" s="190"/>
      <c r="M15" s="190"/>
      <c r="N15" s="190"/>
      <c r="O15" s="190"/>
      <c r="P15" s="190"/>
      <c r="Q15" s="190"/>
      <c r="R15" s="190"/>
      <c r="S15" s="190"/>
      <c r="T15" s="190"/>
    </row>
    <row r="16" spans="1:20" s="145" customFormat="1" ht="18.75">
      <c r="A16" s="665"/>
      <c r="B16" s="190"/>
      <c r="C16" s="190"/>
      <c r="D16" s="190"/>
      <c r="F16" s="292"/>
      <c r="G16" s="142" t="s">
        <v>506</v>
      </c>
      <c r="H16" s="293"/>
      <c r="I16" s="294"/>
      <c r="J16" s="290"/>
      <c r="K16" s="190"/>
      <c r="L16" s="190"/>
      <c r="M16" s="190"/>
      <c r="N16" s="190"/>
      <c r="O16" s="190"/>
      <c r="P16" s="190"/>
      <c r="Q16" s="190"/>
      <c r="R16" s="190"/>
      <c r="S16" s="190"/>
      <c r="T16" s="190"/>
    </row>
    <row r="17" spans="1:20" s="145" customFormat="1" ht="18.75">
      <c r="A17" s="190"/>
      <c r="B17" s="190"/>
      <c r="C17" s="190"/>
      <c r="D17" s="190"/>
      <c r="F17" s="292"/>
      <c r="G17" s="151" t="s">
        <v>505</v>
      </c>
      <c r="H17" s="293"/>
      <c r="I17" s="294"/>
      <c r="J17" s="290"/>
      <c r="K17" s="190"/>
      <c r="L17" s="190"/>
      <c r="M17" s="190"/>
      <c r="N17" s="190"/>
      <c r="O17" s="190"/>
      <c r="P17" s="190"/>
      <c r="Q17" s="190"/>
      <c r="R17" s="190"/>
      <c r="S17" s="190"/>
      <c r="T17" s="190"/>
    </row>
    <row r="18" spans="1:20" s="145" customFormat="1" ht="3" customHeight="1">
      <c r="A18" s="190"/>
      <c r="B18" s="190"/>
      <c r="C18" s="190"/>
      <c r="D18" s="190"/>
      <c r="F18" s="298"/>
      <c r="G18" s="299"/>
      <c r="H18" s="300"/>
      <c r="I18" s="301"/>
      <c r="J18" s="190"/>
      <c r="K18" s="190"/>
      <c r="L18" s="190"/>
      <c r="M18" s="190"/>
      <c r="N18" s="190"/>
      <c r="O18" s="190"/>
      <c r="P18" s="190"/>
      <c r="Q18" s="190"/>
      <c r="R18" s="190"/>
      <c r="S18" s="190"/>
      <c r="T18" s="190"/>
    </row>
    <row r="19" spans="1:20" s="145" customFormat="1" ht="15" customHeight="1">
      <c r="A19" s="190"/>
      <c r="B19" s="190"/>
      <c r="C19" s="190"/>
      <c r="D19" s="190"/>
      <c r="F19" s="284"/>
      <c r="G19" s="661" t="s">
        <v>592</v>
      </c>
      <c r="H19" s="661"/>
      <c r="I19" s="88"/>
      <c r="J19" s="190"/>
      <c r="K19" s="190"/>
      <c r="L19" s="190"/>
      <c r="M19" s="190"/>
      <c r="N19" s="190"/>
      <c r="O19" s="190"/>
      <c r="P19" s="190"/>
      <c r="Q19" s="190"/>
      <c r="R19" s="190"/>
      <c r="S19" s="190"/>
      <c r="T19" s="190"/>
    </row>
  </sheetData>
  <sheetProtection algorithmName="SHA-512" hashValue="rgMejfO524R8i+qc0nOs3SXDFfNpDSBfmSUv2jN/uUCvbKbPP8twin5mPWcSY505wEGuN67w9XGgTMz5D/+wqA==" saltValue="7BP3Js0/43JTfRhtUw59f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500-000000000000}">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32" hidden="1" customWidth="1"/>
    <col min="7" max="8" width="9.140625" style="88" hidden="1" customWidth="1"/>
    <col min="9" max="9" width="3.7109375" style="88" customWidth="1"/>
    <col min="10" max="11" width="3.7109375" style="80" customWidth="1"/>
    <col min="12" max="12" width="12.7109375" style="32" customWidth="1"/>
    <col min="13" max="13" width="44.7109375" style="32" customWidth="1"/>
    <col min="14" max="14" width="2.140625" style="32" hidden="1" customWidth="1"/>
    <col min="15" max="17" width="23.7109375" style="32" hidden="1" customWidth="1"/>
    <col min="18" max="18" width="11.7109375" style="32" customWidth="1"/>
    <col min="19" max="19" width="3.7109375" style="32" customWidth="1"/>
    <col min="20" max="20" width="11.7109375" style="32" customWidth="1"/>
    <col min="21" max="21" width="8.5703125" style="32" hidden="1" customWidth="1"/>
    <col min="22" max="22" width="4.7109375" style="32" customWidth="1"/>
    <col min="23" max="23" width="115.7109375" style="32" customWidth="1"/>
    <col min="24" max="26" width="10.5703125" style="180"/>
    <col min="27" max="27" width="10.140625" style="180" customWidth="1"/>
    <col min="28" max="34" width="10.5703125" style="180"/>
    <col min="35" max="256" width="10.5703125" style="32"/>
    <col min="257" max="264" width="0" style="32" hidden="1" customWidth="1"/>
    <col min="265" max="267" width="3.7109375" style="32" customWidth="1"/>
    <col min="268" max="268" width="12.7109375" style="32" customWidth="1"/>
    <col min="269" max="269" width="47.42578125" style="32" customWidth="1"/>
    <col min="270" max="273" width="0" style="32" hidden="1" customWidth="1"/>
    <col min="274" max="274" width="11.7109375" style="32" customWidth="1"/>
    <col min="275" max="275" width="6.42578125" style="32" bestFit="1" customWidth="1"/>
    <col min="276" max="276" width="11.7109375" style="32" customWidth="1"/>
    <col min="277" max="277" width="0" style="32" hidden="1" customWidth="1"/>
    <col min="278" max="278" width="3.7109375" style="32" customWidth="1"/>
    <col min="279" max="279" width="11.140625" style="32" bestFit="1" customWidth="1"/>
    <col min="280" max="282" width="10.5703125" style="32"/>
    <col min="283" max="283" width="10.140625" style="32" customWidth="1"/>
    <col min="284" max="512" width="10.5703125" style="32"/>
    <col min="513" max="520" width="0" style="32" hidden="1" customWidth="1"/>
    <col min="521" max="523" width="3.7109375" style="32" customWidth="1"/>
    <col min="524" max="524" width="12.7109375" style="32" customWidth="1"/>
    <col min="525" max="525" width="47.42578125" style="32" customWidth="1"/>
    <col min="526" max="529" width="0" style="32" hidden="1" customWidth="1"/>
    <col min="530" max="530" width="11.7109375" style="32" customWidth="1"/>
    <col min="531" max="531" width="6.42578125" style="32" bestFit="1" customWidth="1"/>
    <col min="532" max="532" width="11.7109375" style="32" customWidth="1"/>
    <col min="533" max="533" width="0" style="32" hidden="1" customWidth="1"/>
    <col min="534" max="534" width="3.7109375" style="32" customWidth="1"/>
    <col min="535" max="535" width="11.140625" style="32" bestFit="1" customWidth="1"/>
    <col min="536" max="538" width="10.5703125" style="32"/>
    <col min="539" max="539" width="10.140625" style="32" customWidth="1"/>
    <col min="540" max="768" width="10.5703125" style="32"/>
    <col min="769" max="776" width="0" style="32" hidden="1" customWidth="1"/>
    <col min="777" max="779" width="3.7109375" style="32" customWidth="1"/>
    <col min="780" max="780" width="12.7109375" style="32" customWidth="1"/>
    <col min="781" max="781" width="47.42578125" style="32" customWidth="1"/>
    <col min="782" max="785" width="0" style="32" hidden="1" customWidth="1"/>
    <col min="786" max="786" width="11.7109375" style="32" customWidth="1"/>
    <col min="787" max="787" width="6.42578125" style="32" bestFit="1" customWidth="1"/>
    <col min="788" max="788" width="11.7109375" style="32" customWidth="1"/>
    <col min="789" max="789" width="0" style="32" hidden="1" customWidth="1"/>
    <col min="790" max="790" width="3.7109375" style="32" customWidth="1"/>
    <col min="791" max="791" width="11.140625" style="32" bestFit="1" customWidth="1"/>
    <col min="792" max="794" width="10.5703125" style="32"/>
    <col min="795" max="795" width="10.140625" style="32" customWidth="1"/>
    <col min="796" max="1024" width="10.5703125" style="32"/>
    <col min="1025" max="1032" width="0" style="32" hidden="1" customWidth="1"/>
    <col min="1033" max="1035" width="3.7109375" style="32" customWidth="1"/>
    <col min="1036" max="1036" width="12.7109375" style="32" customWidth="1"/>
    <col min="1037" max="1037" width="47.42578125" style="32" customWidth="1"/>
    <col min="1038" max="1041" width="0" style="32" hidden="1" customWidth="1"/>
    <col min="1042" max="1042" width="11.7109375" style="32" customWidth="1"/>
    <col min="1043" max="1043" width="6.42578125" style="32" bestFit="1" customWidth="1"/>
    <col min="1044" max="1044" width="11.7109375" style="32" customWidth="1"/>
    <col min="1045" max="1045" width="0" style="32" hidden="1" customWidth="1"/>
    <col min="1046" max="1046" width="3.7109375" style="32" customWidth="1"/>
    <col min="1047" max="1047" width="11.140625" style="32" bestFit="1" customWidth="1"/>
    <col min="1048" max="1050" width="10.5703125" style="32"/>
    <col min="1051" max="1051" width="10.140625" style="32" customWidth="1"/>
    <col min="1052" max="1280" width="10.5703125" style="32"/>
    <col min="1281" max="1288" width="0" style="32" hidden="1" customWidth="1"/>
    <col min="1289" max="1291" width="3.7109375" style="32" customWidth="1"/>
    <col min="1292" max="1292" width="12.7109375" style="32" customWidth="1"/>
    <col min="1293" max="1293" width="47.42578125" style="32" customWidth="1"/>
    <col min="1294" max="1297" width="0" style="32" hidden="1" customWidth="1"/>
    <col min="1298" max="1298" width="11.7109375" style="32" customWidth="1"/>
    <col min="1299" max="1299" width="6.42578125" style="32" bestFit="1" customWidth="1"/>
    <col min="1300" max="1300" width="11.7109375" style="32" customWidth="1"/>
    <col min="1301" max="1301" width="0" style="32" hidden="1" customWidth="1"/>
    <col min="1302" max="1302" width="3.7109375" style="32" customWidth="1"/>
    <col min="1303" max="1303" width="11.140625" style="32" bestFit="1" customWidth="1"/>
    <col min="1304" max="1306" width="10.5703125" style="32"/>
    <col min="1307" max="1307" width="10.140625" style="32" customWidth="1"/>
    <col min="1308" max="1536" width="10.5703125" style="32"/>
    <col min="1537" max="1544" width="0" style="32" hidden="1" customWidth="1"/>
    <col min="1545" max="1547" width="3.7109375" style="32" customWidth="1"/>
    <col min="1548" max="1548" width="12.7109375" style="32" customWidth="1"/>
    <col min="1549" max="1549" width="47.42578125" style="32" customWidth="1"/>
    <col min="1550" max="1553" width="0" style="32" hidden="1" customWidth="1"/>
    <col min="1554" max="1554" width="11.7109375" style="32" customWidth="1"/>
    <col min="1555" max="1555" width="6.42578125" style="32" bestFit="1" customWidth="1"/>
    <col min="1556" max="1556" width="11.7109375" style="32" customWidth="1"/>
    <col min="1557" max="1557" width="0" style="32" hidden="1" customWidth="1"/>
    <col min="1558" max="1558" width="3.7109375" style="32" customWidth="1"/>
    <col min="1559" max="1559" width="11.140625" style="32" bestFit="1" customWidth="1"/>
    <col min="1560" max="1562" width="10.5703125" style="32"/>
    <col min="1563" max="1563" width="10.140625" style="32" customWidth="1"/>
    <col min="1564" max="1792" width="10.5703125" style="32"/>
    <col min="1793" max="1800" width="0" style="32" hidden="1" customWidth="1"/>
    <col min="1801" max="1803" width="3.7109375" style="32" customWidth="1"/>
    <col min="1804" max="1804" width="12.7109375" style="32" customWidth="1"/>
    <col min="1805" max="1805" width="47.42578125" style="32" customWidth="1"/>
    <col min="1806" max="1809" width="0" style="32" hidden="1" customWidth="1"/>
    <col min="1810" max="1810" width="11.7109375" style="32" customWidth="1"/>
    <col min="1811" max="1811" width="6.42578125" style="32" bestFit="1" customWidth="1"/>
    <col min="1812" max="1812" width="11.7109375" style="32" customWidth="1"/>
    <col min="1813" max="1813" width="0" style="32" hidden="1" customWidth="1"/>
    <col min="1814" max="1814" width="3.7109375" style="32" customWidth="1"/>
    <col min="1815" max="1815" width="11.140625" style="32" bestFit="1" customWidth="1"/>
    <col min="1816" max="1818" width="10.5703125" style="32"/>
    <col min="1819" max="1819" width="10.140625" style="32" customWidth="1"/>
    <col min="1820" max="2048" width="10.5703125" style="32"/>
    <col min="2049" max="2056" width="0" style="32" hidden="1" customWidth="1"/>
    <col min="2057" max="2059" width="3.7109375" style="32" customWidth="1"/>
    <col min="2060" max="2060" width="12.7109375" style="32" customWidth="1"/>
    <col min="2061" max="2061" width="47.42578125" style="32" customWidth="1"/>
    <col min="2062" max="2065" width="0" style="32" hidden="1" customWidth="1"/>
    <col min="2066" max="2066" width="11.7109375" style="32" customWidth="1"/>
    <col min="2067" max="2067" width="6.42578125" style="32" bestFit="1" customWidth="1"/>
    <col min="2068" max="2068" width="11.7109375" style="32" customWidth="1"/>
    <col min="2069" max="2069" width="0" style="32" hidden="1" customWidth="1"/>
    <col min="2070" max="2070" width="3.7109375" style="32" customWidth="1"/>
    <col min="2071" max="2071" width="11.140625" style="32" bestFit="1" customWidth="1"/>
    <col min="2072" max="2074" width="10.5703125" style="32"/>
    <col min="2075" max="2075" width="10.140625" style="32" customWidth="1"/>
    <col min="2076" max="2304" width="10.5703125" style="32"/>
    <col min="2305" max="2312" width="0" style="32" hidden="1" customWidth="1"/>
    <col min="2313" max="2315" width="3.7109375" style="32" customWidth="1"/>
    <col min="2316" max="2316" width="12.7109375" style="32" customWidth="1"/>
    <col min="2317" max="2317" width="47.42578125" style="32" customWidth="1"/>
    <col min="2318" max="2321" width="0" style="32" hidden="1" customWidth="1"/>
    <col min="2322" max="2322" width="11.7109375" style="32" customWidth="1"/>
    <col min="2323" max="2323" width="6.42578125" style="32" bestFit="1" customWidth="1"/>
    <col min="2324" max="2324" width="11.7109375" style="32" customWidth="1"/>
    <col min="2325" max="2325" width="0" style="32" hidden="1" customWidth="1"/>
    <col min="2326" max="2326" width="3.7109375" style="32" customWidth="1"/>
    <col min="2327" max="2327" width="11.140625" style="32" bestFit="1" customWidth="1"/>
    <col min="2328" max="2330" width="10.5703125" style="32"/>
    <col min="2331" max="2331" width="10.140625" style="32" customWidth="1"/>
    <col min="2332" max="2560" width="10.5703125" style="32"/>
    <col min="2561" max="2568" width="0" style="32" hidden="1" customWidth="1"/>
    <col min="2569" max="2571" width="3.7109375" style="32" customWidth="1"/>
    <col min="2572" max="2572" width="12.7109375" style="32" customWidth="1"/>
    <col min="2573" max="2573" width="47.42578125" style="32" customWidth="1"/>
    <col min="2574" max="2577" width="0" style="32" hidden="1" customWidth="1"/>
    <col min="2578" max="2578" width="11.7109375" style="32" customWidth="1"/>
    <col min="2579" max="2579" width="6.42578125" style="32" bestFit="1" customWidth="1"/>
    <col min="2580" max="2580" width="11.7109375" style="32" customWidth="1"/>
    <col min="2581" max="2581" width="0" style="32" hidden="1" customWidth="1"/>
    <col min="2582" max="2582" width="3.7109375" style="32" customWidth="1"/>
    <col min="2583" max="2583" width="11.140625" style="32" bestFit="1" customWidth="1"/>
    <col min="2584" max="2586" width="10.5703125" style="32"/>
    <col min="2587" max="2587" width="10.140625" style="32" customWidth="1"/>
    <col min="2588" max="2816" width="10.5703125" style="32"/>
    <col min="2817" max="2824" width="0" style="32" hidden="1" customWidth="1"/>
    <col min="2825" max="2827" width="3.7109375" style="32" customWidth="1"/>
    <col min="2828" max="2828" width="12.7109375" style="32" customWidth="1"/>
    <col min="2829" max="2829" width="47.42578125" style="32" customWidth="1"/>
    <col min="2830" max="2833" width="0" style="32" hidden="1" customWidth="1"/>
    <col min="2834" max="2834" width="11.7109375" style="32" customWidth="1"/>
    <col min="2835" max="2835" width="6.42578125" style="32" bestFit="1" customWidth="1"/>
    <col min="2836" max="2836" width="11.7109375" style="32" customWidth="1"/>
    <col min="2837" max="2837" width="0" style="32" hidden="1" customWidth="1"/>
    <col min="2838" max="2838" width="3.7109375" style="32" customWidth="1"/>
    <col min="2839" max="2839" width="11.140625" style="32" bestFit="1" customWidth="1"/>
    <col min="2840" max="2842" width="10.5703125" style="32"/>
    <col min="2843" max="2843" width="10.140625" style="32" customWidth="1"/>
    <col min="2844" max="3072" width="10.5703125" style="32"/>
    <col min="3073" max="3080" width="0" style="32" hidden="1" customWidth="1"/>
    <col min="3081" max="3083" width="3.7109375" style="32" customWidth="1"/>
    <col min="3084" max="3084" width="12.7109375" style="32" customWidth="1"/>
    <col min="3085" max="3085" width="47.42578125" style="32" customWidth="1"/>
    <col min="3086" max="3089" width="0" style="32" hidden="1" customWidth="1"/>
    <col min="3090" max="3090" width="11.7109375" style="32" customWidth="1"/>
    <col min="3091" max="3091" width="6.42578125" style="32" bestFit="1" customWidth="1"/>
    <col min="3092" max="3092" width="11.7109375" style="32" customWidth="1"/>
    <col min="3093" max="3093" width="0" style="32" hidden="1" customWidth="1"/>
    <col min="3094" max="3094" width="3.7109375" style="32" customWidth="1"/>
    <col min="3095" max="3095" width="11.140625" style="32" bestFit="1" customWidth="1"/>
    <col min="3096" max="3098" width="10.5703125" style="32"/>
    <col min="3099" max="3099" width="10.140625" style="32" customWidth="1"/>
    <col min="3100" max="3328" width="10.5703125" style="32"/>
    <col min="3329" max="3336" width="0" style="32" hidden="1" customWidth="1"/>
    <col min="3337" max="3339" width="3.7109375" style="32" customWidth="1"/>
    <col min="3340" max="3340" width="12.7109375" style="32" customWidth="1"/>
    <col min="3341" max="3341" width="47.42578125" style="32" customWidth="1"/>
    <col min="3342" max="3345" width="0" style="32" hidden="1" customWidth="1"/>
    <col min="3346" max="3346" width="11.7109375" style="32" customWidth="1"/>
    <col min="3347" max="3347" width="6.42578125" style="32" bestFit="1" customWidth="1"/>
    <col min="3348" max="3348" width="11.7109375" style="32" customWidth="1"/>
    <col min="3349" max="3349" width="0" style="32" hidden="1" customWidth="1"/>
    <col min="3350" max="3350" width="3.7109375" style="32" customWidth="1"/>
    <col min="3351" max="3351" width="11.140625" style="32" bestFit="1" customWidth="1"/>
    <col min="3352" max="3354" width="10.5703125" style="32"/>
    <col min="3355" max="3355" width="10.140625" style="32" customWidth="1"/>
    <col min="3356" max="3584" width="10.5703125" style="32"/>
    <col min="3585" max="3592" width="0" style="32" hidden="1" customWidth="1"/>
    <col min="3593" max="3595" width="3.7109375" style="32" customWidth="1"/>
    <col min="3596" max="3596" width="12.7109375" style="32" customWidth="1"/>
    <col min="3597" max="3597" width="47.42578125" style="32" customWidth="1"/>
    <col min="3598" max="3601" width="0" style="32" hidden="1" customWidth="1"/>
    <col min="3602" max="3602" width="11.7109375" style="32" customWidth="1"/>
    <col min="3603" max="3603" width="6.42578125" style="32" bestFit="1" customWidth="1"/>
    <col min="3604" max="3604" width="11.7109375" style="32" customWidth="1"/>
    <col min="3605" max="3605" width="0" style="32" hidden="1" customWidth="1"/>
    <col min="3606" max="3606" width="3.7109375" style="32" customWidth="1"/>
    <col min="3607" max="3607" width="11.140625" style="32" bestFit="1" customWidth="1"/>
    <col min="3608" max="3610" width="10.5703125" style="32"/>
    <col min="3611" max="3611" width="10.140625" style="32" customWidth="1"/>
    <col min="3612" max="3840" width="10.5703125" style="32"/>
    <col min="3841" max="3848" width="0" style="32" hidden="1" customWidth="1"/>
    <col min="3849" max="3851" width="3.7109375" style="32" customWidth="1"/>
    <col min="3852" max="3852" width="12.7109375" style="32" customWidth="1"/>
    <col min="3853" max="3853" width="47.42578125" style="32" customWidth="1"/>
    <col min="3854" max="3857" width="0" style="32" hidden="1" customWidth="1"/>
    <col min="3858" max="3858" width="11.7109375" style="32" customWidth="1"/>
    <col min="3859" max="3859" width="6.42578125" style="32" bestFit="1" customWidth="1"/>
    <col min="3860" max="3860" width="11.7109375" style="32" customWidth="1"/>
    <col min="3861" max="3861" width="0" style="32" hidden="1" customWidth="1"/>
    <col min="3862" max="3862" width="3.7109375" style="32" customWidth="1"/>
    <col min="3863" max="3863" width="11.140625" style="32" bestFit="1" customWidth="1"/>
    <col min="3864" max="3866" width="10.5703125" style="32"/>
    <col min="3867" max="3867" width="10.140625" style="32" customWidth="1"/>
    <col min="3868" max="4096" width="10.5703125" style="32"/>
    <col min="4097" max="4104" width="0" style="32" hidden="1" customWidth="1"/>
    <col min="4105" max="4107" width="3.7109375" style="32" customWidth="1"/>
    <col min="4108" max="4108" width="12.7109375" style="32" customWidth="1"/>
    <col min="4109" max="4109" width="47.42578125" style="32" customWidth="1"/>
    <col min="4110" max="4113" width="0" style="32" hidden="1" customWidth="1"/>
    <col min="4114" max="4114" width="11.7109375" style="32" customWidth="1"/>
    <col min="4115" max="4115" width="6.42578125" style="32" bestFit="1" customWidth="1"/>
    <col min="4116" max="4116" width="11.7109375" style="32" customWidth="1"/>
    <col min="4117" max="4117" width="0" style="32" hidden="1" customWidth="1"/>
    <col min="4118" max="4118" width="3.7109375" style="32" customWidth="1"/>
    <col min="4119" max="4119" width="11.140625" style="32" bestFit="1" customWidth="1"/>
    <col min="4120" max="4122" width="10.5703125" style="32"/>
    <col min="4123" max="4123" width="10.140625" style="32" customWidth="1"/>
    <col min="4124" max="4352" width="10.5703125" style="32"/>
    <col min="4353" max="4360" width="0" style="32" hidden="1" customWidth="1"/>
    <col min="4361" max="4363" width="3.7109375" style="32" customWidth="1"/>
    <col min="4364" max="4364" width="12.7109375" style="32" customWidth="1"/>
    <col min="4365" max="4365" width="47.42578125" style="32" customWidth="1"/>
    <col min="4366" max="4369" width="0" style="32" hidden="1" customWidth="1"/>
    <col min="4370" max="4370" width="11.7109375" style="32" customWidth="1"/>
    <col min="4371" max="4371" width="6.42578125" style="32" bestFit="1" customWidth="1"/>
    <col min="4372" max="4372" width="11.7109375" style="32" customWidth="1"/>
    <col min="4373" max="4373" width="0" style="32" hidden="1" customWidth="1"/>
    <col min="4374" max="4374" width="3.7109375" style="32" customWidth="1"/>
    <col min="4375" max="4375" width="11.140625" style="32" bestFit="1" customWidth="1"/>
    <col min="4376" max="4378" width="10.5703125" style="32"/>
    <col min="4379" max="4379" width="10.140625" style="32" customWidth="1"/>
    <col min="4380" max="4608" width="10.5703125" style="32"/>
    <col min="4609" max="4616" width="0" style="32" hidden="1" customWidth="1"/>
    <col min="4617" max="4619" width="3.7109375" style="32" customWidth="1"/>
    <col min="4620" max="4620" width="12.7109375" style="32" customWidth="1"/>
    <col min="4621" max="4621" width="47.42578125" style="32" customWidth="1"/>
    <col min="4622" max="4625" width="0" style="32" hidden="1" customWidth="1"/>
    <col min="4626" max="4626" width="11.7109375" style="32" customWidth="1"/>
    <col min="4627" max="4627" width="6.42578125" style="32" bestFit="1" customWidth="1"/>
    <col min="4628" max="4628" width="11.7109375" style="32" customWidth="1"/>
    <col min="4629" max="4629" width="0" style="32" hidden="1" customWidth="1"/>
    <col min="4630" max="4630" width="3.7109375" style="32" customWidth="1"/>
    <col min="4631" max="4631" width="11.140625" style="32" bestFit="1" customWidth="1"/>
    <col min="4632" max="4634" width="10.5703125" style="32"/>
    <col min="4635" max="4635" width="10.140625" style="32" customWidth="1"/>
    <col min="4636" max="4864" width="10.5703125" style="32"/>
    <col min="4865" max="4872" width="0" style="32" hidden="1" customWidth="1"/>
    <col min="4873" max="4875" width="3.7109375" style="32" customWidth="1"/>
    <col min="4876" max="4876" width="12.7109375" style="32" customWidth="1"/>
    <col min="4877" max="4877" width="47.42578125" style="32" customWidth="1"/>
    <col min="4878" max="4881" width="0" style="32" hidden="1" customWidth="1"/>
    <col min="4882" max="4882" width="11.7109375" style="32" customWidth="1"/>
    <col min="4883" max="4883" width="6.42578125" style="32" bestFit="1" customWidth="1"/>
    <col min="4884" max="4884" width="11.7109375" style="32" customWidth="1"/>
    <col min="4885" max="4885" width="0" style="32" hidden="1" customWidth="1"/>
    <col min="4886" max="4886" width="3.7109375" style="32" customWidth="1"/>
    <col min="4887" max="4887" width="11.140625" style="32" bestFit="1" customWidth="1"/>
    <col min="4888" max="4890" width="10.5703125" style="32"/>
    <col min="4891" max="4891" width="10.140625" style="32" customWidth="1"/>
    <col min="4892" max="5120" width="10.5703125" style="32"/>
    <col min="5121" max="5128" width="0" style="32" hidden="1" customWidth="1"/>
    <col min="5129" max="5131" width="3.7109375" style="32" customWidth="1"/>
    <col min="5132" max="5132" width="12.7109375" style="32" customWidth="1"/>
    <col min="5133" max="5133" width="47.42578125" style="32" customWidth="1"/>
    <col min="5134" max="5137" width="0" style="32" hidden="1" customWidth="1"/>
    <col min="5138" max="5138" width="11.7109375" style="32" customWidth="1"/>
    <col min="5139" max="5139" width="6.42578125" style="32" bestFit="1" customWidth="1"/>
    <col min="5140" max="5140" width="11.7109375" style="32" customWidth="1"/>
    <col min="5141" max="5141" width="0" style="32" hidden="1" customWidth="1"/>
    <col min="5142" max="5142" width="3.7109375" style="32" customWidth="1"/>
    <col min="5143" max="5143" width="11.140625" style="32" bestFit="1" customWidth="1"/>
    <col min="5144" max="5146" width="10.5703125" style="32"/>
    <col min="5147" max="5147" width="10.140625" style="32" customWidth="1"/>
    <col min="5148" max="5376" width="10.5703125" style="32"/>
    <col min="5377" max="5384" width="0" style="32" hidden="1" customWidth="1"/>
    <col min="5385" max="5387" width="3.7109375" style="32" customWidth="1"/>
    <col min="5388" max="5388" width="12.7109375" style="32" customWidth="1"/>
    <col min="5389" max="5389" width="47.42578125" style="32" customWidth="1"/>
    <col min="5390" max="5393" width="0" style="32" hidden="1" customWidth="1"/>
    <col min="5394" max="5394" width="11.7109375" style="32" customWidth="1"/>
    <col min="5395" max="5395" width="6.42578125" style="32" bestFit="1" customWidth="1"/>
    <col min="5396" max="5396" width="11.7109375" style="32" customWidth="1"/>
    <col min="5397" max="5397" width="0" style="32" hidden="1" customWidth="1"/>
    <col min="5398" max="5398" width="3.7109375" style="32" customWidth="1"/>
    <col min="5399" max="5399" width="11.140625" style="32" bestFit="1" customWidth="1"/>
    <col min="5400" max="5402" width="10.5703125" style="32"/>
    <col min="5403" max="5403" width="10.140625" style="32" customWidth="1"/>
    <col min="5404" max="5632" width="10.5703125" style="32"/>
    <col min="5633" max="5640" width="0" style="32" hidden="1" customWidth="1"/>
    <col min="5641" max="5643" width="3.7109375" style="32" customWidth="1"/>
    <col min="5644" max="5644" width="12.7109375" style="32" customWidth="1"/>
    <col min="5645" max="5645" width="47.42578125" style="32" customWidth="1"/>
    <col min="5646" max="5649" width="0" style="32" hidden="1" customWidth="1"/>
    <col min="5650" max="5650" width="11.7109375" style="32" customWidth="1"/>
    <col min="5651" max="5651" width="6.42578125" style="32" bestFit="1" customWidth="1"/>
    <col min="5652" max="5652" width="11.7109375" style="32" customWidth="1"/>
    <col min="5653" max="5653" width="0" style="32" hidden="1" customWidth="1"/>
    <col min="5654" max="5654" width="3.7109375" style="32" customWidth="1"/>
    <col min="5655" max="5655" width="11.140625" style="32" bestFit="1" customWidth="1"/>
    <col min="5656" max="5658" width="10.5703125" style="32"/>
    <col min="5659" max="5659" width="10.140625" style="32" customWidth="1"/>
    <col min="5660" max="5888" width="10.5703125" style="32"/>
    <col min="5889" max="5896" width="0" style="32" hidden="1" customWidth="1"/>
    <col min="5897" max="5899" width="3.7109375" style="32" customWidth="1"/>
    <col min="5900" max="5900" width="12.7109375" style="32" customWidth="1"/>
    <col min="5901" max="5901" width="47.42578125" style="32" customWidth="1"/>
    <col min="5902" max="5905" width="0" style="32" hidden="1" customWidth="1"/>
    <col min="5906" max="5906" width="11.7109375" style="32" customWidth="1"/>
    <col min="5907" max="5907" width="6.42578125" style="32" bestFit="1" customWidth="1"/>
    <col min="5908" max="5908" width="11.7109375" style="32" customWidth="1"/>
    <col min="5909" max="5909" width="0" style="32" hidden="1" customWidth="1"/>
    <col min="5910" max="5910" width="3.7109375" style="32" customWidth="1"/>
    <col min="5911" max="5911" width="11.140625" style="32" bestFit="1" customWidth="1"/>
    <col min="5912" max="5914" width="10.5703125" style="32"/>
    <col min="5915" max="5915" width="10.140625" style="32" customWidth="1"/>
    <col min="5916" max="6144" width="10.5703125" style="32"/>
    <col min="6145" max="6152" width="0" style="32" hidden="1" customWidth="1"/>
    <col min="6153" max="6155" width="3.7109375" style="32" customWidth="1"/>
    <col min="6156" max="6156" width="12.7109375" style="32" customWidth="1"/>
    <col min="6157" max="6157" width="47.42578125" style="32" customWidth="1"/>
    <col min="6158" max="6161" width="0" style="32" hidden="1" customWidth="1"/>
    <col min="6162" max="6162" width="11.7109375" style="32" customWidth="1"/>
    <col min="6163" max="6163" width="6.42578125" style="32" bestFit="1" customWidth="1"/>
    <col min="6164" max="6164" width="11.7109375" style="32" customWidth="1"/>
    <col min="6165" max="6165" width="0" style="32" hidden="1" customWidth="1"/>
    <col min="6166" max="6166" width="3.7109375" style="32" customWidth="1"/>
    <col min="6167" max="6167" width="11.140625" style="32" bestFit="1" customWidth="1"/>
    <col min="6168" max="6170" width="10.5703125" style="32"/>
    <col min="6171" max="6171" width="10.140625" style="32" customWidth="1"/>
    <col min="6172" max="6400" width="10.5703125" style="32"/>
    <col min="6401" max="6408" width="0" style="32" hidden="1" customWidth="1"/>
    <col min="6409" max="6411" width="3.7109375" style="32" customWidth="1"/>
    <col min="6412" max="6412" width="12.7109375" style="32" customWidth="1"/>
    <col min="6413" max="6413" width="47.42578125" style="32" customWidth="1"/>
    <col min="6414" max="6417" width="0" style="32" hidden="1" customWidth="1"/>
    <col min="6418" max="6418" width="11.7109375" style="32" customWidth="1"/>
    <col min="6419" max="6419" width="6.42578125" style="32" bestFit="1" customWidth="1"/>
    <col min="6420" max="6420" width="11.7109375" style="32" customWidth="1"/>
    <col min="6421" max="6421" width="0" style="32" hidden="1" customWidth="1"/>
    <col min="6422" max="6422" width="3.7109375" style="32" customWidth="1"/>
    <col min="6423" max="6423" width="11.140625" style="32" bestFit="1" customWidth="1"/>
    <col min="6424" max="6426" width="10.5703125" style="32"/>
    <col min="6427" max="6427" width="10.140625" style="32" customWidth="1"/>
    <col min="6428" max="6656" width="10.5703125" style="32"/>
    <col min="6657" max="6664" width="0" style="32" hidden="1" customWidth="1"/>
    <col min="6665" max="6667" width="3.7109375" style="32" customWidth="1"/>
    <col min="6668" max="6668" width="12.7109375" style="32" customWidth="1"/>
    <col min="6669" max="6669" width="47.42578125" style="32" customWidth="1"/>
    <col min="6670" max="6673" width="0" style="32" hidden="1" customWidth="1"/>
    <col min="6674" max="6674" width="11.7109375" style="32" customWidth="1"/>
    <col min="6675" max="6675" width="6.42578125" style="32" bestFit="1" customWidth="1"/>
    <col min="6676" max="6676" width="11.7109375" style="32" customWidth="1"/>
    <col min="6677" max="6677" width="0" style="32" hidden="1" customWidth="1"/>
    <col min="6678" max="6678" width="3.7109375" style="32" customWidth="1"/>
    <col min="6679" max="6679" width="11.140625" style="32" bestFit="1" customWidth="1"/>
    <col min="6680" max="6682" width="10.5703125" style="32"/>
    <col min="6683" max="6683" width="10.140625" style="32" customWidth="1"/>
    <col min="6684" max="6912" width="10.5703125" style="32"/>
    <col min="6913" max="6920" width="0" style="32" hidden="1" customWidth="1"/>
    <col min="6921" max="6923" width="3.7109375" style="32" customWidth="1"/>
    <col min="6924" max="6924" width="12.7109375" style="32" customWidth="1"/>
    <col min="6925" max="6925" width="47.42578125" style="32" customWidth="1"/>
    <col min="6926" max="6929" width="0" style="32" hidden="1" customWidth="1"/>
    <col min="6930" max="6930" width="11.7109375" style="32" customWidth="1"/>
    <col min="6931" max="6931" width="6.42578125" style="32" bestFit="1" customWidth="1"/>
    <col min="6932" max="6932" width="11.7109375" style="32" customWidth="1"/>
    <col min="6933" max="6933" width="0" style="32" hidden="1" customWidth="1"/>
    <col min="6934" max="6934" width="3.7109375" style="32" customWidth="1"/>
    <col min="6935" max="6935" width="11.140625" style="32" bestFit="1" customWidth="1"/>
    <col min="6936" max="6938" width="10.5703125" style="32"/>
    <col min="6939" max="6939" width="10.140625" style="32" customWidth="1"/>
    <col min="6940" max="7168" width="10.5703125" style="32"/>
    <col min="7169" max="7176" width="0" style="32" hidden="1" customWidth="1"/>
    <col min="7177" max="7179" width="3.7109375" style="32" customWidth="1"/>
    <col min="7180" max="7180" width="12.7109375" style="32" customWidth="1"/>
    <col min="7181" max="7181" width="47.42578125" style="32" customWidth="1"/>
    <col min="7182" max="7185" width="0" style="32" hidden="1" customWidth="1"/>
    <col min="7186" max="7186" width="11.7109375" style="32" customWidth="1"/>
    <col min="7187" max="7187" width="6.42578125" style="32" bestFit="1" customWidth="1"/>
    <col min="7188" max="7188" width="11.7109375" style="32" customWidth="1"/>
    <col min="7189" max="7189" width="0" style="32" hidden="1" customWidth="1"/>
    <col min="7190" max="7190" width="3.7109375" style="32" customWidth="1"/>
    <col min="7191" max="7191" width="11.140625" style="32" bestFit="1" customWidth="1"/>
    <col min="7192" max="7194" width="10.5703125" style="32"/>
    <col min="7195" max="7195" width="10.140625" style="32" customWidth="1"/>
    <col min="7196" max="7424" width="10.5703125" style="32"/>
    <col min="7425" max="7432" width="0" style="32" hidden="1" customWidth="1"/>
    <col min="7433" max="7435" width="3.7109375" style="32" customWidth="1"/>
    <col min="7436" max="7436" width="12.7109375" style="32" customWidth="1"/>
    <col min="7437" max="7437" width="47.42578125" style="32" customWidth="1"/>
    <col min="7438" max="7441" width="0" style="32" hidden="1" customWidth="1"/>
    <col min="7442" max="7442" width="11.7109375" style="32" customWidth="1"/>
    <col min="7443" max="7443" width="6.42578125" style="32" bestFit="1" customWidth="1"/>
    <col min="7444" max="7444" width="11.7109375" style="32" customWidth="1"/>
    <col min="7445" max="7445" width="0" style="32" hidden="1" customWidth="1"/>
    <col min="7446" max="7446" width="3.7109375" style="32" customWidth="1"/>
    <col min="7447" max="7447" width="11.140625" style="32" bestFit="1" customWidth="1"/>
    <col min="7448" max="7450" width="10.5703125" style="32"/>
    <col min="7451" max="7451" width="10.140625" style="32" customWidth="1"/>
    <col min="7452" max="7680" width="10.5703125" style="32"/>
    <col min="7681" max="7688" width="0" style="32" hidden="1" customWidth="1"/>
    <col min="7689" max="7691" width="3.7109375" style="32" customWidth="1"/>
    <col min="7692" max="7692" width="12.7109375" style="32" customWidth="1"/>
    <col min="7693" max="7693" width="47.42578125" style="32" customWidth="1"/>
    <col min="7694" max="7697" width="0" style="32" hidden="1" customWidth="1"/>
    <col min="7698" max="7698" width="11.7109375" style="32" customWidth="1"/>
    <col min="7699" max="7699" width="6.42578125" style="32" bestFit="1" customWidth="1"/>
    <col min="7700" max="7700" width="11.7109375" style="32" customWidth="1"/>
    <col min="7701" max="7701" width="0" style="32" hidden="1" customWidth="1"/>
    <col min="7702" max="7702" width="3.7109375" style="32" customWidth="1"/>
    <col min="7703" max="7703" width="11.140625" style="32" bestFit="1" customWidth="1"/>
    <col min="7704" max="7706" width="10.5703125" style="32"/>
    <col min="7707" max="7707" width="10.140625" style="32" customWidth="1"/>
    <col min="7708" max="7936" width="10.5703125" style="32"/>
    <col min="7937" max="7944" width="0" style="32" hidden="1" customWidth="1"/>
    <col min="7945" max="7947" width="3.7109375" style="32" customWidth="1"/>
    <col min="7948" max="7948" width="12.7109375" style="32" customWidth="1"/>
    <col min="7949" max="7949" width="47.42578125" style="32" customWidth="1"/>
    <col min="7950" max="7953" width="0" style="32" hidden="1" customWidth="1"/>
    <col min="7954" max="7954" width="11.7109375" style="32" customWidth="1"/>
    <col min="7955" max="7955" width="6.42578125" style="32" bestFit="1" customWidth="1"/>
    <col min="7956" max="7956" width="11.7109375" style="32" customWidth="1"/>
    <col min="7957" max="7957" width="0" style="32" hidden="1" customWidth="1"/>
    <col min="7958" max="7958" width="3.7109375" style="32" customWidth="1"/>
    <col min="7959" max="7959" width="11.140625" style="32" bestFit="1" customWidth="1"/>
    <col min="7960" max="7962" width="10.5703125" style="32"/>
    <col min="7963" max="7963" width="10.140625" style="32" customWidth="1"/>
    <col min="7964" max="8192" width="10.5703125" style="32"/>
    <col min="8193" max="8200" width="0" style="32" hidden="1" customWidth="1"/>
    <col min="8201" max="8203" width="3.7109375" style="32" customWidth="1"/>
    <col min="8204" max="8204" width="12.7109375" style="32" customWidth="1"/>
    <col min="8205" max="8205" width="47.42578125" style="32" customWidth="1"/>
    <col min="8206" max="8209" width="0" style="32" hidden="1" customWidth="1"/>
    <col min="8210" max="8210" width="11.7109375" style="32" customWidth="1"/>
    <col min="8211" max="8211" width="6.42578125" style="32" bestFit="1" customWidth="1"/>
    <col min="8212" max="8212" width="11.7109375" style="32" customWidth="1"/>
    <col min="8213" max="8213" width="0" style="32" hidden="1" customWidth="1"/>
    <col min="8214" max="8214" width="3.7109375" style="32" customWidth="1"/>
    <col min="8215" max="8215" width="11.140625" style="32" bestFit="1" customWidth="1"/>
    <col min="8216" max="8218" width="10.5703125" style="32"/>
    <col min="8219" max="8219" width="10.140625" style="32" customWidth="1"/>
    <col min="8220" max="8448" width="10.5703125" style="32"/>
    <col min="8449" max="8456" width="0" style="32" hidden="1" customWidth="1"/>
    <col min="8457" max="8459" width="3.7109375" style="32" customWidth="1"/>
    <col min="8460" max="8460" width="12.7109375" style="32" customWidth="1"/>
    <col min="8461" max="8461" width="47.42578125" style="32" customWidth="1"/>
    <col min="8462" max="8465" width="0" style="32" hidden="1" customWidth="1"/>
    <col min="8466" max="8466" width="11.7109375" style="32" customWidth="1"/>
    <col min="8467" max="8467" width="6.42578125" style="32" bestFit="1" customWidth="1"/>
    <col min="8468" max="8468" width="11.7109375" style="32" customWidth="1"/>
    <col min="8469" max="8469" width="0" style="32" hidden="1" customWidth="1"/>
    <col min="8470" max="8470" width="3.7109375" style="32" customWidth="1"/>
    <col min="8471" max="8471" width="11.140625" style="32" bestFit="1" customWidth="1"/>
    <col min="8472" max="8474" width="10.5703125" style="32"/>
    <col min="8475" max="8475" width="10.140625" style="32" customWidth="1"/>
    <col min="8476" max="8704" width="10.5703125" style="32"/>
    <col min="8705" max="8712" width="0" style="32" hidden="1" customWidth="1"/>
    <col min="8713" max="8715" width="3.7109375" style="32" customWidth="1"/>
    <col min="8716" max="8716" width="12.7109375" style="32" customWidth="1"/>
    <col min="8717" max="8717" width="47.42578125" style="32" customWidth="1"/>
    <col min="8718" max="8721" width="0" style="32" hidden="1" customWidth="1"/>
    <col min="8722" max="8722" width="11.7109375" style="32" customWidth="1"/>
    <col min="8723" max="8723" width="6.42578125" style="32" bestFit="1" customWidth="1"/>
    <col min="8724" max="8724" width="11.7109375" style="32" customWidth="1"/>
    <col min="8725" max="8725" width="0" style="32" hidden="1" customWidth="1"/>
    <col min="8726" max="8726" width="3.7109375" style="32" customWidth="1"/>
    <col min="8727" max="8727" width="11.140625" style="32" bestFit="1" customWidth="1"/>
    <col min="8728" max="8730" width="10.5703125" style="32"/>
    <col min="8731" max="8731" width="10.140625" style="32" customWidth="1"/>
    <col min="8732" max="8960" width="10.5703125" style="32"/>
    <col min="8961" max="8968" width="0" style="32" hidden="1" customWidth="1"/>
    <col min="8969" max="8971" width="3.7109375" style="32" customWidth="1"/>
    <col min="8972" max="8972" width="12.7109375" style="32" customWidth="1"/>
    <col min="8973" max="8973" width="47.42578125" style="32" customWidth="1"/>
    <col min="8974" max="8977" width="0" style="32" hidden="1" customWidth="1"/>
    <col min="8978" max="8978" width="11.7109375" style="32" customWidth="1"/>
    <col min="8979" max="8979" width="6.42578125" style="32" bestFit="1" customWidth="1"/>
    <col min="8980" max="8980" width="11.7109375" style="32" customWidth="1"/>
    <col min="8981" max="8981" width="0" style="32" hidden="1" customWidth="1"/>
    <col min="8982" max="8982" width="3.7109375" style="32" customWidth="1"/>
    <col min="8983" max="8983" width="11.140625" style="32" bestFit="1" customWidth="1"/>
    <col min="8984" max="8986" width="10.5703125" style="32"/>
    <col min="8987" max="8987" width="10.140625" style="32" customWidth="1"/>
    <col min="8988" max="9216" width="10.5703125" style="32"/>
    <col min="9217" max="9224" width="0" style="32" hidden="1" customWidth="1"/>
    <col min="9225" max="9227" width="3.7109375" style="32" customWidth="1"/>
    <col min="9228" max="9228" width="12.7109375" style="32" customWidth="1"/>
    <col min="9229" max="9229" width="47.42578125" style="32" customWidth="1"/>
    <col min="9230" max="9233" width="0" style="32" hidden="1" customWidth="1"/>
    <col min="9234" max="9234" width="11.7109375" style="32" customWidth="1"/>
    <col min="9235" max="9235" width="6.42578125" style="32" bestFit="1" customWidth="1"/>
    <col min="9236" max="9236" width="11.7109375" style="32" customWidth="1"/>
    <col min="9237" max="9237" width="0" style="32" hidden="1" customWidth="1"/>
    <col min="9238" max="9238" width="3.7109375" style="32" customWidth="1"/>
    <col min="9239" max="9239" width="11.140625" style="32" bestFit="1" customWidth="1"/>
    <col min="9240" max="9242" width="10.5703125" style="32"/>
    <col min="9243" max="9243" width="10.140625" style="32" customWidth="1"/>
    <col min="9244" max="9472" width="10.5703125" style="32"/>
    <col min="9473" max="9480" width="0" style="32" hidden="1" customWidth="1"/>
    <col min="9481" max="9483" width="3.7109375" style="32" customWidth="1"/>
    <col min="9484" max="9484" width="12.7109375" style="32" customWidth="1"/>
    <col min="9485" max="9485" width="47.42578125" style="32" customWidth="1"/>
    <col min="9486" max="9489" width="0" style="32" hidden="1" customWidth="1"/>
    <col min="9490" max="9490" width="11.7109375" style="32" customWidth="1"/>
    <col min="9491" max="9491" width="6.42578125" style="32" bestFit="1" customWidth="1"/>
    <col min="9492" max="9492" width="11.7109375" style="32" customWidth="1"/>
    <col min="9493" max="9493" width="0" style="32" hidden="1" customWidth="1"/>
    <col min="9494" max="9494" width="3.7109375" style="32" customWidth="1"/>
    <col min="9495" max="9495" width="11.140625" style="32" bestFit="1" customWidth="1"/>
    <col min="9496" max="9498" width="10.5703125" style="32"/>
    <col min="9499" max="9499" width="10.140625" style="32" customWidth="1"/>
    <col min="9500" max="9728" width="10.5703125" style="32"/>
    <col min="9729" max="9736" width="0" style="32" hidden="1" customWidth="1"/>
    <col min="9737" max="9739" width="3.7109375" style="32" customWidth="1"/>
    <col min="9740" max="9740" width="12.7109375" style="32" customWidth="1"/>
    <col min="9741" max="9741" width="47.42578125" style="32" customWidth="1"/>
    <col min="9742" max="9745" width="0" style="32" hidden="1" customWidth="1"/>
    <col min="9746" max="9746" width="11.7109375" style="32" customWidth="1"/>
    <col min="9747" max="9747" width="6.42578125" style="32" bestFit="1" customWidth="1"/>
    <col min="9748" max="9748" width="11.7109375" style="32" customWidth="1"/>
    <col min="9749" max="9749" width="0" style="32" hidden="1" customWidth="1"/>
    <col min="9750" max="9750" width="3.7109375" style="32" customWidth="1"/>
    <col min="9751" max="9751" width="11.140625" style="32" bestFit="1" customWidth="1"/>
    <col min="9752" max="9754" width="10.5703125" style="32"/>
    <col min="9755" max="9755" width="10.140625" style="32" customWidth="1"/>
    <col min="9756" max="9984" width="10.5703125" style="32"/>
    <col min="9985" max="9992" width="0" style="32" hidden="1" customWidth="1"/>
    <col min="9993" max="9995" width="3.7109375" style="32" customWidth="1"/>
    <col min="9996" max="9996" width="12.7109375" style="32" customWidth="1"/>
    <col min="9997" max="9997" width="47.42578125" style="32" customWidth="1"/>
    <col min="9998" max="10001" width="0" style="32" hidden="1" customWidth="1"/>
    <col min="10002" max="10002" width="11.7109375" style="32" customWidth="1"/>
    <col min="10003" max="10003" width="6.42578125" style="32" bestFit="1" customWidth="1"/>
    <col min="10004" max="10004" width="11.7109375" style="32" customWidth="1"/>
    <col min="10005" max="10005" width="0" style="32" hidden="1" customWidth="1"/>
    <col min="10006" max="10006" width="3.7109375" style="32" customWidth="1"/>
    <col min="10007" max="10007" width="11.140625" style="32" bestFit="1" customWidth="1"/>
    <col min="10008" max="10010" width="10.5703125" style="32"/>
    <col min="10011" max="10011" width="10.140625" style="32" customWidth="1"/>
    <col min="10012" max="10240" width="10.5703125" style="32"/>
    <col min="10241" max="10248" width="0" style="32" hidden="1" customWidth="1"/>
    <col min="10249" max="10251" width="3.7109375" style="32" customWidth="1"/>
    <col min="10252" max="10252" width="12.7109375" style="32" customWidth="1"/>
    <col min="10253" max="10253" width="47.42578125" style="32" customWidth="1"/>
    <col min="10254" max="10257" width="0" style="32" hidden="1" customWidth="1"/>
    <col min="10258" max="10258" width="11.7109375" style="32" customWidth="1"/>
    <col min="10259" max="10259" width="6.42578125" style="32" bestFit="1" customWidth="1"/>
    <col min="10260" max="10260" width="11.7109375" style="32" customWidth="1"/>
    <col min="10261" max="10261" width="0" style="32" hidden="1" customWidth="1"/>
    <col min="10262" max="10262" width="3.7109375" style="32" customWidth="1"/>
    <col min="10263" max="10263" width="11.140625" style="32" bestFit="1" customWidth="1"/>
    <col min="10264" max="10266" width="10.5703125" style="32"/>
    <col min="10267" max="10267" width="10.140625" style="32" customWidth="1"/>
    <col min="10268" max="10496" width="10.5703125" style="32"/>
    <col min="10497" max="10504" width="0" style="32" hidden="1" customWidth="1"/>
    <col min="10505" max="10507" width="3.7109375" style="32" customWidth="1"/>
    <col min="10508" max="10508" width="12.7109375" style="32" customWidth="1"/>
    <col min="10509" max="10509" width="47.42578125" style="32" customWidth="1"/>
    <col min="10510" max="10513" width="0" style="32" hidden="1" customWidth="1"/>
    <col min="10514" max="10514" width="11.7109375" style="32" customWidth="1"/>
    <col min="10515" max="10515" width="6.42578125" style="32" bestFit="1" customWidth="1"/>
    <col min="10516" max="10516" width="11.7109375" style="32" customWidth="1"/>
    <col min="10517" max="10517" width="0" style="32" hidden="1" customWidth="1"/>
    <col min="10518" max="10518" width="3.7109375" style="32" customWidth="1"/>
    <col min="10519" max="10519" width="11.140625" style="32" bestFit="1" customWidth="1"/>
    <col min="10520" max="10522" width="10.5703125" style="32"/>
    <col min="10523" max="10523" width="10.140625" style="32" customWidth="1"/>
    <col min="10524" max="10752" width="10.5703125" style="32"/>
    <col min="10753" max="10760" width="0" style="32" hidden="1" customWidth="1"/>
    <col min="10761" max="10763" width="3.7109375" style="32" customWidth="1"/>
    <col min="10764" max="10764" width="12.7109375" style="32" customWidth="1"/>
    <col min="10765" max="10765" width="47.42578125" style="32" customWidth="1"/>
    <col min="10766" max="10769" width="0" style="32" hidden="1" customWidth="1"/>
    <col min="10770" max="10770" width="11.7109375" style="32" customWidth="1"/>
    <col min="10771" max="10771" width="6.42578125" style="32" bestFit="1" customWidth="1"/>
    <col min="10772" max="10772" width="11.7109375" style="32" customWidth="1"/>
    <col min="10773" max="10773" width="0" style="32" hidden="1" customWidth="1"/>
    <col min="10774" max="10774" width="3.7109375" style="32" customWidth="1"/>
    <col min="10775" max="10775" width="11.140625" style="32" bestFit="1" customWidth="1"/>
    <col min="10776" max="10778" width="10.5703125" style="32"/>
    <col min="10779" max="10779" width="10.140625" style="32" customWidth="1"/>
    <col min="10780" max="11008" width="10.5703125" style="32"/>
    <col min="11009" max="11016" width="0" style="32" hidden="1" customWidth="1"/>
    <col min="11017" max="11019" width="3.7109375" style="32" customWidth="1"/>
    <col min="11020" max="11020" width="12.7109375" style="32" customWidth="1"/>
    <col min="11021" max="11021" width="47.42578125" style="32" customWidth="1"/>
    <col min="11022" max="11025" width="0" style="32" hidden="1" customWidth="1"/>
    <col min="11026" max="11026" width="11.7109375" style="32" customWidth="1"/>
    <col min="11027" max="11027" width="6.42578125" style="32" bestFit="1" customWidth="1"/>
    <col min="11028" max="11028" width="11.7109375" style="32" customWidth="1"/>
    <col min="11029" max="11029" width="0" style="32" hidden="1" customWidth="1"/>
    <col min="11030" max="11030" width="3.7109375" style="32" customWidth="1"/>
    <col min="11031" max="11031" width="11.140625" style="32" bestFit="1" customWidth="1"/>
    <col min="11032" max="11034" width="10.5703125" style="32"/>
    <col min="11035" max="11035" width="10.140625" style="32" customWidth="1"/>
    <col min="11036" max="11264" width="10.5703125" style="32"/>
    <col min="11265" max="11272" width="0" style="32" hidden="1" customWidth="1"/>
    <col min="11273" max="11275" width="3.7109375" style="32" customWidth="1"/>
    <col min="11276" max="11276" width="12.7109375" style="32" customWidth="1"/>
    <col min="11277" max="11277" width="47.42578125" style="32" customWidth="1"/>
    <col min="11278" max="11281" width="0" style="32" hidden="1" customWidth="1"/>
    <col min="11282" max="11282" width="11.7109375" style="32" customWidth="1"/>
    <col min="11283" max="11283" width="6.42578125" style="32" bestFit="1" customWidth="1"/>
    <col min="11284" max="11284" width="11.7109375" style="32" customWidth="1"/>
    <col min="11285" max="11285" width="0" style="32" hidden="1" customWidth="1"/>
    <col min="11286" max="11286" width="3.7109375" style="32" customWidth="1"/>
    <col min="11287" max="11287" width="11.140625" style="32" bestFit="1" customWidth="1"/>
    <col min="11288" max="11290" width="10.5703125" style="32"/>
    <col min="11291" max="11291" width="10.140625" style="32" customWidth="1"/>
    <col min="11292" max="11520" width="10.5703125" style="32"/>
    <col min="11521" max="11528" width="0" style="32" hidden="1" customWidth="1"/>
    <col min="11529" max="11531" width="3.7109375" style="32" customWidth="1"/>
    <col min="11532" max="11532" width="12.7109375" style="32" customWidth="1"/>
    <col min="11533" max="11533" width="47.42578125" style="32" customWidth="1"/>
    <col min="11534" max="11537" width="0" style="32" hidden="1" customWidth="1"/>
    <col min="11538" max="11538" width="11.7109375" style="32" customWidth="1"/>
    <col min="11539" max="11539" width="6.42578125" style="32" bestFit="1" customWidth="1"/>
    <col min="11540" max="11540" width="11.7109375" style="32" customWidth="1"/>
    <col min="11541" max="11541" width="0" style="32" hidden="1" customWidth="1"/>
    <col min="11542" max="11542" width="3.7109375" style="32" customWidth="1"/>
    <col min="11543" max="11543" width="11.140625" style="32" bestFit="1" customWidth="1"/>
    <col min="11544" max="11546" width="10.5703125" style="32"/>
    <col min="11547" max="11547" width="10.140625" style="32" customWidth="1"/>
    <col min="11548" max="11776" width="10.5703125" style="32"/>
    <col min="11777" max="11784" width="0" style="32" hidden="1" customWidth="1"/>
    <col min="11785" max="11787" width="3.7109375" style="32" customWidth="1"/>
    <col min="11788" max="11788" width="12.7109375" style="32" customWidth="1"/>
    <col min="11789" max="11789" width="47.42578125" style="32" customWidth="1"/>
    <col min="11790" max="11793" width="0" style="32" hidden="1" customWidth="1"/>
    <col min="11794" max="11794" width="11.7109375" style="32" customWidth="1"/>
    <col min="11795" max="11795" width="6.42578125" style="32" bestFit="1" customWidth="1"/>
    <col min="11796" max="11796" width="11.7109375" style="32" customWidth="1"/>
    <col min="11797" max="11797" width="0" style="32" hidden="1" customWidth="1"/>
    <col min="11798" max="11798" width="3.7109375" style="32" customWidth="1"/>
    <col min="11799" max="11799" width="11.140625" style="32" bestFit="1" customWidth="1"/>
    <col min="11800" max="11802" width="10.5703125" style="32"/>
    <col min="11803" max="11803" width="10.140625" style="32" customWidth="1"/>
    <col min="11804" max="12032" width="10.5703125" style="32"/>
    <col min="12033" max="12040" width="0" style="32" hidden="1" customWidth="1"/>
    <col min="12041" max="12043" width="3.7109375" style="32" customWidth="1"/>
    <col min="12044" max="12044" width="12.7109375" style="32" customWidth="1"/>
    <col min="12045" max="12045" width="47.42578125" style="32" customWidth="1"/>
    <col min="12046" max="12049" width="0" style="32" hidden="1" customWidth="1"/>
    <col min="12050" max="12050" width="11.7109375" style="32" customWidth="1"/>
    <col min="12051" max="12051" width="6.42578125" style="32" bestFit="1" customWidth="1"/>
    <col min="12052" max="12052" width="11.7109375" style="32" customWidth="1"/>
    <col min="12053" max="12053" width="0" style="32" hidden="1" customWidth="1"/>
    <col min="12054" max="12054" width="3.7109375" style="32" customWidth="1"/>
    <col min="12055" max="12055" width="11.140625" style="32" bestFit="1" customWidth="1"/>
    <col min="12056" max="12058" width="10.5703125" style="32"/>
    <col min="12059" max="12059" width="10.140625" style="32" customWidth="1"/>
    <col min="12060" max="12288" width="10.5703125" style="32"/>
    <col min="12289" max="12296" width="0" style="32" hidden="1" customWidth="1"/>
    <col min="12297" max="12299" width="3.7109375" style="32" customWidth="1"/>
    <col min="12300" max="12300" width="12.7109375" style="32" customWidth="1"/>
    <col min="12301" max="12301" width="47.42578125" style="32" customWidth="1"/>
    <col min="12302" max="12305" width="0" style="32" hidden="1" customWidth="1"/>
    <col min="12306" max="12306" width="11.7109375" style="32" customWidth="1"/>
    <col min="12307" max="12307" width="6.42578125" style="32" bestFit="1" customWidth="1"/>
    <col min="12308" max="12308" width="11.7109375" style="32" customWidth="1"/>
    <col min="12309" max="12309" width="0" style="32" hidden="1" customWidth="1"/>
    <col min="12310" max="12310" width="3.7109375" style="32" customWidth="1"/>
    <col min="12311" max="12311" width="11.140625" style="32" bestFit="1" customWidth="1"/>
    <col min="12312" max="12314" width="10.5703125" style="32"/>
    <col min="12315" max="12315" width="10.140625" style="32" customWidth="1"/>
    <col min="12316" max="12544" width="10.5703125" style="32"/>
    <col min="12545" max="12552" width="0" style="32" hidden="1" customWidth="1"/>
    <col min="12553" max="12555" width="3.7109375" style="32" customWidth="1"/>
    <col min="12556" max="12556" width="12.7109375" style="32" customWidth="1"/>
    <col min="12557" max="12557" width="47.42578125" style="32" customWidth="1"/>
    <col min="12558" max="12561" width="0" style="32" hidden="1" customWidth="1"/>
    <col min="12562" max="12562" width="11.7109375" style="32" customWidth="1"/>
    <col min="12563" max="12563" width="6.42578125" style="32" bestFit="1" customWidth="1"/>
    <col min="12564" max="12564" width="11.7109375" style="32" customWidth="1"/>
    <col min="12565" max="12565" width="0" style="32" hidden="1" customWidth="1"/>
    <col min="12566" max="12566" width="3.7109375" style="32" customWidth="1"/>
    <col min="12567" max="12567" width="11.140625" style="32" bestFit="1" customWidth="1"/>
    <col min="12568" max="12570" width="10.5703125" style="32"/>
    <col min="12571" max="12571" width="10.140625" style="32" customWidth="1"/>
    <col min="12572" max="12800" width="10.5703125" style="32"/>
    <col min="12801" max="12808" width="0" style="32" hidden="1" customWidth="1"/>
    <col min="12809" max="12811" width="3.7109375" style="32" customWidth="1"/>
    <col min="12812" max="12812" width="12.7109375" style="32" customWidth="1"/>
    <col min="12813" max="12813" width="47.42578125" style="32" customWidth="1"/>
    <col min="12814" max="12817" width="0" style="32" hidden="1" customWidth="1"/>
    <col min="12818" max="12818" width="11.7109375" style="32" customWidth="1"/>
    <col min="12819" max="12819" width="6.42578125" style="32" bestFit="1" customWidth="1"/>
    <col min="12820" max="12820" width="11.7109375" style="32" customWidth="1"/>
    <col min="12821" max="12821" width="0" style="32" hidden="1" customWidth="1"/>
    <col min="12822" max="12822" width="3.7109375" style="32" customWidth="1"/>
    <col min="12823" max="12823" width="11.140625" style="32" bestFit="1" customWidth="1"/>
    <col min="12824" max="12826" width="10.5703125" style="32"/>
    <col min="12827" max="12827" width="10.140625" style="32" customWidth="1"/>
    <col min="12828" max="13056" width="10.5703125" style="32"/>
    <col min="13057" max="13064" width="0" style="32" hidden="1" customWidth="1"/>
    <col min="13065" max="13067" width="3.7109375" style="32" customWidth="1"/>
    <col min="13068" max="13068" width="12.7109375" style="32" customWidth="1"/>
    <col min="13069" max="13069" width="47.42578125" style="32" customWidth="1"/>
    <col min="13070" max="13073" width="0" style="32" hidden="1" customWidth="1"/>
    <col min="13074" max="13074" width="11.7109375" style="32" customWidth="1"/>
    <col min="13075" max="13075" width="6.42578125" style="32" bestFit="1" customWidth="1"/>
    <col min="13076" max="13076" width="11.7109375" style="32" customWidth="1"/>
    <col min="13077" max="13077" width="0" style="32" hidden="1" customWidth="1"/>
    <col min="13078" max="13078" width="3.7109375" style="32" customWidth="1"/>
    <col min="13079" max="13079" width="11.140625" style="32" bestFit="1" customWidth="1"/>
    <col min="13080" max="13082" width="10.5703125" style="32"/>
    <col min="13083" max="13083" width="10.140625" style="32" customWidth="1"/>
    <col min="13084" max="13312" width="10.5703125" style="32"/>
    <col min="13313" max="13320" width="0" style="32" hidden="1" customWidth="1"/>
    <col min="13321" max="13323" width="3.7109375" style="32" customWidth="1"/>
    <col min="13324" max="13324" width="12.7109375" style="32" customWidth="1"/>
    <col min="13325" max="13325" width="47.42578125" style="32" customWidth="1"/>
    <col min="13326" max="13329" width="0" style="32" hidden="1" customWidth="1"/>
    <col min="13330" max="13330" width="11.7109375" style="32" customWidth="1"/>
    <col min="13331" max="13331" width="6.42578125" style="32" bestFit="1" customWidth="1"/>
    <col min="13332" max="13332" width="11.7109375" style="32" customWidth="1"/>
    <col min="13333" max="13333" width="0" style="32" hidden="1" customWidth="1"/>
    <col min="13334" max="13334" width="3.7109375" style="32" customWidth="1"/>
    <col min="13335" max="13335" width="11.140625" style="32" bestFit="1" customWidth="1"/>
    <col min="13336" max="13338" width="10.5703125" style="32"/>
    <col min="13339" max="13339" width="10.140625" style="32" customWidth="1"/>
    <col min="13340" max="13568" width="10.5703125" style="32"/>
    <col min="13569" max="13576" width="0" style="32" hidden="1" customWidth="1"/>
    <col min="13577" max="13579" width="3.7109375" style="32" customWidth="1"/>
    <col min="13580" max="13580" width="12.7109375" style="32" customWidth="1"/>
    <col min="13581" max="13581" width="47.42578125" style="32" customWidth="1"/>
    <col min="13582" max="13585" width="0" style="32" hidden="1" customWidth="1"/>
    <col min="13586" max="13586" width="11.7109375" style="32" customWidth="1"/>
    <col min="13587" max="13587" width="6.42578125" style="32" bestFit="1" customWidth="1"/>
    <col min="13588" max="13588" width="11.7109375" style="32" customWidth="1"/>
    <col min="13589" max="13589" width="0" style="32" hidden="1" customWidth="1"/>
    <col min="13590" max="13590" width="3.7109375" style="32" customWidth="1"/>
    <col min="13591" max="13591" width="11.140625" style="32" bestFit="1" customWidth="1"/>
    <col min="13592" max="13594" width="10.5703125" style="32"/>
    <col min="13595" max="13595" width="10.140625" style="32" customWidth="1"/>
    <col min="13596" max="13824" width="10.5703125" style="32"/>
    <col min="13825" max="13832" width="0" style="32" hidden="1" customWidth="1"/>
    <col min="13833" max="13835" width="3.7109375" style="32" customWidth="1"/>
    <col min="13836" max="13836" width="12.7109375" style="32" customWidth="1"/>
    <col min="13837" max="13837" width="47.42578125" style="32" customWidth="1"/>
    <col min="13838" max="13841" width="0" style="32" hidden="1" customWidth="1"/>
    <col min="13842" max="13842" width="11.7109375" style="32" customWidth="1"/>
    <col min="13843" max="13843" width="6.42578125" style="32" bestFit="1" customWidth="1"/>
    <col min="13844" max="13844" width="11.7109375" style="32" customWidth="1"/>
    <col min="13845" max="13845" width="0" style="32" hidden="1" customWidth="1"/>
    <col min="13846" max="13846" width="3.7109375" style="32" customWidth="1"/>
    <col min="13847" max="13847" width="11.140625" style="32" bestFit="1" customWidth="1"/>
    <col min="13848" max="13850" width="10.5703125" style="32"/>
    <col min="13851" max="13851" width="10.140625" style="32" customWidth="1"/>
    <col min="13852" max="14080" width="10.5703125" style="32"/>
    <col min="14081" max="14088" width="0" style="32" hidden="1" customWidth="1"/>
    <col min="14089" max="14091" width="3.7109375" style="32" customWidth="1"/>
    <col min="14092" max="14092" width="12.7109375" style="32" customWidth="1"/>
    <col min="14093" max="14093" width="47.42578125" style="32" customWidth="1"/>
    <col min="14094" max="14097" width="0" style="32" hidden="1" customWidth="1"/>
    <col min="14098" max="14098" width="11.7109375" style="32" customWidth="1"/>
    <col min="14099" max="14099" width="6.42578125" style="32" bestFit="1" customWidth="1"/>
    <col min="14100" max="14100" width="11.7109375" style="32" customWidth="1"/>
    <col min="14101" max="14101" width="0" style="32" hidden="1" customWidth="1"/>
    <col min="14102" max="14102" width="3.7109375" style="32" customWidth="1"/>
    <col min="14103" max="14103" width="11.140625" style="32" bestFit="1" customWidth="1"/>
    <col min="14104" max="14106" width="10.5703125" style="32"/>
    <col min="14107" max="14107" width="10.140625" style="32" customWidth="1"/>
    <col min="14108" max="14336" width="10.5703125" style="32"/>
    <col min="14337" max="14344" width="0" style="32" hidden="1" customWidth="1"/>
    <col min="14345" max="14347" width="3.7109375" style="32" customWidth="1"/>
    <col min="14348" max="14348" width="12.7109375" style="32" customWidth="1"/>
    <col min="14349" max="14349" width="47.42578125" style="32" customWidth="1"/>
    <col min="14350" max="14353" width="0" style="32" hidden="1" customWidth="1"/>
    <col min="14354" max="14354" width="11.7109375" style="32" customWidth="1"/>
    <col min="14355" max="14355" width="6.42578125" style="32" bestFit="1" customWidth="1"/>
    <col min="14356" max="14356" width="11.7109375" style="32" customWidth="1"/>
    <col min="14357" max="14357" width="0" style="32" hidden="1" customWidth="1"/>
    <col min="14358" max="14358" width="3.7109375" style="32" customWidth="1"/>
    <col min="14359" max="14359" width="11.140625" style="32" bestFit="1" customWidth="1"/>
    <col min="14360" max="14362" width="10.5703125" style="32"/>
    <col min="14363" max="14363" width="10.140625" style="32" customWidth="1"/>
    <col min="14364" max="14592" width="10.5703125" style="32"/>
    <col min="14593" max="14600" width="0" style="32" hidden="1" customWidth="1"/>
    <col min="14601" max="14603" width="3.7109375" style="32" customWidth="1"/>
    <col min="14604" max="14604" width="12.7109375" style="32" customWidth="1"/>
    <col min="14605" max="14605" width="47.42578125" style="32" customWidth="1"/>
    <col min="14606" max="14609" width="0" style="32" hidden="1" customWidth="1"/>
    <col min="14610" max="14610" width="11.7109375" style="32" customWidth="1"/>
    <col min="14611" max="14611" width="6.42578125" style="32" bestFit="1" customWidth="1"/>
    <col min="14612" max="14612" width="11.7109375" style="32" customWidth="1"/>
    <col min="14613" max="14613" width="0" style="32" hidden="1" customWidth="1"/>
    <col min="14614" max="14614" width="3.7109375" style="32" customWidth="1"/>
    <col min="14615" max="14615" width="11.140625" style="32" bestFit="1" customWidth="1"/>
    <col min="14616" max="14618" width="10.5703125" style="32"/>
    <col min="14619" max="14619" width="10.140625" style="32" customWidth="1"/>
    <col min="14620" max="14848" width="10.5703125" style="32"/>
    <col min="14849" max="14856" width="0" style="32" hidden="1" customWidth="1"/>
    <col min="14857" max="14859" width="3.7109375" style="32" customWidth="1"/>
    <col min="14860" max="14860" width="12.7109375" style="32" customWidth="1"/>
    <col min="14861" max="14861" width="47.42578125" style="32" customWidth="1"/>
    <col min="14862" max="14865" width="0" style="32" hidden="1" customWidth="1"/>
    <col min="14866" max="14866" width="11.7109375" style="32" customWidth="1"/>
    <col min="14867" max="14867" width="6.42578125" style="32" bestFit="1" customWidth="1"/>
    <col min="14868" max="14868" width="11.7109375" style="32" customWidth="1"/>
    <col min="14869" max="14869" width="0" style="32" hidden="1" customWidth="1"/>
    <col min="14870" max="14870" width="3.7109375" style="32" customWidth="1"/>
    <col min="14871" max="14871" width="11.140625" style="32" bestFit="1" customWidth="1"/>
    <col min="14872" max="14874" width="10.5703125" style="32"/>
    <col min="14875" max="14875" width="10.140625" style="32" customWidth="1"/>
    <col min="14876" max="15104" width="10.5703125" style="32"/>
    <col min="15105" max="15112" width="0" style="32" hidden="1" customWidth="1"/>
    <col min="15113" max="15115" width="3.7109375" style="32" customWidth="1"/>
    <col min="15116" max="15116" width="12.7109375" style="32" customWidth="1"/>
    <col min="15117" max="15117" width="47.42578125" style="32" customWidth="1"/>
    <col min="15118" max="15121" width="0" style="32" hidden="1" customWidth="1"/>
    <col min="15122" max="15122" width="11.7109375" style="32" customWidth="1"/>
    <col min="15123" max="15123" width="6.42578125" style="32" bestFit="1" customWidth="1"/>
    <col min="15124" max="15124" width="11.7109375" style="32" customWidth="1"/>
    <col min="15125" max="15125" width="0" style="32" hidden="1" customWidth="1"/>
    <col min="15126" max="15126" width="3.7109375" style="32" customWidth="1"/>
    <col min="15127" max="15127" width="11.140625" style="32" bestFit="1" customWidth="1"/>
    <col min="15128" max="15130" width="10.5703125" style="32"/>
    <col min="15131" max="15131" width="10.140625" style="32" customWidth="1"/>
    <col min="15132" max="15360" width="10.5703125" style="32"/>
    <col min="15361" max="15368" width="0" style="32" hidden="1" customWidth="1"/>
    <col min="15369" max="15371" width="3.7109375" style="32" customWidth="1"/>
    <col min="15372" max="15372" width="12.7109375" style="32" customWidth="1"/>
    <col min="15373" max="15373" width="47.42578125" style="32" customWidth="1"/>
    <col min="15374" max="15377" width="0" style="32" hidden="1" customWidth="1"/>
    <col min="15378" max="15378" width="11.7109375" style="32" customWidth="1"/>
    <col min="15379" max="15379" width="6.42578125" style="32" bestFit="1" customWidth="1"/>
    <col min="15380" max="15380" width="11.7109375" style="32" customWidth="1"/>
    <col min="15381" max="15381" width="0" style="32" hidden="1" customWidth="1"/>
    <col min="15382" max="15382" width="3.7109375" style="32" customWidth="1"/>
    <col min="15383" max="15383" width="11.140625" style="32" bestFit="1" customWidth="1"/>
    <col min="15384" max="15386" width="10.5703125" style="32"/>
    <col min="15387" max="15387" width="10.140625" style="32" customWidth="1"/>
    <col min="15388" max="15616" width="10.5703125" style="32"/>
    <col min="15617" max="15624" width="0" style="32" hidden="1" customWidth="1"/>
    <col min="15625" max="15627" width="3.7109375" style="32" customWidth="1"/>
    <col min="15628" max="15628" width="12.7109375" style="32" customWidth="1"/>
    <col min="15629" max="15629" width="47.42578125" style="32" customWidth="1"/>
    <col min="15630" max="15633" width="0" style="32" hidden="1" customWidth="1"/>
    <col min="15634" max="15634" width="11.7109375" style="32" customWidth="1"/>
    <col min="15635" max="15635" width="6.42578125" style="32" bestFit="1" customWidth="1"/>
    <col min="15636" max="15636" width="11.7109375" style="32" customWidth="1"/>
    <col min="15637" max="15637" width="0" style="32" hidden="1" customWidth="1"/>
    <col min="15638" max="15638" width="3.7109375" style="32" customWidth="1"/>
    <col min="15639" max="15639" width="11.140625" style="32" bestFit="1" customWidth="1"/>
    <col min="15640" max="15642" width="10.5703125" style="32"/>
    <col min="15643" max="15643" width="10.140625" style="32" customWidth="1"/>
    <col min="15644" max="15872" width="10.5703125" style="32"/>
    <col min="15873" max="15880" width="0" style="32" hidden="1" customWidth="1"/>
    <col min="15881" max="15883" width="3.7109375" style="32" customWidth="1"/>
    <col min="15884" max="15884" width="12.7109375" style="32" customWidth="1"/>
    <col min="15885" max="15885" width="47.42578125" style="32" customWidth="1"/>
    <col min="15886" max="15889" width="0" style="32" hidden="1" customWidth="1"/>
    <col min="15890" max="15890" width="11.7109375" style="32" customWidth="1"/>
    <col min="15891" max="15891" width="6.42578125" style="32" bestFit="1" customWidth="1"/>
    <col min="15892" max="15892" width="11.7109375" style="32" customWidth="1"/>
    <col min="15893" max="15893" width="0" style="32" hidden="1" customWidth="1"/>
    <col min="15894" max="15894" width="3.7109375" style="32" customWidth="1"/>
    <col min="15895" max="15895" width="11.140625" style="32" bestFit="1" customWidth="1"/>
    <col min="15896" max="15898" width="10.5703125" style="32"/>
    <col min="15899" max="15899" width="10.140625" style="32" customWidth="1"/>
    <col min="15900" max="16128" width="10.5703125" style="32"/>
    <col min="16129" max="16136" width="0" style="32" hidden="1" customWidth="1"/>
    <col min="16137" max="16139" width="3.7109375" style="32" customWidth="1"/>
    <col min="16140" max="16140" width="12.7109375" style="32" customWidth="1"/>
    <col min="16141" max="16141" width="47.42578125" style="32" customWidth="1"/>
    <col min="16142" max="16145" width="0" style="32" hidden="1" customWidth="1"/>
    <col min="16146" max="16146" width="11.7109375" style="32" customWidth="1"/>
    <col min="16147" max="16147" width="6.42578125" style="32" bestFit="1" customWidth="1"/>
    <col min="16148" max="16148" width="11.7109375" style="32" customWidth="1"/>
    <col min="16149" max="16149" width="0" style="32" hidden="1" customWidth="1"/>
    <col min="16150" max="16150" width="3.7109375" style="32" customWidth="1"/>
    <col min="16151" max="16151" width="11.140625" style="32" bestFit="1" customWidth="1"/>
    <col min="16152" max="16154" width="10.5703125" style="32"/>
    <col min="16155" max="16155" width="10.140625" style="32" customWidth="1"/>
    <col min="16156" max="16384" width="10.5703125" style="32"/>
  </cols>
  <sheetData>
    <row r="1" spans="7:34" hidden="1"/>
    <row r="2" spans="7:34" hidden="1"/>
    <row r="3" spans="7:34" hidden="1"/>
    <row r="4" spans="7:34" ht="3" customHeight="1">
      <c r="J4" s="79"/>
      <c r="K4" s="79"/>
      <c r="L4" s="33"/>
      <c r="M4" s="33"/>
      <c r="N4" s="33"/>
      <c r="U4" s="33"/>
    </row>
    <row r="5" spans="7:34" ht="22.5" customHeight="1">
      <c r="J5" s="79"/>
      <c r="K5" s="79"/>
      <c r="L5" s="681" t="s">
        <v>656</v>
      </c>
      <c r="M5" s="681"/>
      <c r="N5" s="681"/>
      <c r="O5" s="681"/>
      <c r="P5" s="681"/>
      <c r="Q5" s="681"/>
      <c r="R5" s="681"/>
      <c r="S5" s="681"/>
      <c r="T5" s="681"/>
      <c r="U5" s="420"/>
    </row>
    <row r="6" spans="7:34" ht="3" customHeight="1">
      <c r="J6" s="79"/>
      <c r="K6" s="79"/>
      <c r="L6" s="33"/>
      <c r="M6" s="33"/>
      <c r="N6" s="33"/>
      <c r="O6" s="76"/>
      <c r="P6" s="76"/>
      <c r="Q6" s="76"/>
      <c r="R6" s="76"/>
      <c r="S6" s="76"/>
      <c r="T6" s="76"/>
      <c r="U6" s="33"/>
    </row>
    <row r="7" spans="7:34" ht="22.5">
      <c r="J7" s="79"/>
      <c r="K7" s="79"/>
      <c r="L7" s="33"/>
      <c r="M7" s="468" t="s">
        <v>502</v>
      </c>
      <c r="N7" s="490"/>
      <c r="O7" s="716" t="str">
        <f>IF(NameOrPr_ch="",IF(NameOrPr="","",NameOrPr),NameOrPr_ch)</f>
        <v>Комитет по тарифам и ценам Курской области</v>
      </c>
      <c r="P7" s="717"/>
      <c r="Q7" s="717"/>
      <c r="R7" s="717"/>
      <c r="S7" s="717"/>
      <c r="T7" s="718"/>
      <c r="U7" s="493"/>
    </row>
    <row r="8" spans="7:34" s="145" customFormat="1" ht="18.75">
      <c r="G8" s="414"/>
      <c r="H8" s="414"/>
      <c r="L8" s="422"/>
      <c r="M8" s="468" t="s">
        <v>595</v>
      </c>
      <c r="N8" s="490"/>
      <c r="O8" s="716" t="str">
        <f>IF(datePr_ch="",IF(datePr="","",datePr),datePr_ch)</f>
        <v>23.11.2022</v>
      </c>
      <c r="P8" s="717"/>
      <c r="Q8" s="717"/>
      <c r="R8" s="717"/>
      <c r="S8" s="717"/>
      <c r="T8" s="718"/>
      <c r="U8" s="491"/>
      <c r="X8" s="190"/>
      <c r="Y8" s="190"/>
      <c r="Z8" s="190"/>
      <c r="AA8" s="190"/>
      <c r="AB8" s="190"/>
      <c r="AC8" s="190"/>
      <c r="AD8" s="190"/>
      <c r="AE8" s="190"/>
      <c r="AF8" s="190"/>
      <c r="AG8" s="190"/>
      <c r="AH8" s="190"/>
    </row>
    <row r="9" spans="7:34" s="145" customFormat="1" ht="18.75">
      <c r="G9" s="414"/>
      <c r="H9" s="414"/>
      <c r="L9" s="139"/>
      <c r="M9" s="468" t="s">
        <v>594</v>
      </c>
      <c r="N9" s="490"/>
      <c r="O9" s="716" t="str">
        <f>IF(numberPr_ch="",IF(numberPr="","",numberPr),numberPr_ch)</f>
        <v>№73</v>
      </c>
      <c r="P9" s="717"/>
      <c r="Q9" s="717"/>
      <c r="R9" s="717"/>
      <c r="S9" s="717"/>
      <c r="T9" s="718"/>
      <c r="U9" s="491"/>
      <c r="X9" s="190"/>
      <c r="Y9" s="190"/>
      <c r="Z9" s="190"/>
      <c r="AA9" s="190"/>
      <c r="AB9" s="190"/>
      <c r="AC9" s="190"/>
      <c r="AD9" s="190"/>
      <c r="AE9" s="190"/>
      <c r="AF9" s="190"/>
      <c r="AG9" s="190"/>
      <c r="AH9" s="190"/>
    </row>
    <row r="10" spans="7:34" s="145" customFormat="1" ht="18.75">
      <c r="G10" s="414"/>
      <c r="H10" s="414"/>
      <c r="L10" s="139"/>
      <c r="M10" s="468" t="s">
        <v>501</v>
      </c>
      <c r="N10" s="490"/>
      <c r="O10" s="716" t="str">
        <f>IF(IstPub_ch="",IF(IstPub="","",IstPub),IstPub_ch)</f>
        <v>Газета "Курская правда" № 142 от 29.11.2022 г.</v>
      </c>
      <c r="P10" s="717"/>
      <c r="Q10" s="717"/>
      <c r="R10" s="717"/>
      <c r="S10" s="717"/>
      <c r="T10" s="718"/>
      <c r="U10" s="491"/>
      <c r="X10" s="190"/>
      <c r="Y10" s="190"/>
      <c r="Z10" s="190"/>
      <c r="AA10" s="190"/>
      <c r="AB10" s="190"/>
      <c r="AC10" s="190"/>
      <c r="AD10" s="190"/>
      <c r="AE10" s="190"/>
      <c r="AF10" s="190"/>
      <c r="AG10" s="190"/>
      <c r="AH10" s="190"/>
    </row>
    <row r="11" spans="7:34" s="145" customFormat="1" ht="11.25" hidden="1">
      <c r="G11" s="414"/>
      <c r="H11" s="414"/>
      <c r="L11" s="682"/>
      <c r="M11" s="682"/>
      <c r="N11" s="412"/>
      <c r="O11" s="720"/>
      <c r="P11" s="720"/>
      <c r="Q11" s="720"/>
      <c r="R11" s="720"/>
      <c r="S11" s="720"/>
      <c r="T11" s="720"/>
      <c r="U11" s="424" t="s">
        <v>373</v>
      </c>
      <c r="X11" s="190"/>
      <c r="Y11" s="190"/>
      <c r="Z11" s="190"/>
      <c r="AA11" s="190"/>
      <c r="AB11" s="190"/>
      <c r="AC11" s="190"/>
      <c r="AD11" s="190"/>
      <c r="AE11" s="190"/>
      <c r="AF11" s="190"/>
      <c r="AG11" s="190"/>
      <c r="AH11" s="190"/>
    </row>
    <row r="12" spans="7:34">
      <c r="J12" s="79"/>
      <c r="K12" s="79"/>
      <c r="L12" s="33"/>
      <c r="M12" s="33"/>
      <c r="N12" s="33"/>
      <c r="O12" s="715"/>
      <c r="P12" s="715"/>
      <c r="Q12" s="715"/>
      <c r="R12" s="715"/>
      <c r="S12" s="715"/>
      <c r="T12" s="715"/>
      <c r="U12" s="715"/>
    </row>
    <row r="13" spans="7:34">
      <c r="J13" s="79"/>
      <c r="K13" s="79"/>
      <c r="L13" s="613" t="s">
        <v>454</v>
      </c>
      <c r="M13" s="613"/>
      <c r="N13" s="613"/>
      <c r="O13" s="613"/>
      <c r="P13" s="613"/>
      <c r="Q13" s="613"/>
      <c r="R13" s="613"/>
      <c r="S13" s="613"/>
      <c r="T13" s="613"/>
      <c r="U13" s="613"/>
      <c r="V13" s="613"/>
      <c r="W13" s="613" t="s">
        <v>455</v>
      </c>
    </row>
    <row r="14" spans="7:34" ht="14.25" customHeight="1">
      <c r="J14" s="79"/>
      <c r="K14" s="79"/>
      <c r="L14" s="694" t="s">
        <v>92</v>
      </c>
      <c r="M14" s="694" t="s">
        <v>638</v>
      </c>
      <c r="N14" s="438"/>
      <c r="O14" s="695" t="s">
        <v>640</v>
      </c>
      <c r="P14" s="696"/>
      <c r="Q14" s="696"/>
      <c r="R14" s="696"/>
      <c r="S14" s="696"/>
      <c r="T14" s="697"/>
      <c r="U14" s="678" t="s">
        <v>341</v>
      </c>
      <c r="V14" s="691" t="s">
        <v>275</v>
      </c>
      <c r="W14" s="613"/>
    </row>
    <row r="15" spans="7:34" ht="14.25" customHeight="1">
      <c r="J15" s="79"/>
      <c r="K15" s="79"/>
      <c r="L15" s="694"/>
      <c r="M15" s="694"/>
      <c r="N15" s="438"/>
      <c r="O15" s="700" t="s">
        <v>604</v>
      </c>
      <c r="P15" s="698" t="s">
        <v>271</v>
      </c>
      <c r="Q15" s="699"/>
      <c r="R15" s="676" t="s">
        <v>653</v>
      </c>
      <c r="S15" s="676"/>
      <c r="T15" s="677"/>
      <c r="U15" s="679"/>
      <c r="V15" s="692"/>
      <c r="W15" s="613"/>
    </row>
    <row r="16" spans="7:34" ht="33.75">
      <c r="J16" s="79"/>
      <c r="K16" s="79"/>
      <c r="L16" s="694"/>
      <c r="M16" s="694"/>
      <c r="N16" s="437"/>
      <c r="O16" s="701"/>
      <c r="P16" s="94" t="s">
        <v>764</v>
      </c>
      <c r="Q16" s="94" t="s">
        <v>765</v>
      </c>
      <c r="R16" s="95" t="s">
        <v>274</v>
      </c>
      <c r="S16" s="689" t="s">
        <v>273</v>
      </c>
      <c r="T16" s="690"/>
      <c r="U16" s="680"/>
      <c r="V16" s="693"/>
      <c r="W16" s="613"/>
    </row>
    <row r="17" spans="1:34">
      <c r="J17" s="79"/>
      <c r="K17" s="413">
        <v>1</v>
      </c>
      <c r="L17" s="38" t="s">
        <v>93</v>
      </c>
      <c r="M17" s="38" t="s">
        <v>49</v>
      </c>
      <c r="N17" s="419" t="s">
        <v>49</v>
      </c>
      <c r="O17" s="411">
        <f ca="1">OFFSET(O17,0,-1)+1</f>
        <v>3</v>
      </c>
      <c r="P17" s="411">
        <f ca="1">OFFSET(P17,0,-1)+1</f>
        <v>4</v>
      </c>
      <c r="Q17" s="411">
        <f ca="1">OFFSET(Q17,0,-1)+1</f>
        <v>5</v>
      </c>
      <c r="R17" s="411">
        <f ca="1">OFFSET(R17,0,-1)+1</f>
        <v>6</v>
      </c>
      <c r="S17" s="683">
        <f ca="1">OFFSET(S17,0,-1)+1</f>
        <v>7</v>
      </c>
      <c r="T17" s="683"/>
      <c r="U17" s="411">
        <f ca="1">OFFSET(U17,0,-2)+1</f>
        <v>8</v>
      </c>
      <c r="V17" s="418">
        <f ca="1">OFFSET(V17,0,-1)</f>
        <v>8</v>
      </c>
      <c r="W17" s="411">
        <f ca="1">OFFSET(W17,0,-1)+1</f>
        <v>9</v>
      </c>
    </row>
    <row r="18" spans="1:34" ht="22.5">
      <c r="A18" s="667">
        <v>1</v>
      </c>
      <c r="B18" s="180"/>
      <c r="C18" s="180"/>
      <c r="D18" s="180"/>
      <c r="E18" s="191"/>
      <c r="F18" s="303"/>
      <c r="G18" s="303"/>
      <c r="H18" s="303"/>
      <c r="J18" s="541"/>
      <c r="K18" s="544"/>
      <c r="L18" s="425">
        <f>mergeValue(A18)</f>
        <v>1</v>
      </c>
      <c r="M18" s="472" t="s">
        <v>20</v>
      </c>
      <c r="N18" s="460"/>
      <c r="O18" s="712"/>
      <c r="P18" s="712"/>
      <c r="Q18" s="712"/>
      <c r="R18" s="712"/>
      <c r="S18" s="712"/>
      <c r="T18" s="712"/>
      <c r="U18" s="712"/>
      <c r="V18" s="712"/>
      <c r="W18" s="267" t="s">
        <v>657</v>
      </c>
    </row>
    <row r="19" spans="1:34" ht="22.5">
      <c r="A19" s="667"/>
      <c r="B19" s="667">
        <v>1</v>
      </c>
      <c r="C19" s="180"/>
      <c r="D19" s="180"/>
      <c r="E19" s="303"/>
      <c r="F19" s="303"/>
      <c r="G19" s="303"/>
      <c r="H19" s="303"/>
      <c r="I19" s="157"/>
      <c r="J19" s="540"/>
      <c r="K19" s="542"/>
      <c r="L19" s="425" t="str">
        <f>mergeValue(A19) &amp;"."&amp; mergeValue(B19)</f>
        <v>1.1</v>
      </c>
      <c r="M19" s="441" t="s">
        <v>16</v>
      </c>
      <c r="N19" s="460"/>
      <c r="O19" s="712"/>
      <c r="P19" s="712"/>
      <c r="Q19" s="712"/>
      <c r="R19" s="712"/>
      <c r="S19" s="712"/>
      <c r="T19" s="712"/>
      <c r="U19" s="712"/>
      <c r="V19" s="712"/>
      <c r="W19" s="267" t="s">
        <v>477</v>
      </c>
    </row>
    <row r="20" spans="1:34" ht="22.5">
      <c r="A20" s="667"/>
      <c r="B20" s="667"/>
      <c r="C20" s="667">
        <v>1</v>
      </c>
      <c r="D20" s="180"/>
      <c r="E20" s="303"/>
      <c r="F20" s="303"/>
      <c r="G20" s="303"/>
      <c r="H20" s="303"/>
      <c r="I20" s="543"/>
      <c r="J20" s="540"/>
      <c r="K20" s="542"/>
      <c r="L20" s="425" t="str">
        <f>mergeValue(A20) &amp;"."&amp; mergeValue(B20)&amp;"."&amp; mergeValue(C20)</f>
        <v>1.1.1</v>
      </c>
      <c r="M20" s="442" t="s">
        <v>7</v>
      </c>
      <c r="N20" s="460"/>
      <c r="O20" s="712"/>
      <c r="P20" s="712"/>
      <c r="Q20" s="712"/>
      <c r="R20" s="712"/>
      <c r="S20" s="712"/>
      <c r="T20" s="712"/>
      <c r="U20" s="712"/>
      <c r="V20" s="712"/>
      <c r="W20" s="267" t="s">
        <v>632</v>
      </c>
    </row>
    <row r="21" spans="1:34" ht="22.5">
      <c r="A21" s="667"/>
      <c r="B21" s="667"/>
      <c r="C21" s="667"/>
      <c r="D21" s="667">
        <v>1</v>
      </c>
      <c r="E21" s="303"/>
      <c r="F21" s="303"/>
      <c r="G21" s="303"/>
      <c r="H21" s="303"/>
      <c r="I21" s="543"/>
      <c r="J21" s="540"/>
      <c r="K21" s="542"/>
      <c r="L21" s="425" t="str">
        <f>mergeValue(A21) &amp;"."&amp; mergeValue(B21)&amp;"."&amp; mergeValue(C21)&amp;"."&amp; mergeValue(D21)</f>
        <v>1.1.1.1</v>
      </c>
      <c r="M21" s="443" t="s">
        <v>22</v>
      </c>
      <c r="N21" s="460"/>
      <c r="O21" s="712"/>
      <c r="P21" s="712"/>
      <c r="Q21" s="712"/>
      <c r="R21" s="712"/>
      <c r="S21" s="712"/>
      <c r="T21" s="712"/>
      <c r="U21" s="712"/>
      <c r="V21" s="712"/>
      <c r="W21" s="267" t="s">
        <v>633</v>
      </c>
    </row>
    <row r="22" spans="1:34" ht="11.25" hidden="1" customHeight="1">
      <c r="A22" s="667"/>
      <c r="B22" s="667"/>
      <c r="C22" s="667"/>
      <c r="D22" s="667"/>
      <c r="E22" s="667">
        <v>1</v>
      </c>
      <c r="F22" s="303"/>
      <c r="G22" s="303"/>
      <c r="H22" s="180">
        <v>1</v>
      </c>
      <c r="I22" s="667">
        <v>1</v>
      </c>
      <c r="J22" s="303"/>
      <c r="K22" s="546"/>
      <c r="L22" s="425"/>
      <c r="M22" s="445"/>
      <c r="N22" s="176"/>
      <c r="O22" s="359"/>
      <c r="P22" s="359"/>
      <c r="Q22" s="359"/>
      <c r="R22" s="359"/>
      <c r="S22" s="359"/>
      <c r="T22" s="359"/>
      <c r="U22" s="359"/>
      <c r="V22" s="425"/>
      <c r="W22" s="176"/>
    </row>
    <row r="23" spans="1:34" ht="90">
      <c r="A23" s="667"/>
      <c r="B23" s="667"/>
      <c r="C23" s="667"/>
      <c r="D23" s="667"/>
      <c r="E23" s="667"/>
      <c r="F23" s="667">
        <v>1</v>
      </c>
      <c r="G23" s="180"/>
      <c r="H23" s="180"/>
      <c r="I23" s="667"/>
      <c r="J23" s="667">
        <v>1</v>
      </c>
      <c r="K23" s="547"/>
      <c r="L23" s="425" t="str">
        <f>mergeValue(A23) &amp;"."&amp; mergeValue(B23)&amp;"."&amp; mergeValue(C23)&amp;"."&amp; mergeValue(D23)&amp;"."&amp;  mergeValue(F23)</f>
        <v>1.1.1.1.1</v>
      </c>
      <c r="M23" s="446" t="s">
        <v>10</v>
      </c>
      <c r="N23" s="176"/>
      <c r="O23" s="669"/>
      <c r="P23" s="669"/>
      <c r="Q23" s="669"/>
      <c r="R23" s="669"/>
      <c r="S23" s="669"/>
      <c r="T23" s="669"/>
      <c r="U23" s="669"/>
      <c r="V23" s="669"/>
      <c r="W23" s="267" t="s">
        <v>634</v>
      </c>
      <c r="Y23" s="189" t="str">
        <f>strCheckUnique(Z23:Z26)</f>
        <v/>
      </c>
      <c r="AA23" s="189"/>
    </row>
    <row r="24" spans="1:34" ht="189" customHeight="1">
      <c r="A24" s="667"/>
      <c r="B24" s="667"/>
      <c r="C24" s="667"/>
      <c r="D24" s="667"/>
      <c r="E24" s="667"/>
      <c r="F24" s="667"/>
      <c r="G24" s="180">
        <v>1</v>
      </c>
      <c r="H24" s="180"/>
      <c r="I24" s="667"/>
      <c r="J24" s="667"/>
      <c r="K24" s="547">
        <v>1</v>
      </c>
      <c r="L24" s="425" t="str">
        <f>mergeValue(A24) &amp;"."&amp; mergeValue(B24)&amp;"."&amp; mergeValue(C24)&amp;"."&amp; mergeValue(D24)&amp;"."&amp; mergeValue(F24)&amp;"."&amp; mergeValue(G24)</f>
        <v>1.1.1.1.1.1</v>
      </c>
      <c r="M24" s="563"/>
      <c r="N24" s="462"/>
      <c r="O24" s="451"/>
      <c r="P24" s="451"/>
      <c r="Q24" s="574"/>
      <c r="R24" s="713"/>
      <c r="S24" s="674" t="s">
        <v>84</v>
      </c>
      <c r="T24" s="713"/>
      <c r="U24" s="674" t="s">
        <v>85</v>
      </c>
      <c r="V24" s="459"/>
      <c r="W24" s="684" t="s">
        <v>658</v>
      </c>
      <c r="X24" s="180" t="str">
        <f>strCheckDate(O25:V25)</f>
        <v/>
      </c>
      <c r="Y24" s="189"/>
      <c r="Z24" s="189" t="str">
        <f>IF(M24="","",M24 )</f>
        <v/>
      </c>
      <c r="AA24" s="189"/>
      <c r="AB24" s="189"/>
      <c r="AC24" s="189"/>
    </row>
    <row r="25" spans="1:34" ht="11.25" hidden="1">
      <c r="A25" s="667"/>
      <c r="B25" s="667"/>
      <c r="C25" s="667"/>
      <c r="D25" s="667"/>
      <c r="E25" s="667"/>
      <c r="F25" s="667"/>
      <c r="G25" s="180"/>
      <c r="H25" s="180"/>
      <c r="I25" s="667"/>
      <c r="J25" s="667"/>
      <c r="K25" s="547"/>
      <c r="L25" s="253"/>
      <c r="M25" s="473"/>
      <c r="N25" s="462"/>
      <c r="O25" s="451"/>
      <c r="P25" s="451"/>
      <c r="Q25" s="461" t="str">
        <f>R24 &amp; "-" &amp; T24</f>
        <v>-</v>
      </c>
      <c r="R25" s="673"/>
      <c r="S25" s="674"/>
      <c r="T25" s="673"/>
      <c r="U25" s="674"/>
      <c r="V25" s="459"/>
      <c r="W25" s="685"/>
    </row>
    <row r="26" spans="1:34" customFormat="1" ht="15" customHeight="1">
      <c r="A26" s="667"/>
      <c r="B26" s="667"/>
      <c r="C26" s="667"/>
      <c r="D26" s="667"/>
      <c r="E26" s="667"/>
      <c r="F26" s="667"/>
      <c r="G26" s="303"/>
      <c r="H26" s="180"/>
      <c r="I26" s="667"/>
      <c r="J26" s="667"/>
      <c r="K26" s="546"/>
      <c r="L26" s="439"/>
      <c r="M26" s="447" t="s">
        <v>25</v>
      </c>
      <c r="N26" s="444"/>
      <c r="O26" s="440"/>
      <c r="P26" s="440"/>
      <c r="Q26" s="440"/>
      <c r="R26" s="455"/>
      <c r="S26" s="148"/>
      <c r="T26" s="452"/>
      <c r="U26" s="444"/>
      <c r="V26" s="449"/>
      <c r="W26" s="686"/>
      <c r="X26" s="182"/>
      <c r="Y26" s="182"/>
      <c r="Z26" s="182"/>
      <c r="AA26" s="182"/>
      <c r="AB26" s="182"/>
      <c r="AC26" s="182"/>
      <c r="AD26" s="182"/>
      <c r="AE26" s="182"/>
      <c r="AF26" s="182"/>
      <c r="AG26" s="182"/>
      <c r="AH26" s="182"/>
    </row>
    <row r="27" spans="1:34" customFormat="1" ht="15" customHeight="1">
      <c r="A27" s="667"/>
      <c r="B27" s="667"/>
      <c r="C27" s="667"/>
      <c r="D27" s="667"/>
      <c r="E27" s="667"/>
      <c r="F27" s="303"/>
      <c r="G27" s="303"/>
      <c r="H27" s="180"/>
      <c r="I27" s="667"/>
      <c r="J27" s="303"/>
      <c r="K27" s="546"/>
      <c r="L27" s="439"/>
      <c r="M27" s="444" t="s">
        <v>11</v>
      </c>
      <c r="N27" s="137"/>
      <c r="O27" s="440"/>
      <c r="P27" s="440"/>
      <c r="Q27" s="440"/>
      <c r="R27" s="455"/>
      <c r="S27" s="148"/>
      <c r="T27" s="452"/>
      <c r="U27" s="137"/>
      <c r="V27" s="148"/>
      <c r="W27" s="449"/>
      <c r="X27" s="182"/>
      <c r="Y27" s="182"/>
      <c r="Z27" s="182"/>
      <c r="AA27" s="182"/>
      <c r="AB27" s="182"/>
      <c r="AC27" s="182"/>
      <c r="AD27" s="182"/>
      <c r="AE27" s="182"/>
      <c r="AF27" s="182"/>
      <c r="AG27" s="182"/>
      <c r="AH27" s="182"/>
    </row>
    <row r="28" spans="1:34" customFormat="1" ht="0.2" customHeight="1">
      <c r="A28" s="667"/>
      <c r="B28" s="667"/>
      <c r="C28" s="667"/>
      <c r="D28" s="667"/>
      <c r="E28" s="545"/>
      <c r="F28" s="303"/>
      <c r="G28" s="303"/>
      <c r="H28" s="303"/>
      <c r="I28" s="541"/>
      <c r="J28" s="78"/>
      <c r="K28" s="544"/>
      <c r="L28" s="439"/>
      <c r="M28" s="444"/>
      <c r="N28" s="136"/>
      <c r="O28" s="440"/>
      <c r="P28" s="440"/>
      <c r="Q28" s="440"/>
      <c r="R28" s="455"/>
      <c r="S28" s="148"/>
      <c r="T28" s="452"/>
      <c r="U28" s="136"/>
      <c r="V28" s="148"/>
      <c r="W28" s="449"/>
      <c r="X28" s="182"/>
      <c r="Y28" s="182"/>
      <c r="Z28" s="182"/>
      <c r="AA28" s="182"/>
      <c r="AB28" s="182"/>
      <c r="AC28" s="182"/>
      <c r="AD28" s="182"/>
      <c r="AE28" s="182"/>
      <c r="AF28" s="182"/>
      <c r="AG28" s="182"/>
      <c r="AH28" s="182"/>
    </row>
    <row r="29" spans="1:34" customFormat="1" ht="15" customHeight="1">
      <c r="A29" s="667"/>
      <c r="B29" s="667"/>
      <c r="C29" s="667"/>
      <c r="D29" s="545"/>
      <c r="E29" s="545"/>
      <c r="F29" s="303"/>
      <c r="G29" s="303"/>
      <c r="H29" s="303"/>
      <c r="I29" s="541"/>
      <c r="J29" s="78"/>
      <c r="K29" s="544"/>
      <c r="L29" s="439"/>
      <c r="M29" s="137" t="s">
        <v>17</v>
      </c>
      <c r="N29" s="136"/>
      <c r="O29" s="440"/>
      <c r="P29" s="440"/>
      <c r="Q29" s="440"/>
      <c r="R29" s="455"/>
      <c r="S29" s="148"/>
      <c r="T29" s="452"/>
      <c r="U29" s="136"/>
      <c r="V29" s="148"/>
      <c r="W29" s="449"/>
      <c r="X29" s="182"/>
      <c r="Y29" s="182"/>
      <c r="Z29" s="182"/>
      <c r="AA29" s="182"/>
      <c r="AB29" s="182"/>
      <c r="AC29" s="182"/>
      <c r="AD29" s="182"/>
      <c r="AE29" s="182"/>
      <c r="AF29" s="182"/>
      <c r="AG29" s="182"/>
      <c r="AH29" s="182"/>
    </row>
    <row r="30" spans="1:34" customFormat="1" ht="15" customHeight="1">
      <c r="A30" s="667"/>
      <c r="B30" s="667"/>
      <c r="C30" s="545"/>
      <c r="D30" s="545"/>
      <c r="E30" s="545"/>
      <c r="F30" s="545"/>
      <c r="G30" s="550"/>
      <c r="H30" s="541"/>
      <c r="I30" s="548"/>
      <c r="J30" s="78"/>
      <c r="K30" s="549"/>
      <c r="L30" s="439"/>
      <c r="M30" s="136" t="s">
        <v>18</v>
      </c>
      <c r="N30" s="136"/>
      <c r="O30" s="440"/>
      <c r="P30" s="440"/>
      <c r="Q30" s="440"/>
      <c r="R30" s="455"/>
      <c r="S30" s="148"/>
      <c r="T30" s="452"/>
      <c r="U30" s="136"/>
      <c r="V30" s="148"/>
      <c r="W30" s="449"/>
      <c r="X30" s="182"/>
      <c r="Y30" s="182"/>
      <c r="Z30" s="182"/>
      <c r="AA30" s="182"/>
      <c r="AB30" s="182"/>
      <c r="AC30" s="182"/>
      <c r="AD30" s="182"/>
      <c r="AE30" s="182"/>
      <c r="AF30" s="182"/>
      <c r="AG30" s="182"/>
      <c r="AH30" s="182"/>
    </row>
    <row r="31" spans="1:34" customFormat="1" ht="15" customHeight="1">
      <c r="A31" s="667"/>
      <c r="B31" s="545"/>
      <c r="C31" s="545"/>
      <c r="D31" s="545"/>
      <c r="E31" s="545"/>
      <c r="F31" s="545"/>
      <c r="G31" s="550"/>
      <c r="H31" s="541"/>
      <c r="I31" s="541"/>
      <c r="J31" s="78"/>
      <c r="K31" s="544"/>
      <c r="L31" s="439"/>
      <c r="M31" s="142" t="s">
        <v>19</v>
      </c>
      <c r="N31" s="136"/>
      <c r="O31" s="440"/>
      <c r="P31" s="440"/>
      <c r="Q31" s="440"/>
      <c r="R31" s="455"/>
      <c r="S31" s="148"/>
      <c r="T31" s="452"/>
      <c r="U31" s="136"/>
      <c r="V31" s="148"/>
      <c r="W31" s="449"/>
      <c r="X31" s="182"/>
      <c r="Y31" s="182"/>
      <c r="Z31" s="182"/>
      <c r="AA31" s="182"/>
      <c r="AB31" s="182"/>
      <c r="AC31" s="182"/>
      <c r="AD31" s="182"/>
      <c r="AE31" s="182"/>
      <c r="AF31" s="182"/>
      <c r="AG31" s="182"/>
      <c r="AH31" s="182"/>
    </row>
    <row r="32" spans="1:34" customFormat="1" ht="15" customHeight="1">
      <c r="L32" s="415"/>
      <c r="M32" s="151" t="s">
        <v>309</v>
      </c>
      <c r="N32" s="136"/>
      <c r="O32" s="440"/>
      <c r="P32" s="440"/>
      <c r="Q32" s="440"/>
      <c r="R32" s="455"/>
      <c r="S32" s="148"/>
      <c r="T32" s="452"/>
      <c r="U32" s="136"/>
      <c r="V32" s="148"/>
      <c r="W32" s="449"/>
      <c r="X32" s="182"/>
      <c r="Y32" s="182"/>
      <c r="Z32" s="182"/>
      <c r="AA32" s="182"/>
      <c r="AB32" s="182"/>
      <c r="AC32" s="182"/>
      <c r="AD32" s="182"/>
      <c r="AE32" s="182"/>
      <c r="AF32" s="182"/>
      <c r="AG32" s="182"/>
      <c r="AH32" s="182"/>
    </row>
    <row r="33" spans="12:23" ht="3" customHeight="1">
      <c r="L33" s="409"/>
      <c r="M33" s="409"/>
      <c r="N33" s="409"/>
      <c r="O33" s="409"/>
      <c r="P33" s="409"/>
      <c r="Q33" s="409"/>
      <c r="R33" s="409"/>
      <c r="S33" s="409"/>
      <c r="T33" s="409"/>
      <c r="U33" s="409"/>
    </row>
    <row r="34" spans="12:23" ht="123.75" customHeight="1">
      <c r="L34" s="1">
        <v>1</v>
      </c>
      <c r="M34" s="661" t="s">
        <v>659</v>
      </c>
      <c r="N34" s="661"/>
      <c r="O34" s="661"/>
      <c r="P34" s="661"/>
      <c r="Q34" s="661"/>
      <c r="R34" s="661"/>
      <c r="S34" s="661"/>
      <c r="T34" s="661"/>
      <c r="U34" s="661"/>
      <c r="V34" s="661"/>
      <c r="W34" s="661"/>
    </row>
  </sheetData>
  <sheetProtection algorithmName="SHA-512" hashValue="RG6Bjx0u6hgRMTbMinDUirEv+abWSG+vlGRuNbCMc7bjQsOvgLT+gXUf3wJ/XwbMOFLcKVGVLXka5DMbCxKaig==" saltValue="wRNby5uuFjiyklqGKz1AgA==" spinCount="100000" sheet="1" objects="1" scenarios="1" formatColumns="0" formatRows="0"/>
  <dataConsolidate leftLabels="1"/>
  <mergeCells count="39">
    <mergeCell ref="M34:W34"/>
    <mergeCell ref="W24:W26"/>
    <mergeCell ref="L13:V13"/>
    <mergeCell ref="L14:L16"/>
    <mergeCell ref="M14:M16"/>
    <mergeCell ref="O14:T14"/>
    <mergeCell ref="U14:U16"/>
    <mergeCell ref="V14:V16"/>
    <mergeCell ref="O15:O16"/>
    <mergeCell ref="P15:Q15"/>
    <mergeCell ref="R15:T15"/>
    <mergeCell ref="S17:T17"/>
    <mergeCell ref="W13:W16"/>
    <mergeCell ref="L5:T5"/>
    <mergeCell ref="O9:T9"/>
    <mergeCell ref="O10:T10"/>
    <mergeCell ref="O7:T7"/>
    <mergeCell ref="O8:T8"/>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F23:F26"/>
    <mergeCell ref="J23:J26"/>
    <mergeCell ref="O23:V23"/>
    <mergeCell ref="R24:R25"/>
    <mergeCell ref="S24:S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xr:uid="{00000000-0002-0000-1600-000000000000}"/>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600-000001000000}">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xr:uid="{00000000-0002-0000-1600-000002000000}">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xr:uid="{00000000-0002-0000-16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xr:uid="{00000000-0002-0000-1600-000004000000}"/>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xr:uid="{00000000-0002-0000-1600-000005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600-000006000000}"/>
    <dataValidation type="list" allowBlank="1" showInputMessage="1" showErrorMessage="1" errorTitle="Ошибка" error="Выберите значение из списка" prompt="Выберите значение из списка" sqref="O23:V23" xr:uid="{00000000-0002-0000-1600-000007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List05_7">
    <tabColor indexed="22"/>
  </sheetPr>
  <dimension ref="A1:T19"/>
  <sheetViews>
    <sheetView showGridLines="0" topLeftCell="E1" zoomScaleNormal="100" workbookViewId="0"/>
  </sheetViews>
  <sheetFormatPr defaultColWidth="10.5703125" defaultRowHeight="14.25"/>
  <cols>
    <col min="1" max="1" width="3.7109375" style="191" hidden="1" customWidth="1"/>
    <col min="2" max="4" width="3.7109375" style="180" hidden="1" customWidth="1"/>
    <col min="5" max="5" width="3.7109375" style="80" customWidth="1"/>
    <col min="6" max="6" width="9.7109375" style="32" customWidth="1"/>
    <col min="7" max="7" width="37.7109375" style="32" customWidth="1"/>
    <col min="8" max="8" width="66.85546875" style="32" customWidth="1"/>
    <col min="9" max="9" width="115.7109375" style="32" customWidth="1"/>
    <col min="10" max="11" width="10.5703125" style="180"/>
    <col min="12" max="12" width="11.140625" style="180" customWidth="1"/>
    <col min="13" max="20" width="10.5703125" style="180"/>
    <col min="21" max="16384" width="10.5703125" style="32"/>
  </cols>
  <sheetData>
    <row r="1" spans="1:20" ht="3" customHeight="1">
      <c r="A1" s="191" t="s">
        <v>183</v>
      </c>
    </row>
    <row r="2" spans="1:20" ht="22.5">
      <c r="F2" s="662" t="s">
        <v>491</v>
      </c>
      <c r="G2" s="663"/>
      <c r="H2" s="664"/>
      <c r="I2" s="376"/>
    </row>
    <row r="3" spans="1:20" ht="3" customHeight="1"/>
    <row r="4" spans="1:20" s="145" customFormat="1" ht="11.25">
      <c r="A4" s="190"/>
      <c r="B4" s="190"/>
      <c r="C4" s="190"/>
      <c r="D4" s="190"/>
      <c r="F4" s="613" t="s">
        <v>454</v>
      </c>
      <c r="G4" s="613"/>
      <c r="H4" s="613"/>
      <c r="I4" s="637" t="s">
        <v>455</v>
      </c>
      <c r="J4" s="190"/>
      <c r="K4" s="190"/>
      <c r="L4" s="190"/>
      <c r="M4" s="190"/>
      <c r="N4" s="190"/>
      <c r="O4" s="190"/>
      <c r="P4" s="190"/>
      <c r="Q4" s="190"/>
      <c r="R4" s="190"/>
      <c r="S4" s="190"/>
      <c r="T4" s="190"/>
    </row>
    <row r="5" spans="1:20" s="145" customFormat="1" ht="11.25" customHeight="1">
      <c r="A5" s="190"/>
      <c r="B5" s="190"/>
      <c r="C5" s="190"/>
      <c r="D5" s="190"/>
      <c r="F5" s="278" t="s">
        <v>92</v>
      </c>
      <c r="G5" s="104" t="s">
        <v>457</v>
      </c>
      <c r="H5" s="277" t="s">
        <v>442</v>
      </c>
      <c r="I5" s="637"/>
      <c r="J5" s="190"/>
      <c r="K5" s="190"/>
      <c r="L5" s="190"/>
      <c r="M5" s="190"/>
      <c r="N5" s="190"/>
      <c r="O5" s="190"/>
      <c r="P5" s="190"/>
      <c r="Q5" s="190"/>
      <c r="R5" s="190"/>
      <c r="S5" s="190"/>
      <c r="T5" s="190"/>
    </row>
    <row r="6" spans="1:20" s="145" customFormat="1" ht="12" customHeight="1">
      <c r="A6" s="190"/>
      <c r="B6" s="190"/>
      <c r="C6" s="190"/>
      <c r="D6" s="190"/>
      <c r="F6" s="279" t="s">
        <v>93</v>
      </c>
      <c r="G6" s="281">
        <v>2</v>
      </c>
      <c r="H6" s="282">
        <v>3</v>
      </c>
      <c r="I6" s="280">
        <v>4</v>
      </c>
      <c r="J6" s="190">
        <v>4</v>
      </c>
      <c r="K6" s="190"/>
      <c r="L6" s="190"/>
      <c r="M6" s="190"/>
      <c r="N6" s="190"/>
      <c r="O6" s="190"/>
      <c r="P6" s="190"/>
      <c r="Q6" s="190"/>
      <c r="R6" s="190"/>
      <c r="S6" s="190"/>
      <c r="T6" s="190"/>
    </row>
    <row r="7" spans="1:20" s="145" customFormat="1" ht="18.75">
      <c r="A7" s="190"/>
      <c r="B7" s="190"/>
      <c r="C7" s="190"/>
      <c r="D7" s="190"/>
      <c r="F7" s="171">
        <v>1</v>
      </c>
      <c r="G7" s="360" t="s">
        <v>492</v>
      </c>
      <c r="H7" s="276" t="str">
        <f>IF(dateCh="","",dateCh)</f>
        <v>29.11.2022</v>
      </c>
      <c r="I7" s="176" t="s">
        <v>493</v>
      </c>
      <c r="J7" s="290"/>
      <c r="K7" s="190"/>
      <c r="L7" s="190"/>
      <c r="M7" s="190"/>
      <c r="N7" s="190"/>
      <c r="O7" s="190"/>
      <c r="P7" s="190"/>
      <c r="Q7" s="190"/>
      <c r="R7" s="190"/>
      <c r="S7" s="190"/>
      <c r="T7" s="190"/>
    </row>
    <row r="8" spans="1:20" s="145" customFormat="1" ht="45">
      <c r="A8" s="665">
        <v>1</v>
      </c>
      <c r="B8" s="190"/>
      <c r="C8" s="190"/>
      <c r="D8" s="190"/>
      <c r="F8" s="171" t="str">
        <f>"2." &amp;mergeValue(A8)</f>
        <v>2.1</v>
      </c>
      <c r="G8" s="360" t="s">
        <v>494</v>
      </c>
      <c r="H8" s="276"/>
      <c r="I8" s="176" t="s">
        <v>589</v>
      </c>
      <c r="J8" s="290"/>
      <c r="K8" s="190"/>
      <c r="L8" s="190"/>
      <c r="M8" s="190"/>
      <c r="N8" s="190"/>
      <c r="O8" s="190"/>
      <c r="P8" s="190"/>
      <c r="Q8" s="190"/>
      <c r="R8" s="190"/>
      <c r="S8" s="190"/>
      <c r="T8" s="190"/>
    </row>
    <row r="9" spans="1:20" s="145" customFormat="1" ht="22.5">
      <c r="A9" s="665"/>
      <c r="B9" s="190"/>
      <c r="C9" s="190"/>
      <c r="D9" s="190"/>
      <c r="F9" s="171" t="str">
        <f>"3." &amp;mergeValue(A9)</f>
        <v>3.1</v>
      </c>
      <c r="G9" s="360" t="s">
        <v>495</v>
      </c>
      <c r="H9" s="276"/>
      <c r="I9" s="176" t="s">
        <v>587</v>
      </c>
      <c r="J9" s="290"/>
      <c r="K9" s="190"/>
      <c r="L9" s="190"/>
      <c r="M9" s="190"/>
      <c r="N9" s="190"/>
      <c r="O9" s="190"/>
      <c r="P9" s="190"/>
      <c r="Q9" s="190"/>
      <c r="R9" s="190"/>
      <c r="S9" s="190"/>
      <c r="T9" s="190"/>
    </row>
    <row r="10" spans="1:20" s="145" customFormat="1" ht="22.5">
      <c r="A10" s="665"/>
      <c r="B10" s="190"/>
      <c r="C10" s="190"/>
      <c r="D10" s="190"/>
      <c r="F10" s="171" t="str">
        <f>"4."&amp;mergeValue(A10)</f>
        <v>4.1</v>
      </c>
      <c r="G10" s="360" t="s">
        <v>496</v>
      </c>
      <c r="H10" s="277" t="s">
        <v>458</v>
      </c>
      <c r="I10" s="176"/>
      <c r="J10" s="290"/>
      <c r="K10" s="190"/>
      <c r="L10" s="190"/>
      <c r="M10" s="190"/>
      <c r="N10" s="190"/>
      <c r="O10" s="190"/>
      <c r="P10" s="190"/>
      <c r="Q10" s="190"/>
      <c r="R10" s="190"/>
      <c r="S10" s="190"/>
      <c r="T10" s="190"/>
    </row>
    <row r="11" spans="1:20" s="145" customFormat="1" ht="18.75">
      <c r="A11" s="665"/>
      <c r="B11" s="665">
        <v>1</v>
      </c>
      <c r="C11" s="296"/>
      <c r="D11" s="296"/>
      <c r="F11" s="171" t="str">
        <f>"4."&amp;mergeValue(A11) &amp;"."&amp;mergeValue(B11)</f>
        <v>4.1.1</v>
      </c>
      <c r="G11" s="283" t="s">
        <v>591</v>
      </c>
      <c r="H11" s="276" t="str">
        <f>IF(region_name="","",region_name)</f>
        <v>Курская область</v>
      </c>
      <c r="I11" s="176" t="s">
        <v>499</v>
      </c>
      <c r="J11" s="290"/>
      <c r="K11" s="190"/>
      <c r="L11" s="190"/>
      <c r="M11" s="190"/>
      <c r="N11" s="190"/>
      <c r="O11" s="190"/>
      <c r="P11" s="190"/>
      <c r="Q11" s="190"/>
      <c r="R11" s="190"/>
      <c r="S11" s="190"/>
      <c r="T11" s="190"/>
    </row>
    <row r="12" spans="1:20" s="145" customFormat="1" ht="22.5">
      <c r="A12" s="665"/>
      <c r="B12" s="665"/>
      <c r="C12" s="665">
        <v>1</v>
      </c>
      <c r="D12" s="296"/>
      <c r="F12" s="171" t="str">
        <f>"4."&amp;mergeValue(A12) &amp;"."&amp;mergeValue(B12)&amp;"."&amp;mergeValue(C12)</f>
        <v>4.1.1.1</v>
      </c>
      <c r="G12" s="295" t="s">
        <v>497</v>
      </c>
      <c r="H12" s="276"/>
      <c r="I12" s="176" t="s">
        <v>500</v>
      </c>
      <c r="J12" s="290"/>
      <c r="K12" s="190"/>
      <c r="L12" s="190"/>
      <c r="M12" s="190"/>
      <c r="N12" s="190"/>
      <c r="O12" s="190"/>
      <c r="P12" s="190"/>
      <c r="Q12" s="190"/>
      <c r="R12" s="190"/>
      <c r="S12" s="190"/>
      <c r="T12" s="190"/>
    </row>
    <row r="13" spans="1:20" s="145" customFormat="1" ht="39" customHeight="1">
      <c r="A13" s="665"/>
      <c r="B13" s="665"/>
      <c r="C13" s="665"/>
      <c r="D13" s="296">
        <v>1</v>
      </c>
      <c r="F13" s="171" t="str">
        <f>"4."&amp;mergeValue(A13) &amp;"."&amp;mergeValue(B13)&amp;"."&amp;mergeValue(C13)&amp;"."&amp;mergeValue(D13)</f>
        <v>4.1.1.1.1</v>
      </c>
      <c r="G13" s="363" t="s">
        <v>498</v>
      </c>
      <c r="H13" s="276"/>
      <c r="I13" s="666" t="s">
        <v>590</v>
      </c>
      <c r="J13" s="290"/>
      <c r="K13" s="190"/>
      <c r="L13" s="190"/>
      <c r="M13" s="190"/>
      <c r="N13" s="190"/>
      <c r="O13" s="190"/>
      <c r="P13" s="190"/>
      <c r="Q13" s="190"/>
      <c r="R13" s="190"/>
      <c r="S13" s="190"/>
      <c r="T13" s="190"/>
    </row>
    <row r="14" spans="1:20" s="145" customFormat="1" ht="18.75">
      <c r="A14" s="665"/>
      <c r="B14" s="665"/>
      <c r="C14" s="665"/>
      <c r="D14" s="296"/>
      <c r="F14" s="292"/>
      <c r="G14" s="137" t="s">
        <v>4</v>
      </c>
      <c r="H14" s="297"/>
      <c r="I14" s="666"/>
      <c r="J14" s="290"/>
      <c r="K14" s="190"/>
      <c r="L14" s="190"/>
      <c r="M14" s="190"/>
      <c r="N14" s="190"/>
      <c r="O14" s="190"/>
      <c r="P14" s="190"/>
      <c r="Q14" s="190"/>
      <c r="R14" s="190"/>
      <c r="S14" s="190"/>
      <c r="T14" s="190"/>
    </row>
    <row r="15" spans="1:20" s="145" customFormat="1" ht="18.75">
      <c r="A15" s="665"/>
      <c r="B15" s="665"/>
      <c r="C15" s="296"/>
      <c r="D15" s="296"/>
      <c r="F15" s="364"/>
      <c r="G15" s="175" t="s">
        <v>403</v>
      </c>
      <c r="H15" s="365"/>
      <c r="I15" s="366"/>
      <c r="J15" s="290"/>
      <c r="K15" s="190"/>
      <c r="L15" s="190"/>
      <c r="M15" s="190"/>
      <c r="N15" s="190"/>
      <c r="O15" s="190"/>
      <c r="P15" s="190"/>
      <c r="Q15" s="190"/>
      <c r="R15" s="190"/>
      <c r="S15" s="190"/>
      <c r="T15" s="190"/>
    </row>
    <row r="16" spans="1:20" s="145" customFormat="1" ht="18.75">
      <c r="A16" s="665"/>
      <c r="B16" s="190"/>
      <c r="C16" s="190"/>
      <c r="D16" s="190"/>
      <c r="F16" s="292"/>
      <c r="G16" s="142" t="s">
        <v>506</v>
      </c>
      <c r="H16" s="293"/>
      <c r="I16" s="294"/>
      <c r="J16" s="290"/>
      <c r="K16" s="190"/>
      <c r="L16" s="190"/>
      <c r="M16" s="190"/>
      <c r="N16" s="190"/>
      <c r="O16" s="190"/>
      <c r="P16" s="190"/>
      <c r="Q16" s="190"/>
      <c r="R16" s="190"/>
      <c r="S16" s="190"/>
      <c r="T16" s="190"/>
    </row>
    <row r="17" spans="1:20" s="145" customFormat="1" ht="18.75">
      <c r="A17" s="190"/>
      <c r="B17" s="190"/>
      <c r="C17" s="190"/>
      <c r="D17" s="190"/>
      <c r="F17" s="292"/>
      <c r="G17" s="151" t="s">
        <v>505</v>
      </c>
      <c r="H17" s="293"/>
      <c r="I17" s="294"/>
      <c r="J17" s="290"/>
      <c r="K17" s="190"/>
      <c r="L17" s="190"/>
      <c r="M17" s="190"/>
      <c r="N17" s="190"/>
      <c r="O17" s="190"/>
      <c r="P17" s="190"/>
      <c r="Q17" s="190"/>
      <c r="R17" s="190"/>
      <c r="S17" s="190"/>
      <c r="T17" s="190"/>
    </row>
    <row r="18" spans="1:20" s="145" customFormat="1" ht="3" customHeight="1">
      <c r="A18" s="190"/>
      <c r="B18" s="190"/>
      <c r="C18" s="190"/>
      <c r="D18" s="190"/>
      <c r="F18" s="298"/>
      <c r="G18" s="299"/>
      <c r="H18" s="300"/>
      <c r="I18" s="301"/>
      <c r="J18" s="190"/>
      <c r="K18" s="190"/>
      <c r="L18" s="190"/>
      <c r="M18" s="190"/>
      <c r="N18" s="190"/>
      <c r="O18" s="190"/>
      <c r="P18" s="190"/>
      <c r="Q18" s="190"/>
      <c r="R18" s="190"/>
      <c r="S18" s="190"/>
      <c r="T18" s="190"/>
    </row>
    <row r="19" spans="1:20" s="145" customFormat="1" ht="15" customHeight="1">
      <c r="A19" s="190"/>
      <c r="B19" s="190"/>
      <c r="C19" s="190"/>
      <c r="D19" s="190"/>
      <c r="F19" s="284"/>
      <c r="G19" s="661" t="s">
        <v>592</v>
      </c>
      <c r="H19" s="661"/>
      <c r="I19" s="88"/>
      <c r="J19" s="190"/>
      <c r="K19" s="190"/>
      <c r="L19" s="190"/>
      <c r="M19" s="190"/>
      <c r="N19" s="190"/>
      <c r="O19" s="190"/>
      <c r="P19" s="190"/>
      <c r="Q19" s="190"/>
      <c r="R19" s="190"/>
      <c r="S19" s="190"/>
      <c r="T19" s="190"/>
    </row>
  </sheetData>
  <sheetProtection algorithmName="SHA-512" hashValue="4DemkxBgovyOzuinq/oI8c1NYXOJGxFTi6azm05Nx0ZT4MMdTCjShd1OmBBkkwuWXGa6kiLNI1en0YDVT7X/Uw==" saltValue="FCjicB1hI/km/68gwmNrQg=="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700-000000000000}">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180" hidden="1" customWidth="1"/>
    <col min="7" max="8" width="9.140625" style="191" hidden="1" customWidth="1"/>
    <col min="9" max="9" width="3.7109375" style="88" customWidth="1"/>
    <col min="10" max="11" width="3.7109375" style="80" customWidth="1"/>
    <col min="12" max="12" width="12.7109375" style="32" customWidth="1"/>
    <col min="13" max="13" width="44.7109375" style="32" customWidth="1"/>
    <col min="14" max="14" width="2" style="32" hidden="1" customWidth="1"/>
    <col min="15" max="17" width="23.7109375" style="32" hidden="1" customWidth="1"/>
    <col min="18" max="18" width="11.7109375" style="32" customWidth="1"/>
    <col min="19" max="19" width="3.7109375" style="32" customWidth="1"/>
    <col min="20" max="20" width="11.7109375" style="32" customWidth="1"/>
    <col min="21" max="21" width="8.5703125" style="32" hidden="1" customWidth="1"/>
    <col min="22" max="22" width="4.7109375" style="32" customWidth="1"/>
    <col min="23" max="23" width="115.7109375" style="32" customWidth="1"/>
    <col min="24" max="34" width="10.5703125" style="180"/>
    <col min="35" max="256" width="10.5703125" style="32"/>
    <col min="257" max="264" width="0" style="32" hidden="1" customWidth="1"/>
    <col min="265" max="267" width="3.7109375" style="32" customWidth="1"/>
    <col min="268" max="268" width="12.7109375" style="32" customWidth="1"/>
    <col min="269" max="269" width="47.42578125" style="32" customWidth="1"/>
    <col min="270" max="273" width="0" style="32" hidden="1" customWidth="1"/>
    <col min="274" max="274" width="11.7109375" style="32" customWidth="1"/>
    <col min="275" max="275" width="6.42578125" style="32" bestFit="1" customWidth="1"/>
    <col min="276" max="276" width="11.7109375" style="32" customWidth="1"/>
    <col min="277" max="277" width="0" style="32" hidden="1" customWidth="1"/>
    <col min="278" max="278" width="3.7109375" style="32" customWidth="1"/>
    <col min="279" max="279" width="11.140625" style="32" bestFit="1" customWidth="1"/>
    <col min="280" max="512" width="10.5703125" style="32"/>
    <col min="513" max="520" width="0" style="32" hidden="1" customWidth="1"/>
    <col min="521" max="523" width="3.7109375" style="32" customWidth="1"/>
    <col min="524" max="524" width="12.7109375" style="32" customWidth="1"/>
    <col min="525" max="525" width="47.42578125" style="32" customWidth="1"/>
    <col min="526" max="529" width="0" style="32" hidden="1" customWidth="1"/>
    <col min="530" max="530" width="11.7109375" style="32" customWidth="1"/>
    <col min="531" max="531" width="6.42578125" style="32" bestFit="1" customWidth="1"/>
    <col min="532" max="532" width="11.7109375" style="32" customWidth="1"/>
    <col min="533" max="533" width="0" style="32" hidden="1" customWidth="1"/>
    <col min="534" max="534" width="3.7109375" style="32" customWidth="1"/>
    <col min="535" max="535" width="11.140625" style="32" bestFit="1" customWidth="1"/>
    <col min="536" max="768" width="10.5703125" style="32"/>
    <col min="769" max="776" width="0" style="32" hidden="1" customWidth="1"/>
    <col min="777" max="779" width="3.7109375" style="32" customWidth="1"/>
    <col min="780" max="780" width="12.7109375" style="32" customWidth="1"/>
    <col min="781" max="781" width="47.42578125" style="32" customWidth="1"/>
    <col min="782" max="785" width="0" style="32" hidden="1" customWidth="1"/>
    <col min="786" max="786" width="11.7109375" style="32" customWidth="1"/>
    <col min="787" max="787" width="6.42578125" style="32" bestFit="1" customWidth="1"/>
    <col min="788" max="788" width="11.7109375" style="32" customWidth="1"/>
    <col min="789" max="789" width="0" style="32" hidden="1" customWidth="1"/>
    <col min="790" max="790" width="3.7109375" style="32" customWidth="1"/>
    <col min="791" max="791" width="11.140625" style="32" bestFit="1" customWidth="1"/>
    <col min="792" max="1024" width="10.5703125" style="32"/>
    <col min="1025" max="1032" width="0" style="32" hidden="1" customWidth="1"/>
    <col min="1033" max="1035" width="3.7109375" style="32" customWidth="1"/>
    <col min="1036" max="1036" width="12.7109375" style="32" customWidth="1"/>
    <col min="1037" max="1037" width="47.42578125" style="32" customWidth="1"/>
    <col min="1038" max="1041" width="0" style="32" hidden="1" customWidth="1"/>
    <col min="1042" max="1042" width="11.7109375" style="32" customWidth="1"/>
    <col min="1043" max="1043" width="6.42578125" style="32" bestFit="1" customWidth="1"/>
    <col min="1044" max="1044" width="11.7109375" style="32" customWidth="1"/>
    <col min="1045" max="1045" width="0" style="32" hidden="1" customWidth="1"/>
    <col min="1046" max="1046" width="3.7109375" style="32" customWidth="1"/>
    <col min="1047" max="1047" width="11.140625" style="32" bestFit="1" customWidth="1"/>
    <col min="1048" max="1280" width="10.5703125" style="32"/>
    <col min="1281" max="1288" width="0" style="32" hidden="1" customWidth="1"/>
    <col min="1289" max="1291" width="3.7109375" style="32" customWidth="1"/>
    <col min="1292" max="1292" width="12.7109375" style="32" customWidth="1"/>
    <col min="1293" max="1293" width="47.42578125" style="32" customWidth="1"/>
    <col min="1294" max="1297" width="0" style="32" hidden="1" customWidth="1"/>
    <col min="1298" max="1298" width="11.7109375" style="32" customWidth="1"/>
    <col min="1299" max="1299" width="6.42578125" style="32" bestFit="1" customWidth="1"/>
    <col min="1300" max="1300" width="11.7109375" style="32" customWidth="1"/>
    <col min="1301" max="1301" width="0" style="32" hidden="1" customWidth="1"/>
    <col min="1302" max="1302" width="3.7109375" style="32" customWidth="1"/>
    <col min="1303" max="1303" width="11.140625" style="32" bestFit="1" customWidth="1"/>
    <col min="1304" max="1536" width="10.5703125" style="32"/>
    <col min="1537" max="1544" width="0" style="32" hidden="1" customWidth="1"/>
    <col min="1545" max="1547" width="3.7109375" style="32" customWidth="1"/>
    <col min="1548" max="1548" width="12.7109375" style="32" customWidth="1"/>
    <col min="1549" max="1549" width="47.42578125" style="32" customWidth="1"/>
    <col min="1550" max="1553" width="0" style="32" hidden="1" customWidth="1"/>
    <col min="1554" max="1554" width="11.7109375" style="32" customWidth="1"/>
    <col min="1555" max="1555" width="6.42578125" style="32" bestFit="1" customWidth="1"/>
    <col min="1556" max="1556" width="11.7109375" style="32" customWidth="1"/>
    <col min="1557" max="1557" width="0" style="32" hidden="1" customWidth="1"/>
    <col min="1558" max="1558" width="3.7109375" style="32" customWidth="1"/>
    <col min="1559" max="1559" width="11.140625" style="32" bestFit="1" customWidth="1"/>
    <col min="1560" max="1792" width="10.5703125" style="32"/>
    <col min="1793" max="1800" width="0" style="32" hidden="1" customWidth="1"/>
    <col min="1801" max="1803" width="3.7109375" style="32" customWidth="1"/>
    <col min="1804" max="1804" width="12.7109375" style="32" customWidth="1"/>
    <col min="1805" max="1805" width="47.42578125" style="32" customWidth="1"/>
    <col min="1806" max="1809" width="0" style="32" hidden="1" customWidth="1"/>
    <col min="1810" max="1810" width="11.7109375" style="32" customWidth="1"/>
    <col min="1811" max="1811" width="6.42578125" style="32" bestFit="1" customWidth="1"/>
    <col min="1812" max="1812" width="11.7109375" style="32" customWidth="1"/>
    <col min="1813" max="1813" width="0" style="32" hidden="1" customWidth="1"/>
    <col min="1814" max="1814" width="3.7109375" style="32" customWidth="1"/>
    <col min="1815" max="1815" width="11.140625" style="32" bestFit="1" customWidth="1"/>
    <col min="1816" max="2048" width="10.5703125" style="32"/>
    <col min="2049" max="2056" width="0" style="32" hidden="1" customWidth="1"/>
    <col min="2057" max="2059" width="3.7109375" style="32" customWidth="1"/>
    <col min="2060" max="2060" width="12.7109375" style="32" customWidth="1"/>
    <col min="2061" max="2061" width="47.42578125" style="32" customWidth="1"/>
    <col min="2062" max="2065" width="0" style="32" hidden="1" customWidth="1"/>
    <col min="2066" max="2066" width="11.7109375" style="32" customWidth="1"/>
    <col min="2067" max="2067" width="6.42578125" style="32" bestFit="1" customWidth="1"/>
    <col min="2068" max="2068" width="11.7109375" style="32" customWidth="1"/>
    <col min="2069" max="2069" width="0" style="32" hidden="1" customWidth="1"/>
    <col min="2070" max="2070" width="3.7109375" style="32" customWidth="1"/>
    <col min="2071" max="2071" width="11.140625" style="32" bestFit="1" customWidth="1"/>
    <col min="2072" max="2304" width="10.5703125" style="32"/>
    <col min="2305" max="2312" width="0" style="32" hidden="1" customWidth="1"/>
    <col min="2313" max="2315" width="3.7109375" style="32" customWidth="1"/>
    <col min="2316" max="2316" width="12.7109375" style="32" customWidth="1"/>
    <col min="2317" max="2317" width="47.42578125" style="32" customWidth="1"/>
    <col min="2318" max="2321" width="0" style="32" hidden="1" customWidth="1"/>
    <col min="2322" max="2322" width="11.7109375" style="32" customWidth="1"/>
    <col min="2323" max="2323" width="6.42578125" style="32" bestFit="1" customWidth="1"/>
    <col min="2324" max="2324" width="11.7109375" style="32" customWidth="1"/>
    <col min="2325" max="2325" width="0" style="32" hidden="1" customWidth="1"/>
    <col min="2326" max="2326" width="3.7109375" style="32" customWidth="1"/>
    <col min="2327" max="2327" width="11.140625" style="32" bestFit="1" customWidth="1"/>
    <col min="2328" max="2560" width="10.5703125" style="32"/>
    <col min="2561" max="2568" width="0" style="32" hidden="1" customWidth="1"/>
    <col min="2569" max="2571" width="3.7109375" style="32" customWidth="1"/>
    <col min="2572" max="2572" width="12.7109375" style="32" customWidth="1"/>
    <col min="2573" max="2573" width="47.42578125" style="32" customWidth="1"/>
    <col min="2574" max="2577" width="0" style="32" hidden="1" customWidth="1"/>
    <col min="2578" max="2578" width="11.7109375" style="32" customWidth="1"/>
    <col min="2579" max="2579" width="6.42578125" style="32" bestFit="1" customWidth="1"/>
    <col min="2580" max="2580" width="11.7109375" style="32" customWidth="1"/>
    <col min="2581" max="2581" width="0" style="32" hidden="1" customWidth="1"/>
    <col min="2582" max="2582" width="3.7109375" style="32" customWidth="1"/>
    <col min="2583" max="2583" width="11.140625" style="32" bestFit="1" customWidth="1"/>
    <col min="2584" max="2816" width="10.5703125" style="32"/>
    <col min="2817" max="2824" width="0" style="32" hidden="1" customWidth="1"/>
    <col min="2825" max="2827" width="3.7109375" style="32" customWidth="1"/>
    <col min="2828" max="2828" width="12.7109375" style="32" customWidth="1"/>
    <col min="2829" max="2829" width="47.42578125" style="32" customWidth="1"/>
    <col min="2830" max="2833" width="0" style="32" hidden="1" customWidth="1"/>
    <col min="2834" max="2834" width="11.7109375" style="32" customWidth="1"/>
    <col min="2835" max="2835" width="6.42578125" style="32" bestFit="1" customWidth="1"/>
    <col min="2836" max="2836" width="11.7109375" style="32" customWidth="1"/>
    <col min="2837" max="2837" width="0" style="32" hidden="1" customWidth="1"/>
    <col min="2838" max="2838" width="3.7109375" style="32" customWidth="1"/>
    <col min="2839" max="2839" width="11.140625" style="32" bestFit="1" customWidth="1"/>
    <col min="2840" max="3072" width="10.5703125" style="32"/>
    <col min="3073" max="3080" width="0" style="32" hidden="1" customWidth="1"/>
    <col min="3081" max="3083" width="3.7109375" style="32" customWidth="1"/>
    <col min="3084" max="3084" width="12.7109375" style="32" customWidth="1"/>
    <col min="3085" max="3085" width="47.42578125" style="32" customWidth="1"/>
    <col min="3086" max="3089" width="0" style="32" hidden="1" customWidth="1"/>
    <col min="3090" max="3090" width="11.7109375" style="32" customWidth="1"/>
    <col min="3091" max="3091" width="6.42578125" style="32" bestFit="1" customWidth="1"/>
    <col min="3092" max="3092" width="11.7109375" style="32" customWidth="1"/>
    <col min="3093" max="3093" width="0" style="32" hidden="1" customWidth="1"/>
    <col min="3094" max="3094" width="3.7109375" style="32" customWidth="1"/>
    <col min="3095" max="3095" width="11.140625" style="32" bestFit="1" customWidth="1"/>
    <col min="3096" max="3328" width="10.5703125" style="32"/>
    <col min="3329" max="3336" width="0" style="32" hidden="1" customWidth="1"/>
    <col min="3337" max="3339" width="3.7109375" style="32" customWidth="1"/>
    <col min="3340" max="3340" width="12.7109375" style="32" customWidth="1"/>
    <col min="3341" max="3341" width="47.42578125" style="32" customWidth="1"/>
    <col min="3342" max="3345" width="0" style="32" hidden="1" customWidth="1"/>
    <col min="3346" max="3346" width="11.7109375" style="32" customWidth="1"/>
    <col min="3347" max="3347" width="6.42578125" style="32" bestFit="1" customWidth="1"/>
    <col min="3348" max="3348" width="11.7109375" style="32" customWidth="1"/>
    <col min="3349" max="3349" width="0" style="32" hidden="1" customWidth="1"/>
    <col min="3350" max="3350" width="3.7109375" style="32" customWidth="1"/>
    <col min="3351" max="3351" width="11.140625" style="32" bestFit="1" customWidth="1"/>
    <col min="3352" max="3584" width="10.5703125" style="32"/>
    <col min="3585" max="3592" width="0" style="32" hidden="1" customWidth="1"/>
    <col min="3593" max="3595" width="3.7109375" style="32" customWidth="1"/>
    <col min="3596" max="3596" width="12.7109375" style="32" customWidth="1"/>
    <col min="3597" max="3597" width="47.42578125" style="32" customWidth="1"/>
    <col min="3598" max="3601" width="0" style="32" hidden="1" customWidth="1"/>
    <col min="3602" max="3602" width="11.7109375" style="32" customWidth="1"/>
    <col min="3603" max="3603" width="6.42578125" style="32" bestFit="1" customWidth="1"/>
    <col min="3604" max="3604" width="11.7109375" style="32" customWidth="1"/>
    <col min="3605" max="3605" width="0" style="32" hidden="1" customWidth="1"/>
    <col min="3606" max="3606" width="3.7109375" style="32" customWidth="1"/>
    <col min="3607" max="3607" width="11.140625" style="32" bestFit="1" customWidth="1"/>
    <col min="3608" max="3840" width="10.5703125" style="32"/>
    <col min="3841" max="3848" width="0" style="32" hidden="1" customWidth="1"/>
    <col min="3849" max="3851" width="3.7109375" style="32" customWidth="1"/>
    <col min="3852" max="3852" width="12.7109375" style="32" customWidth="1"/>
    <col min="3853" max="3853" width="47.42578125" style="32" customWidth="1"/>
    <col min="3854" max="3857" width="0" style="32" hidden="1" customWidth="1"/>
    <col min="3858" max="3858" width="11.7109375" style="32" customWidth="1"/>
    <col min="3859" max="3859" width="6.42578125" style="32" bestFit="1" customWidth="1"/>
    <col min="3860" max="3860" width="11.7109375" style="32" customWidth="1"/>
    <col min="3861" max="3861" width="0" style="32" hidden="1" customWidth="1"/>
    <col min="3862" max="3862" width="3.7109375" style="32" customWidth="1"/>
    <col min="3863" max="3863" width="11.140625" style="32" bestFit="1" customWidth="1"/>
    <col min="3864" max="4096" width="10.5703125" style="32"/>
    <col min="4097" max="4104" width="0" style="32" hidden="1" customWidth="1"/>
    <col min="4105" max="4107" width="3.7109375" style="32" customWidth="1"/>
    <col min="4108" max="4108" width="12.7109375" style="32" customWidth="1"/>
    <col min="4109" max="4109" width="47.42578125" style="32" customWidth="1"/>
    <col min="4110" max="4113" width="0" style="32" hidden="1" customWidth="1"/>
    <col min="4114" max="4114" width="11.7109375" style="32" customWidth="1"/>
    <col min="4115" max="4115" width="6.42578125" style="32" bestFit="1" customWidth="1"/>
    <col min="4116" max="4116" width="11.7109375" style="32" customWidth="1"/>
    <col min="4117" max="4117" width="0" style="32" hidden="1" customWidth="1"/>
    <col min="4118" max="4118" width="3.7109375" style="32" customWidth="1"/>
    <col min="4119" max="4119" width="11.140625" style="32" bestFit="1" customWidth="1"/>
    <col min="4120" max="4352" width="10.5703125" style="32"/>
    <col min="4353" max="4360" width="0" style="32" hidden="1" customWidth="1"/>
    <col min="4361" max="4363" width="3.7109375" style="32" customWidth="1"/>
    <col min="4364" max="4364" width="12.7109375" style="32" customWidth="1"/>
    <col min="4365" max="4365" width="47.42578125" style="32" customWidth="1"/>
    <col min="4366" max="4369" width="0" style="32" hidden="1" customWidth="1"/>
    <col min="4370" max="4370" width="11.7109375" style="32" customWidth="1"/>
    <col min="4371" max="4371" width="6.42578125" style="32" bestFit="1" customWidth="1"/>
    <col min="4372" max="4372" width="11.7109375" style="32" customWidth="1"/>
    <col min="4373" max="4373" width="0" style="32" hidden="1" customWidth="1"/>
    <col min="4374" max="4374" width="3.7109375" style="32" customWidth="1"/>
    <col min="4375" max="4375" width="11.140625" style="32" bestFit="1" customWidth="1"/>
    <col min="4376" max="4608" width="10.5703125" style="32"/>
    <col min="4609" max="4616" width="0" style="32" hidden="1" customWidth="1"/>
    <col min="4617" max="4619" width="3.7109375" style="32" customWidth="1"/>
    <col min="4620" max="4620" width="12.7109375" style="32" customWidth="1"/>
    <col min="4621" max="4621" width="47.42578125" style="32" customWidth="1"/>
    <col min="4622" max="4625" width="0" style="32" hidden="1" customWidth="1"/>
    <col min="4626" max="4626" width="11.7109375" style="32" customWidth="1"/>
    <col min="4627" max="4627" width="6.42578125" style="32" bestFit="1" customWidth="1"/>
    <col min="4628" max="4628" width="11.7109375" style="32" customWidth="1"/>
    <col min="4629" max="4629" width="0" style="32" hidden="1" customWidth="1"/>
    <col min="4630" max="4630" width="3.7109375" style="32" customWidth="1"/>
    <col min="4631" max="4631" width="11.140625" style="32" bestFit="1" customWidth="1"/>
    <col min="4632" max="4864" width="10.5703125" style="32"/>
    <col min="4865" max="4872" width="0" style="32" hidden="1" customWidth="1"/>
    <col min="4873" max="4875" width="3.7109375" style="32" customWidth="1"/>
    <col min="4876" max="4876" width="12.7109375" style="32" customWidth="1"/>
    <col min="4877" max="4877" width="47.42578125" style="32" customWidth="1"/>
    <col min="4878" max="4881" width="0" style="32" hidden="1" customWidth="1"/>
    <col min="4882" max="4882" width="11.7109375" style="32" customWidth="1"/>
    <col min="4883" max="4883" width="6.42578125" style="32" bestFit="1" customWidth="1"/>
    <col min="4884" max="4884" width="11.7109375" style="32" customWidth="1"/>
    <col min="4885" max="4885" width="0" style="32" hidden="1" customWidth="1"/>
    <col min="4886" max="4886" width="3.7109375" style="32" customWidth="1"/>
    <col min="4887" max="4887" width="11.140625" style="32" bestFit="1" customWidth="1"/>
    <col min="4888" max="5120" width="10.5703125" style="32"/>
    <col min="5121" max="5128" width="0" style="32" hidden="1" customWidth="1"/>
    <col min="5129" max="5131" width="3.7109375" style="32" customWidth="1"/>
    <col min="5132" max="5132" width="12.7109375" style="32" customWidth="1"/>
    <col min="5133" max="5133" width="47.42578125" style="32" customWidth="1"/>
    <col min="5134" max="5137" width="0" style="32" hidden="1" customWidth="1"/>
    <col min="5138" max="5138" width="11.7109375" style="32" customWidth="1"/>
    <col min="5139" max="5139" width="6.42578125" style="32" bestFit="1" customWidth="1"/>
    <col min="5140" max="5140" width="11.7109375" style="32" customWidth="1"/>
    <col min="5141" max="5141" width="0" style="32" hidden="1" customWidth="1"/>
    <col min="5142" max="5142" width="3.7109375" style="32" customWidth="1"/>
    <col min="5143" max="5143" width="11.140625" style="32" bestFit="1" customWidth="1"/>
    <col min="5144" max="5376" width="10.5703125" style="32"/>
    <col min="5377" max="5384" width="0" style="32" hidden="1" customWidth="1"/>
    <col min="5385" max="5387" width="3.7109375" style="32" customWidth="1"/>
    <col min="5388" max="5388" width="12.7109375" style="32" customWidth="1"/>
    <col min="5389" max="5389" width="47.42578125" style="32" customWidth="1"/>
    <col min="5390" max="5393" width="0" style="32" hidden="1" customWidth="1"/>
    <col min="5394" max="5394" width="11.7109375" style="32" customWidth="1"/>
    <col min="5395" max="5395" width="6.42578125" style="32" bestFit="1" customWidth="1"/>
    <col min="5396" max="5396" width="11.7109375" style="32" customWidth="1"/>
    <col min="5397" max="5397" width="0" style="32" hidden="1" customWidth="1"/>
    <col min="5398" max="5398" width="3.7109375" style="32" customWidth="1"/>
    <col min="5399" max="5399" width="11.140625" style="32" bestFit="1" customWidth="1"/>
    <col min="5400" max="5632" width="10.5703125" style="32"/>
    <col min="5633" max="5640" width="0" style="32" hidden="1" customWidth="1"/>
    <col min="5641" max="5643" width="3.7109375" style="32" customWidth="1"/>
    <col min="5644" max="5644" width="12.7109375" style="32" customWidth="1"/>
    <col min="5645" max="5645" width="47.42578125" style="32" customWidth="1"/>
    <col min="5646" max="5649" width="0" style="32" hidden="1" customWidth="1"/>
    <col min="5650" max="5650" width="11.7109375" style="32" customWidth="1"/>
    <col min="5651" max="5651" width="6.42578125" style="32" bestFit="1" customWidth="1"/>
    <col min="5652" max="5652" width="11.7109375" style="32" customWidth="1"/>
    <col min="5653" max="5653" width="0" style="32" hidden="1" customWidth="1"/>
    <col min="5654" max="5654" width="3.7109375" style="32" customWidth="1"/>
    <col min="5655" max="5655" width="11.140625" style="32" bestFit="1" customWidth="1"/>
    <col min="5656" max="5888" width="10.5703125" style="32"/>
    <col min="5889" max="5896" width="0" style="32" hidden="1" customWidth="1"/>
    <col min="5897" max="5899" width="3.7109375" style="32" customWidth="1"/>
    <col min="5900" max="5900" width="12.7109375" style="32" customWidth="1"/>
    <col min="5901" max="5901" width="47.42578125" style="32" customWidth="1"/>
    <col min="5902" max="5905" width="0" style="32" hidden="1" customWidth="1"/>
    <col min="5906" max="5906" width="11.7109375" style="32" customWidth="1"/>
    <col min="5907" max="5907" width="6.42578125" style="32" bestFit="1" customWidth="1"/>
    <col min="5908" max="5908" width="11.7109375" style="32" customWidth="1"/>
    <col min="5909" max="5909" width="0" style="32" hidden="1" customWidth="1"/>
    <col min="5910" max="5910" width="3.7109375" style="32" customWidth="1"/>
    <col min="5911" max="5911" width="11.140625" style="32" bestFit="1" customWidth="1"/>
    <col min="5912" max="6144" width="10.5703125" style="32"/>
    <col min="6145" max="6152" width="0" style="32" hidden="1" customWidth="1"/>
    <col min="6153" max="6155" width="3.7109375" style="32" customWidth="1"/>
    <col min="6156" max="6156" width="12.7109375" style="32" customWidth="1"/>
    <col min="6157" max="6157" width="47.42578125" style="32" customWidth="1"/>
    <col min="6158" max="6161" width="0" style="32" hidden="1" customWidth="1"/>
    <col min="6162" max="6162" width="11.7109375" style="32" customWidth="1"/>
    <col min="6163" max="6163" width="6.42578125" style="32" bestFit="1" customWidth="1"/>
    <col min="6164" max="6164" width="11.7109375" style="32" customWidth="1"/>
    <col min="6165" max="6165" width="0" style="32" hidden="1" customWidth="1"/>
    <col min="6166" max="6166" width="3.7109375" style="32" customWidth="1"/>
    <col min="6167" max="6167" width="11.140625" style="32" bestFit="1" customWidth="1"/>
    <col min="6168" max="6400" width="10.5703125" style="32"/>
    <col min="6401" max="6408" width="0" style="32" hidden="1" customWidth="1"/>
    <col min="6409" max="6411" width="3.7109375" style="32" customWidth="1"/>
    <col min="6412" max="6412" width="12.7109375" style="32" customWidth="1"/>
    <col min="6413" max="6413" width="47.42578125" style="32" customWidth="1"/>
    <col min="6414" max="6417" width="0" style="32" hidden="1" customWidth="1"/>
    <col min="6418" max="6418" width="11.7109375" style="32" customWidth="1"/>
    <col min="6419" max="6419" width="6.42578125" style="32" bestFit="1" customWidth="1"/>
    <col min="6420" max="6420" width="11.7109375" style="32" customWidth="1"/>
    <col min="6421" max="6421" width="0" style="32" hidden="1" customWidth="1"/>
    <col min="6422" max="6422" width="3.7109375" style="32" customWidth="1"/>
    <col min="6423" max="6423" width="11.140625" style="32" bestFit="1" customWidth="1"/>
    <col min="6424" max="6656" width="10.5703125" style="32"/>
    <col min="6657" max="6664" width="0" style="32" hidden="1" customWidth="1"/>
    <col min="6665" max="6667" width="3.7109375" style="32" customWidth="1"/>
    <col min="6668" max="6668" width="12.7109375" style="32" customWidth="1"/>
    <col min="6669" max="6669" width="47.42578125" style="32" customWidth="1"/>
    <col min="6670" max="6673" width="0" style="32" hidden="1" customWidth="1"/>
    <col min="6674" max="6674" width="11.7109375" style="32" customWidth="1"/>
    <col min="6675" max="6675" width="6.42578125" style="32" bestFit="1" customWidth="1"/>
    <col min="6676" max="6676" width="11.7109375" style="32" customWidth="1"/>
    <col min="6677" max="6677" width="0" style="32" hidden="1" customWidth="1"/>
    <col min="6678" max="6678" width="3.7109375" style="32" customWidth="1"/>
    <col min="6679" max="6679" width="11.140625" style="32" bestFit="1" customWidth="1"/>
    <col min="6680" max="6912" width="10.5703125" style="32"/>
    <col min="6913" max="6920" width="0" style="32" hidden="1" customWidth="1"/>
    <col min="6921" max="6923" width="3.7109375" style="32" customWidth="1"/>
    <col min="6924" max="6924" width="12.7109375" style="32" customWidth="1"/>
    <col min="6925" max="6925" width="47.42578125" style="32" customWidth="1"/>
    <col min="6926" max="6929" width="0" style="32" hidden="1" customWidth="1"/>
    <col min="6930" max="6930" width="11.7109375" style="32" customWidth="1"/>
    <col min="6931" max="6931" width="6.42578125" style="32" bestFit="1" customWidth="1"/>
    <col min="6932" max="6932" width="11.7109375" style="32" customWidth="1"/>
    <col min="6933" max="6933" width="0" style="32" hidden="1" customWidth="1"/>
    <col min="6934" max="6934" width="3.7109375" style="32" customWidth="1"/>
    <col min="6935" max="6935" width="11.140625" style="32" bestFit="1" customWidth="1"/>
    <col min="6936" max="7168" width="10.5703125" style="32"/>
    <col min="7169" max="7176" width="0" style="32" hidden="1" customWidth="1"/>
    <col min="7177" max="7179" width="3.7109375" style="32" customWidth="1"/>
    <col min="7180" max="7180" width="12.7109375" style="32" customWidth="1"/>
    <col min="7181" max="7181" width="47.42578125" style="32" customWidth="1"/>
    <col min="7182" max="7185" width="0" style="32" hidden="1" customWidth="1"/>
    <col min="7186" max="7186" width="11.7109375" style="32" customWidth="1"/>
    <col min="7187" max="7187" width="6.42578125" style="32" bestFit="1" customWidth="1"/>
    <col min="7188" max="7188" width="11.7109375" style="32" customWidth="1"/>
    <col min="7189" max="7189" width="0" style="32" hidden="1" customWidth="1"/>
    <col min="7190" max="7190" width="3.7109375" style="32" customWidth="1"/>
    <col min="7191" max="7191" width="11.140625" style="32" bestFit="1" customWidth="1"/>
    <col min="7192" max="7424" width="10.5703125" style="32"/>
    <col min="7425" max="7432" width="0" style="32" hidden="1" customWidth="1"/>
    <col min="7433" max="7435" width="3.7109375" style="32" customWidth="1"/>
    <col min="7436" max="7436" width="12.7109375" style="32" customWidth="1"/>
    <col min="7437" max="7437" width="47.42578125" style="32" customWidth="1"/>
    <col min="7438" max="7441" width="0" style="32" hidden="1" customWidth="1"/>
    <col min="7442" max="7442" width="11.7109375" style="32" customWidth="1"/>
    <col min="7443" max="7443" width="6.42578125" style="32" bestFit="1" customWidth="1"/>
    <col min="7444" max="7444" width="11.7109375" style="32" customWidth="1"/>
    <col min="7445" max="7445" width="0" style="32" hidden="1" customWidth="1"/>
    <col min="7446" max="7446" width="3.7109375" style="32" customWidth="1"/>
    <col min="7447" max="7447" width="11.140625" style="32" bestFit="1" customWidth="1"/>
    <col min="7448" max="7680" width="10.5703125" style="32"/>
    <col min="7681" max="7688" width="0" style="32" hidden="1" customWidth="1"/>
    <col min="7689" max="7691" width="3.7109375" style="32" customWidth="1"/>
    <col min="7692" max="7692" width="12.7109375" style="32" customWidth="1"/>
    <col min="7693" max="7693" width="47.42578125" style="32" customWidth="1"/>
    <col min="7694" max="7697" width="0" style="32" hidden="1" customWidth="1"/>
    <col min="7698" max="7698" width="11.7109375" style="32" customWidth="1"/>
    <col min="7699" max="7699" width="6.42578125" style="32" bestFit="1" customWidth="1"/>
    <col min="7700" max="7700" width="11.7109375" style="32" customWidth="1"/>
    <col min="7701" max="7701" width="0" style="32" hidden="1" customWidth="1"/>
    <col min="7702" max="7702" width="3.7109375" style="32" customWidth="1"/>
    <col min="7703" max="7703" width="11.140625" style="32" bestFit="1" customWidth="1"/>
    <col min="7704" max="7936" width="10.5703125" style="32"/>
    <col min="7937" max="7944" width="0" style="32" hidden="1" customWidth="1"/>
    <col min="7945" max="7947" width="3.7109375" style="32" customWidth="1"/>
    <col min="7948" max="7948" width="12.7109375" style="32" customWidth="1"/>
    <col min="7949" max="7949" width="47.42578125" style="32" customWidth="1"/>
    <col min="7950" max="7953" width="0" style="32" hidden="1" customWidth="1"/>
    <col min="7954" max="7954" width="11.7109375" style="32" customWidth="1"/>
    <col min="7955" max="7955" width="6.42578125" style="32" bestFit="1" customWidth="1"/>
    <col min="7956" max="7956" width="11.7109375" style="32" customWidth="1"/>
    <col min="7957" max="7957" width="0" style="32" hidden="1" customWidth="1"/>
    <col min="7958" max="7958" width="3.7109375" style="32" customWidth="1"/>
    <col min="7959" max="7959" width="11.140625" style="32" bestFit="1" customWidth="1"/>
    <col min="7960" max="8192" width="10.5703125" style="32"/>
    <col min="8193" max="8200" width="0" style="32" hidden="1" customWidth="1"/>
    <col min="8201" max="8203" width="3.7109375" style="32" customWidth="1"/>
    <col min="8204" max="8204" width="12.7109375" style="32" customWidth="1"/>
    <col min="8205" max="8205" width="47.42578125" style="32" customWidth="1"/>
    <col min="8206" max="8209" width="0" style="32" hidden="1" customWidth="1"/>
    <col min="8210" max="8210" width="11.7109375" style="32" customWidth="1"/>
    <col min="8211" max="8211" width="6.42578125" style="32" bestFit="1" customWidth="1"/>
    <col min="8212" max="8212" width="11.7109375" style="32" customWidth="1"/>
    <col min="8213" max="8213" width="0" style="32" hidden="1" customWidth="1"/>
    <col min="8214" max="8214" width="3.7109375" style="32" customWidth="1"/>
    <col min="8215" max="8215" width="11.140625" style="32" bestFit="1" customWidth="1"/>
    <col min="8216" max="8448" width="10.5703125" style="32"/>
    <col min="8449" max="8456" width="0" style="32" hidden="1" customWidth="1"/>
    <col min="8457" max="8459" width="3.7109375" style="32" customWidth="1"/>
    <col min="8460" max="8460" width="12.7109375" style="32" customWidth="1"/>
    <col min="8461" max="8461" width="47.42578125" style="32" customWidth="1"/>
    <col min="8462" max="8465" width="0" style="32" hidden="1" customWidth="1"/>
    <col min="8466" max="8466" width="11.7109375" style="32" customWidth="1"/>
    <col min="8467" max="8467" width="6.42578125" style="32" bestFit="1" customWidth="1"/>
    <col min="8468" max="8468" width="11.7109375" style="32" customWidth="1"/>
    <col min="8469" max="8469" width="0" style="32" hidden="1" customWidth="1"/>
    <col min="8470" max="8470" width="3.7109375" style="32" customWidth="1"/>
    <col min="8471" max="8471" width="11.140625" style="32" bestFit="1" customWidth="1"/>
    <col min="8472" max="8704" width="10.5703125" style="32"/>
    <col min="8705" max="8712" width="0" style="32" hidden="1" customWidth="1"/>
    <col min="8713" max="8715" width="3.7109375" style="32" customWidth="1"/>
    <col min="8716" max="8716" width="12.7109375" style="32" customWidth="1"/>
    <col min="8717" max="8717" width="47.42578125" style="32" customWidth="1"/>
    <col min="8718" max="8721" width="0" style="32" hidden="1" customWidth="1"/>
    <col min="8722" max="8722" width="11.7109375" style="32" customWidth="1"/>
    <col min="8723" max="8723" width="6.42578125" style="32" bestFit="1" customWidth="1"/>
    <col min="8724" max="8724" width="11.7109375" style="32" customWidth="1"/>
    <col min="8725" max="8725" width="0" style="32" hidden="1" customWidth="1"/>
    <col min="8726" max="8726" width="3.7109375" style="32" customWidth="1"/>
    <col min="8727" max="8727" width="11.140625" style="32" bestFit="1" customWidth="1"/>
    <col min="8728" max="8960" width="10.5703125" style="32"/>
    <col min="8961" max="8968" width="0" style="32" hidden="1" customWidth="1"/>
    <col min="8969" max="8971" width="3.7109375" style="32" customWidth="1"/>
    <col min="8972" max="8972" width="12.7109375" style="32" customWidth="1"/>
    <col min="8973" max="8973" width="47.42578125" style="32" customWidth="1"/>
    <col min="8974" max="8977" width="0" style="32" hidden="1" customWidth="1"/>
    <col min="8978" max="8978" width="11.7109375" style="32" customWidth="1"/>
    <col min="8979" max="8979" width="6.42578125" style="32" bestFit="1" customWidth="1"/>
    <col min="8980" max="8980" width="11.7109375" style="32" customWidth="1"/>
    <col min="8981" max="8981" width="0" style="32" hidden="1" customWidth="1"/>
    <col min="8982" max="8982" width="3.7109375" style="32" customWidth="1"/>
    <col min="8983" max="8983" width="11.140625" style="32" bestFit="1" customWidth="1"/>
    <col min="8984" max="9216" width="10.5703125" style="32"/>
    <col min="9217" max="9224" width="0" style="32" hidden="1" customWidth="1"/>
    <col min="9225" max="9227" width="3.7109375" style="32" customWidth="1"/>
    <col min="9228" max="9228" width="12.7109375" style="32" customWidth="1"/>
    <col min="9229" max="9229" width="47.42578125" style="32" customWidth="1"/>
    <col min="9230" max="9233" width="0" style="32" hidden="1" customWidth="1"/>
    <col min="9234" max="9234" width="11.7109375" style="32" customWidth="1"/>
    <col min="9235" max="9235" width="6.42578125" style="32" bestFit="1" customWidth="1"/>
    <col min="9236" max="9236" width="11.7109375" style="32" customWidth="1"/>
    <col min="9237" max="9237" width="0" style="32" hidden="1" customWidth="1"/>
    <col min="9238" max="9238" width="3.7109375" style="32" customWidth="1"/>
    <col min="9239" max="9239" width="11.140625" style="32" bestFit="1" customWidth="1"/>
    <col min="9240" max="9472" width="10.5703125" style="32"/>
    <col min="9473" max="9480" width="0" style="32" hidden="1" customWidth="1"/>
    <col min="9481" max="9483" width="3.7109375" style="32" customWidth="1"/>
    <col min="9484" max="9484" width="12.7109375" style="32" customWidth="1"/>
    <col min="9485" max="9485" width="47.42578125" style="32" customWidth="1"/>
    <col min="9486" max="9489" width="0" style="32" hidden="1" customWidth="1"/>
    <col min="9490" max="9490" width="11.7109375" style="32" customWidth="1"/>
    <col min="9491" max="9491" width="6.42578125" style="32" bestFit="1" customWidth="1"/>
    <col min="9492" max="9492" width="11.7109375" style="32" customWidth="1"/>
    <col min="9493" max="9493" width="0" style="32" hidden="1" customWidth="1"/>
    <col min="9494" max="9494" width="3.7109375" style="32" customWidth="1"/>
    <col min="9495" max="9495" width="11.140625" style="32" bestFit="1" customWidth="1"/>
    <col min="9496" max="9728" width="10.5703125" style="32"/>
    <col min="9729" max="9736" width="0" style="32" hidden="1" customWidth="1"/>
    <col min="9737" max="9739" width="3.7109375" style="32" customWidth="1"/>
    <col min="9740" max="9740" width="12.7109375" style="32" customWidth="1"/>
    <col min="9741" max="9741" width="47.42578125" style="32" customWidth="1"/>
    <col min="9742" max="9745" width="0" style="32" hidden="1" customWidth="1"/>
    <col min="9746" max="9746" width="11.7109375" style="32" customWidth="1"/>
    <col min="9747" max="9747" width="6.42578125" style="32" bestFit="1" customWidth="1"/>
    <col min="9748" max="9748" width="11.7109375" style="32" customWidth="1"/>
    <col min="9749" max="9749" width="0" style="32" hidden="1" customWidth="1"/>
    <col min="9750" max="9750" width="3.7109375" style="32" customWidth="1"/>
    <col min="9751" max="9751" width="11.140625" style="32" bestFit="1" customWidth="1"/>
    <col min="9752" max="9984" width="10.5703125" style="32"/>
    <col min="9985" max="9992" width="0" style="32" hidden="1" customWidth="1"/>
    <col min="9993" max="9995" width="3.7109375" style="32" customWidth="1"/>
    <col min="9996" max="9996" width="12.7109375" style="32" customWidth="1"/>
    <col min="9997" max="9997" width="47.42578125" style="32" customWidth="1"/>
    <col min="9998" max="10001" width="0" style="32" hidden="1" customWidth="1"/>
    <col min="10002" max="10002" width="11.7109375" style="32" customWidth="1"/>
    <col min="10003" max="10003" width="6.42578125" style="32" bestFit="1" customWidth="1"/>
    <col min="10004" max="10004" width="11.7109375" style="32" customWidth="1"/>
    <col min="10005" max="10005" width="0" style="32" hidden="1" customWidth="1"/>
    <col min="10006" max="10006" width="3.7109375" style="32" customWidth="1"/>
    <col min="10007" max="10007" width="11.140625" style="32" bestFit="1" customWidth="1"/>
    <col min="10008" max="10240" width="10.5703125" style="32"/>
    <col min="10241" max="10248" width="0" style="32" hidden="1" customWidth="1"/>
    <col min="10249" max="10251" width="3.7109375" style="32" customWidth="1"/>
    <col min="10252" max="10252" width="12.7109375" style="32" customWidth="1"/>
    <col min="10253" max="10253" width="47.42578125" style="32" customWidth="1"/>
    <col min="10254" max="10257" width="0" style="32" hidden="1" customWidth="1"/>
    <col min="10258" max="10258" width="11.7109375" style="32" customWidth="1"/>
    <col min="10259" max="10259" width="6.42578125" style="32" bestFit="1" customWidth="1"/>
    <col min="10260" max="10260" width="11.7109375" style="32" customWidth="1"/>
    <col min="10261" max="10261" width="0" style="32" hidden="1" customWidth="1"/>
    <col min="10262" max="10262" width="3.7109375" style="32" customWidth="1"/>
    <col min="10263" max="10263" width="11.140625" style="32" bestFit="1" customWidth="1"/>
    <col min="10264" max="10496" width="10.5703125" style="32"/>
    <col min="10497" max="10504" width="0" style="32" hidden="1" customWidth="1"/>
    <col min="10505" max="10507" width="3.7109375" style="32" customWidth="1"/>
    <col min="10508" max="10508" width="12.7109375" style="32" customWidth="1"/>
    <col min="10509" max="10509" width="47.42578125" style="32" customWidth="1"/>
    <col min="10510" max="10513" width="0" style="32" hidden="1" customWidth="1"/>
    <col min="10514" max="10514" width="11.7109375" style="32" customWidth="1"/>
    <col min="10515" max="10515" width="6.42578125" style="32" bestFit="1" customWidth="1"/>
    <col min="10516" max="10516" width="11.7109375" style="32" customWidth="1"/>
    <col min="10517" max="10517" width="0" style="32" hidden="1" customWidth="1"/>
    <col min="10518" max="10518" width="3.7109375" style="32" customWidth="1"/>
    <col min="10519" max="10519" width="11.140625" style="32" bestFit="1" customWidth="1"/>
    <col min="10520" max="10752" width="10.5703125" style="32"/>
    <col min="10753" max="10760" width="0" style="32" hidden="1" customWidth="1"/>
    <col min="10761" max="10763" width="3.7109375" style="32" customWidth="1"/>
    <col min="10764" max="10764" width="12.7109375" style="32" customWidth="1"/>
    <col min="10765" max="10765" width="47.42578125" style="32" customWidth="1"/>
    <col min="10766" max="10769" width="0" style="32" hidden="1" customWidth="1"/>
    <col min="10770" max="10770" width="11.7109375" style="32" customWidth="1"/>
    <col min="10771" max="10771" width="6.42578125" style="32" bestFit="1" customWidth="1"/>
    <col min="10772" max="10772" width="11.7109375" style="32" customWidth="1"/>
    <col min="10773" max="10773" width="0" style="32" hidden="1" customWidth="1"/>
    <col min="10774" max="10774" width="3.7109375" style="32" customWidth="1"/>
    <col min="10775" max="10775" width="11.140625" style="32" bestFit="1" customWidth="1"/>
    <col min="10776" max="11008" width="10.5703125" style="32"/>
    <col min="11009" max="11016" width="0" style="32" hidden="1" customWidth="1"/>
    <col min="11017" max="11019" width="3.7109375" style="32" customWidth="1"/>
    <col min="11020" max="11020" width="12.7109375" style="32" customWidth="1"/>
    <col min="11021" max="11021" width="47.42578125" style="32" customWidth="1"/>
    <col min="11022" max="11025" width="0" style="32" hidden="1" customWidth="1"/>
    <col min="11026" max="11026" width="11.7109375" style="32" customWidth="1"/>
    <col min="11027" max="11027" width="6.42578125" style="32" bestFit="1" customWidth="1"/>
    <col min="11028" max="11028" width="11.7109375" style="32" customWidth="1"/>
    <col min="11029" max="11029" width="0" style="32" hidden="1" customWidth="1"/>
    <col min="11030" max="11030" width="3.7109375" style="32" customWidth="1"/>
    <col min="11031" max="11031" width="11.140625" style="32" bestFit="1" customWidth="1"/>
    <col min="11032" max="11264" width="10.5703125" style="32"/>
    <col min="11265" max="11272" width="0" style="32" hidden="1" customWidth="1"/>
    <col min="11273" max="11275" width="3.7109375" style="32" customWidth="1"/>
    <col min="11276" max="11276" width="12.7109375" style="32" customWidth="1"/>
    <col min="11277" max="11277" width="47.42578125" style="32" customWidth="1"/>
    <col min="11278" max="11281" width="0" style="32" hidden="1" customWidth="1"/>
    <col min="11282" max="11282" width="11.7109375" style="32" customWidth="1"/>
    <col min="11283" max="11283" width="6.42578125" style="32" bestFit="1" customWidth="1"/>
    <col min="11284" max="11284" width="11.7109375" style="32" customWidth="1"/>
    <col min="11285" max="11285" width="0" style="32" hidden="1" customWidth="1"/>
    <col min="11286" max="11286" width="3.7109375" style="32" customWidth="1"/>
    <col min="11287" max="11287" width="11.140625" style="32" bestFit="1" customWidth="1"/>
    <col min="11288" max="11520" width="10.5703125" style="32"/>
    <col min="11521" max="11528" width="0" style="32" hidden="1" customWidth="1"/>
    <col min="11529" max="11531" width="3.7109375" style="32" customWidth="1"/>
    <col min="11532" max="11532" width="12.7109375" style="32" customWidth="1"/>
    <col min="11533" max="11533" width="47.42578125" style="32" customWidth="1"/>
    <col min="11534" max="11537" width="0" style="32" hidden="1" customWidth="1"/>
    <col min="11538" max="11538" width="11.7109375" style="32" customWidth="1"/>
    <col min="11539" max="11539" width="6.42578125" style="32" bestFit="1" customWidth="1"/>
    <col min="11540" max="11540" width="11.7109375" style="32" customWidth="1"/>
    <col min="11541" max="11541" width="0" style="32" hidden="1" customWidth="1"/>
    <col min="11542" max="11542" width="3.7109375" style="32" customWidth="1"/>
    <col min="11543" max="11543" width="11.140625" style="32" bestFit="1" customWidth="1"/>
    <col min="11544" max="11776" width="10.5703125" style="32"/>
    <col min="11777" max="11784" width="0" style="32" hidden="1" customWidth="1"/>
    <col min="11785" max="11787" width="3.7109375" style="32" customWidth="1"/>
    <col min="11788" max="11788" width="12.7109375" style="32" customWidth="1"/>
    <col min="11789" max="11789" width="47.42578125" style="32" customWidth="1"/>
    <col min="11790" max="11793" width="0" style="32" hidden="1" customWidth="1"/>
    <col min="11794" max="11794" width="11.7109375" style="32" customWidth="1"/>
    <col min="11795" max="11795" width="6.42578125" style="32" bestFit="1" customWidth="1"/>
    <col min="11796" max="11796" width="11.7109375" style="32" customWidth="1"/>
    <col min="11797" max="11797" width="0" style="32" hidden="1" customWidth="1"/>
    <col min="11798" max="11798" width="3.7109375" style="32" customWidth="1"/>
    <col min="11799" max="11799" width="11.140625" style="32" bestFit="1" customWidth="1"/>
    <col min="11800" max="12032" width="10.5703125" style="32"/>
    <col min="12033" max="12040" width="0" style="32" hidden="1" customWidth="1"/>
    <col min="12041" max="12043" width="3.7109375" style="32" customWidth="1"/>
    <col min="12044" max="12044" width="12.7109375" style="32" customWidth="1"/>
    <col min="12045" max="12045" width="47.42578125" style="32" customWidth="1"/>
    <col min="12046" max="12049" width="0" style="32" hidden="1" customWidth="1"/>
    <col min="12050" max="12050" width="11.7109375" style="32" customWidth="1"/>
    <col min="12051" max="12051" width="6.42578125" style="32" bestFit="1" customWidth="1"/>
    <col min="12052" max="12052" width="11.7109375" style="32" customWidth="1"/>
    <col min="12053" max="12053" width="0" style="32" hidden="1" customWidth="1"/>
    <col min="12054" max="12054" width="3.7109375" style="32" customWidth="1"/>
    <col min="12055" max="12055" width="11.140625" style="32" bestFit="1" customWidth="1"/>
    <col min="12056" max="12288" width="10.5703125" style="32"/>
    <col min="12289" max="12296" width="0" style="32" hidden="1" customWidth="1"/>
    <col min="12297" max="12299" width="3.7109375" style="32" customWidth="1"/>
    <col min="12300" max="12300" width="12.7109375" style="32" customWidth="1"/>
    <col min="12301" max="12301" width="47.42578125" style="32" customWidth="1"/>
    <col min="12302" max="12305" width="0" style="32" hidden="1" customWidth="1"/>
    <col min="12306" max="12306" width="11.7109375" style="32" customWidth="1"/>
    <col min="12307" max="12307" width="6.42578125" style="32" bestFit="1" customWidth="1"/>
    <col min="12308" max="12308" width="11.7109375" style="32" customWidth="1"/>
    <col min="12309" max="12309" width="0" style="32" hidden="1" customWidth="1"/>
    <col min="12310" max="12310" width="3.7109375" style="32" customWidth="1"/>
    <col min="12311" max="12311" width="11.140625" style="32" bestFit="1" customWidth="1"/>
    <col min="12312" max="12544" width="10.5703125" style="32"/>
    <col min="12545" max="12552" width="0" style="32" hidden="1" customWidth="1"/>
    <col min="12553" max="12555" width="3.7109375" style="32" customWidth="1"/>
    <col min="12556" max="12556" width="12.7109375" style="32" customWidth="1"/>
    <col min="12557" max="12557" width="47.42578125" style="32" customWidth="1"/>
    <col min="12558" max="12561" width="0" style="32" hidden="1" customWidth="1"/>
    <col min="12562" max="12562" width="11.7109375" style="32" customWidth="1"/>
    <col min="12563" max="12563" width="6.42578125" style="32" bestFit="1" customWidth="1"/>
    <col min="12564" max="12564" width="11.7109375" style="32" customWidth="1"/>
    <col min="12565" max="12565" width="0" style="32" hidden="1" customWidth="1"/>
    <col min="12566" max="12566" width="3.7109375" style="32" customWidth="1"/>
    <col min="12567" max="12567" width="11.140625" style="32" bestFit="1" customWidth="1"/>
    <col min="12568" max="12800" width="10.5703125" style="32"/>
    <col min="12801" max="12808" width="0" style="32" hidden="1" customWidth="1"/>
    <col min="12809" max="12811" width="3.7109375" style="32" customWidth="1"/>
    <col min="12812" max="12812" width="12.7109375" style="32" customWidth="1"/>
    <col min="12813" max="12813" width="47.42578125" style="32" customWidth="1"/>
    <col min="12814" max="12817" width="0" style="32" hidden="1" customWidth="1"/>
    <col min="12818" max="12818" width="11.7109375" style="32" customWidth="1"/>
    <col min="12819" max="12819" width="6.42578125" style="32" bestFit="1" customWidth="1"/>
    <col min="12820" max="12820" width="11.7109375" style="32" customWidth="1"/>
    <col min="12821" max="12821" width="0" style="32" hidden="1" customWidth="1"/>
    <col min="12822" max="12822" width="3.7109375" style="32" customWidth="1"/>
    <col min="12823" max="12823" width="11.140625" style="32" bestFit="1" customWidth="1"/>
    <col min="12824" max="13056" width="10.5703125" style="32"/>
    <col min="13057" max="13064" width="0" style="32" hidden="1" customWidth="1"/>
    <col min="13065" max="13067" width="3.7109375" style="32" customWidth="1"/>
    <col min="13068" max="13068" width="12.7109375" style="32" customWidth="1"/>
    <col min="13069" max="13069" width="47.42578125" style="32" customWidth="1"/>
    <col min="13070" max="13073" width="0" style="32" hidden="1" customWidth="1"/>
    <col min="13074" max="13074" width="11.7109375" style="32" customWidth="1"/>
    <col min="13075" max="13075" width="6.42578125" style="32" bestFit="1" customWidth="1"/>
    <col min="13076" max="13076" width="11.7109375" style="32" customWidth="1"/>
    <col min="13077" max="13077" width="0" style="32" hidden="1" customWidth="1"/>
    <col min="13078" max="13078" width="3.7109375" style="32" customWidth="1"/>
    <col min="13079" max="13079" width="11.140625" style="32" bestFit="1" customWidth="1"/>
    <col min="13080" max="13312" width="10.5703125" style="32"/>
    <col min="13313" max="13320" width="0" style="32" hidden="1" customWidth="1"/>
    <col min="13321" max="13323" width="3.7109375" style="32" customWidth="1"/>
    <col min="13324" max="13324" width="12.7109375" style="32" customWidth="1"/>
    <col min="13325" max="13325" width="47.42578125" style="32" customWidth="1"/>
    <col min="13326" max="13329" width="0" style="32" hidden="1" customWidth="1"/>
    <col min="13330" max="13330" width="11.7109375" style="32" customWidth="1"/>
    <col min="13331" max="13331" width="6.42578125" style="32" bestFit="1" customWidth="1"/>
    <col min="13332" max="13332" width="11.7109375" style="32" customWidth="1"/>
    <col min="13333" max="13333" width="0" style="32" hidden="1" customWidth="1"/>
    <col min="13334" max="13334" width="3.7109375" style="32" customWidth="1"/>
    <col min="13335" max="13335" width="11.140625" style="32" bestFit="1" customWidth="1"/>
    <col min="13336" max="13568" width="10.5703125" style="32"/>
    <col min="13569" max="13576" width="0" style="32" hidden="1" customWidth="1"/>
    <col min="13577" max="13579" width="3.7109375" style="32" customWidth="1"/>
    <col min="13580" max="13580" width="12.7109375" style="32" customWidth="1"/>
    <col min="13581" max="13581" width="47.42578125" style="32" customWidth="1"/>
    <col min="13582" max="13585" width="0" style="32" hidden="1" customWidth="1"/>
    <col min="13586" max="13586" width="11.7109375" style="32" customWidth="1"/>
    <col min="13587" max="13587" width="6.42578125" style="32" bestFit="1" customWidth="1"/>
    <col min="13588" max="13588" width="11.7109375" style="32" customWidth="1"/>
    <col min="13589" max="13589" width="0" style="32" hidden="1" customWidth="1"/>
    <col min="13590" max="13590" width="3.7109375" style="32" customWidth="1"/>
    <col min="13591" max="13591" width="11.140625" style="32" bestFit="1" customWidth="1"/>
    <col min="13592" max="13824" width="10.5703125" style="32"/>
    <col min="13825" max="13832" width="0" style="32" hidden="1" customWidth="1"/>
    <col min="13833" max="13835" width="3.7109375" style="32" customWidth="1"/>
    <col min="13836" max="13836" width="12.7109375" style="32" customWidth="1"/>
    <col min="13837" max="13837" width="47.42578125" style="32" customWidth="1"/>
    <col min="13838" max="13841" width="0" style="32" hidden="1" customWidth="1"/>
    <col min="13842" max="13842" width="11.7109375" style="32" customWidth="1"/>
    <col min="13843" max="13843" width="6.42578125" style="32" bestFit="1" customWidth="1"/>
    <col min="13844" max="13844" width="11.7109375" style="32" customWidth="1"/>
    <col min="13845" max="13845" width="0" style="32" hidden="1" customWidth="1"/>
    <col min="13846" max="13846" width="3.7109375" style="32" customWidth="1"/>
    <col min="13847" max="13847" width="11.140625" style="32" bestFit="1" customWidth="1"/>
    <col min="13848" max="14080" width="10.5703125" style="32"/>
    <col min="14081" max="14088" width="0" style="32" hidden="1" customWidth="1"/>
    <col min="14089" max="14091" width="3.7109375" style="32" customWidth="1"/>
    <col min="14092" max="14092" width="12.7109375" style="32" customWidth="1"/>
    <col min="14093" max="14093" width="47.42578125" style="32" customWidth="1"/>
    <col min="14094" max="14097" width="0" style="32" hidden="1" customWidth="1"/>
    <col min="14098" max="14098" width="11.7109375" style="32" customWidth="1"/>
    <col min="14099" max="14099" width="6.42578125" style="32" bestFit="1" customWidth="1"/>
    <col min="14100" max="14100" width="11.7109375" style="32" customWidth="1"/>
    <col min="14101" max="14101" width="0" style="32" hidden="1" customWidth="1"/>
    <col min="14102" max="14102" width="3.7109375" style="32" customWidth="1"/>
    <col min="14103" max="14103" width="11.140625" style="32" bestFit="1" customWidth="1"/>
    <col min="14104" max="14336" width="10.5703125" style="32"/>
    <col min="14337" max="14344" width="0" style="32" hidden="1" customWidth="1"/>
    <col min="14345" max="14347" width="3.7109375" style="32" customWidth="1"/>
    <col min="14348" max="14348" width="12.7109375" style="32" customWidth="1"/>
    <col min="14349" max="14349" width="47.42578125" style="32" customWidth="1"/>
    <col min="14350" max="14353" width="0" style="32" hidden="1" customWidth="1"/>
    <col min="14354" max="14354" width="11.7109375" style="32" customWidth="1"/>
    <col min="14355" max="14355" width="6.42578125" style="32" bestFit="1" customWidth="1"/>
    <col min="14356" max="14356" width="11.7109375" style="32" customWidth="1"/>
    <col min="14357" max="14357" width="0" style="32" hidden="1" customWidth="1"/>
    <col min="14358" max="14358" width="3.7109375" style="32" customWidth="1"/>
    <col min="14359" max="14359" width="11.140625" style="32" bestFit="1" customWidth="1"/>
    <col min="14360" max="14592" width="10.5703125" style="32"/>
    <col min="14593" max="14600" width="0" style="32" hidden="1" customWidth="1"/>
    <col min="14601" max="14603" width="3.7109375" style="32" customWidth="1"/>
    <col min="14604" max="14604" width="12.7109375" style="32" customWidth="1"/>
    <col min="14605" max="14605" width="47.42578125" style="32" customWidth="1"/>
    <col min="14606" max="14609" width="0" style="32" hidden="1" customWidth="1"/>
    <col min="14610" max="14610" width="11.7109375" style="32" customWidth="1"/>
    <col min="14611" max="14611" width="6.42578125" style="32" bestFit="1" customWidth="1"/>
    <col min="14612" max="14612" width="11.7109375" style="32" customWidth="1"/>
    <col min="14613" max="14613" width="0" style="32" hidden="1" customWidth="1"/>
    <col min="14614" max="14614" width="3.7109375" style="32" customWidth="1"/>
    <col min="14615" max="14615" width="11.140625" style="32" bestFit="1" customWidth="1"/>
    <col min="14616" max="14848" width="10.5703125" style="32"/>
    <col min="14849" max="14856" width="0" style="32" hidden="1" customWidth="1"/>
    <col min="14857" max="14859" width="3.7109375" style="32" customWidth="1"/>
    <col min="14860" max="14860" width="12.7109375" style="32" customWidth="1"/>
    <col min="14861" max="14861" width="47.42578125" style="32" customWidth="1"/>
    <col min="14862" max="14865" width="0" style="32" hidden="1" customWidth="1"/>
    <col min="14866" max="14866" width="11.7109375" style="32" customWidth="1"/>
    <col min="14867" max="14867" width="6.42578125" style="32" bestFit="1" customWidth="1"/>
    <col min="14868" max="14868" width="11.7109375" style="32" customWidth="1"/>
    <col min="14869" max="14869" width="0" style="32" hidden="1" customWidth="1"/>
    <col min="14870" max="14870" width="3.7109375" style="32" customWidth="1"/>
    <col min="14871" max="14871" width="11.140625" style="32" bestFit="1" customWidth="1"/>
    <col min="14872" max="15104" width="10.5703125" style="32"/>
    <col min="15105" max="15112" width="0" style="32" hidden="1" customWidth="1"/>
    <col min="15113" max="15115" width="3.7109375" style="32" customWidth="1"/>
    <col min="15116" max="15116" width="12.7109375" style="32" customWidth="1"/>
    <col min="15117" max="15117" width="47.42578125" style="32" customWidth="1"/>
    <col min="15118" max="15121" width="0" style="32" hidden="1" customWidth="1"/>
    <col min="15122" max="15122" width="11.7109375" style="32" customWidth="1"/>
    <col min="15123" max="15123" width="6.42578125" style="32" bestFit="1" customWidth="1"/>
    <col min="15124" max="15124" width="11.7109375" style="32" customWidth="1"/>
    <col min="15125" max="15125" width="0" style="32" hidden="1" customWidth="1"/>
    <col min="15126" max="15126" width="3.7109375" style="32" customWidth="1"/>
    <col min="15127" max="15127" width="11.140625" style="32" bestFit="1" customWidth="1"/>
    <col min="15128" max="15360" width="10.5703125" style="32"/>
    <col min="15361" max="15368" width="0" style="32" hidden="1" customWidth="1"/>
    <col min="15369" max="15371" width="3.7109375" style="32" customWidth="1"/>
    <col min="15372" max="15372" width="12.7109375" style="32" customWidth="1"/>
    <col min="15373" max="15373" width="47.42578125" style="32" customWidth="1"/>
    <col min="15374" max="15377" width="0" style="32" hidden="1" customWidth="1"/>
    <col min="15378" max="15378" width="11.7109375" style="32" customWidth="1"/>
    <col min="15379" max="15379" width="6.42578125" style="32" bestFit="1" customWidth="1"/>
    <col min="15380" max="15380" width="11.7109375" style="32" customWidth="1"/>
    <col min="15381" max="15381" width="0" style="32" hidden="1" customWidth="1"/>
    <col min="15382" max="15382" width="3.7109375" style="32" customWidth="1"/>
    <col min="15383" max="15383" width="11.140625" style="32" bestFit="1" customWidth="1"/>
    <col min="15384" max="15616" width="10.5703125" style="32"/>
    <col min="15617" max="15624" width="0" style="32" hidden="1" customWidth="1"/>
    <col min="15625" max="15627" width="3.7109375" style="32" customWidth="1"/>
    <col min="15628" max="15628" width="12.7109375" style="32" customWidth="1"/>
    <col min="15629" max="15629" width="47.42578125" style="32" customWidth="1"/>
    <col min="15630" max="15633" width="0" style="32" hidden="1" customWidth="1"/>
    <col min="15634" max="15634" width="11.7109375" style="32" customWidth="1"/>
    <col min="15635" max="15635" width="6.42578125" style="32" bestFit="1" customWidth="1"/>
    <col min="15636" max="15636" width="11.7109375" style="32" customWidth="1"/>
    <col min="15637" max="15637" width="0" style="32" hidden="1" customWidth="1"/>
    <col min="15638" max="15638" width="3.7109375" style="32" customWidth="1"/>
    <col min="15639" max="15639" width="11.140625" style="32" bestFit="1" customWidth="1"/>
    <col min="15640" max="15872" width="10.5703125" style="32"/>
    <col min="15873" max="15880" width="0" style="32" hidden="1" customWidth="1"/>
    <col min="15881" max="15883" width="3.7109375" style="32" customWidth="1"/>
    <col min="15884" max="15884" width="12.7109375" style="32" customWidth="1"/>
    <col min="15885" max="15885" width="47.42578125" style="32" customWidth="1"/>
    <col min="15886" max="15889" width="0" style="32" hidden="1" customWidth="1"/>
    <col min="15890" max="15890" width="11.7109375" style="32" customWidth="1"/>
    <col min="15891" max="15891" width="6.42578125" style="32" bestFit="1" customWidth="1"/>
    <col min="15892" max="15892" width="11.7109375" style="32" customWidth="1"/>
    <col min="15893" max="15893" width="0" style="32" hidden="1" customWidth="1"/>
    <col min="15894" max="15894" width="3.7109375" style="32" customWidth="1"/>
    <col min="15895" max="15895" width="11.140625" style="32" bestFit="1" customWidth="1"/>
    <col min="15896" max="16128" width="10.5703125" style="32"/>
    <col min="16129" max="16136" width="0" style="32" hidden="1" customWidth="1"/>
    <col min="16137" max="16139" width="3.7109375" style="32" customWidth="1"/>
    <col min="16140" max="16140" width="12.7109375" style="32" customWidth="1"/>
    <col min="16141" max="16141" width="47.42578125" style="32" customWidth="1"/>
    <col min="16142" max="16145" width="0" style="32" hidden="1" customWidth="1"/>
    <col min="16146" max="16146" width="11.7109375" style="32" customWidth="1"/>
    <col min="16147" max="16147" width="6.42578125" style="32" bestFit="1" customWidth="1"/>
    <col min="16148" max="16148" width="11.7109375" style="32" customWidth="1"/>
    <col min="16149" max="16149" width="0" style="32" hidden="1" customWidth="1"/>
    <col min="16150" max="16150" width="3.7109375" style="32" customWidth="1"/>
    <col min="16151" max="16151" width="11.140625" style="32" bestFit="1" customWidth="1"/>
    <col min="16152" max="16384" width="10.5703125" style="32"/>
  </cols>
  <sheetData>
    <row r="1" spans="1:34" hidden="1"/>
    <row r="2" spans="1:34" hidden="1"/>
    <row r="3" spans="1:34" hidden="1"/>
    <row r="4" spans="1:34" ht="3" customHeight="1">
      <c r="J4" s="79"/>
      <c r="K4" s="79"/>
      <c r="L4" s="33"/>
      <c r="M4" s="33"/>
      <c r="N4" s="33"/>
      <c r="U4" s="33"/>
    </row>
    <row r="5" spans="1:34" ht="22.5" customHeight="1">
      <c r="J5" s="79"/>
      <c r="K5" s="79"/>
      <c r="L5" s="681" t="s">
        <v>656</v>
      </c>
      <c r="M5" s="681"/>
      <c r="N5" s="681"/>
      <c r="O5" s="681"/>
      <c r="P5" s="681"/>
      <c r="Q5" s="681"/>
      <c r="R5" s="681"/>
      <c r="S5" s="681"/>
      <c r="T5" s="681"/>
      <c r="U5" s="420"/>
    </row>
    <row r="6" spans="1:34" ht="3" customHeight="1">
      <c r="J6" s="79"/>
      <c r="K6" s="79"/>
      <c r="L6" s="33"/>
      <c r="M6" s="33"/>
      <c r="N6" s="33"/>
      <c r="O6" s="76"/>
      <c r="P6" s="76"/>
      <c r="Q6" s="76"/>
      <c r="R6" s="76"/>
      <c r="S6" s="76"/>
      <c r="T6" s="76"/>
      <c r="U6" s="33"/>
    </row>
    <row r="7" spans="1:34" s="145" customFormat="1" ht="22.5">
      <c r="A7" s="190"/>
      <c r="B7" s="190"/>
      <c r="C7" s="190"/>
      <c r="D7" s="190"/>
      <c r="E7" s="190"/>
      <c r="F7" s="190"/>
      <c r="G7" s="190"/>
      <c r="H7" s="190"/>
      <c r="L7" s="422"/>
      <c r="M7" s="468" t="s">
        <v>502</v>
      </c>
      <c r="N7" s="490"/>
      <c r="O7" s="716" t="str">
        <f>IF(NameOrPr_ch="",IF(NameOrPr="","",NameOrPr),NameOrPr_ch)</f>
        <v>Комитет по тарифам и ценам Курской области</v>
      </c>
      <c r="P7" s="717"/>
      <c r="Q7" s="717"/>
      <c r="R7" s="717"/>
      <c r="S7" s="717"/>
      <c r="T7" s="718"/>
      <c r="U7" s="491"/>
      <c r="X7" s="190"/>
      <c r="Y7" s="190"/>
      <c r="Z7" s="190"/>
      <c r="AA7" s="190"/>
      <c r="AB7" s="190"/>
      <c r="AC7" s="190"/>
      <c r="AD7" s="190"/>
      <c r="AE7" s="190"/>
      <c r="AF7" s="190"/>
      <c r="AG7" s="190"/>
      <c r="AH7" s="190"/>
    </row>
    <row r="8" spans="1:34" s="145" customFormat="1" ht="18.75">
      <c r="A8" s="190"/>
      <c r="B8" s="190"/>
      <c r="C8" s="190"/>
      <c r="D8" s="190"/>
      <c r="E8" s="190"/>
      <c r="F8" s="190"/>
      <c r="G8" s="190"/>
      <c r="H8" s="190"/>
      <c r="L8" s="422"/>
      <c r="M8" s="468" t="s">
        <v>595</v>
      </c>
      <c r="N8" s="490"/>
      <c r="O8" s="716" t="str">
        <f>IF(datePr_ch="",IF(datePr="","",datePr),datePr_ch)</f>
        <v>23.11.2022</v>
      </c>
      <c r="P8" s="717"/>
      <c r="Q8" s="717"/>
      <c r="R8" s="717"/>
      <c r="S8" s="717"/>
      <c r="T8" s="718"/>
      <c r="U8" s="491"/>
      <c r="X8" s="190"/>
      <c r="Y8" s="190"/>
      <c r="Z8" s="190"/>
      <c r="AA8" s="190"/>
      <c r="AB8" s="190"/>
      <c r="AC8" s="190"/>
      <c r="AD8" s="190"/>
      <c r="AE8" s="190"/>
      <c r="AF8" s="190"/>
      <c r="AG8" s="190"/>
      <c r="AH8" s="190"/>
    </row>
    <row r="9" spans="1:34" s="145" customFormat="1" ht="18.75">
      <c r="A9" s="190"/>
      <c r="B9" s="190"/>
      <c r="C9" s="190"/>
      <c r="D9" s="190"/>
      <c r="E9" s="190"/>
      <c r="F9" s="190"/>
      <c r="G9" s="190"/>
      <c r="H9" s="190"/>
      <c r="L9" s="139"/>
      <c r="M9" s="468" t="s">
        <v>594</v>
      </c>
      <c r="N9" s="490"/>
      <c r="O9" s="716" t="str">
        <f>IF(numberPr_ch="",IF(numberPr="","",numberPr),numberPr_ch)</f>
        <v>№73</v>
      </c>
      <c r="P9" s="717"/>
      <c r="Q9" s="717"/>
      <c r="R9" s="717"/>
      <c r="S9" s="717"/>
      <c r="T9" s="718"/>
      <c r="U9" s="491"/>
      <c r="X9" s="190"/>
      <c r="Y9" s="190"/>
      <c r="Z9" s="190"/>
      <c r="AA9" s="190"/>
      <c r="AB9" s="190"/>
      <c r="AC9" s="190"/>
      <c r="AD9" s="190"/>
      <c r="AE9" s="190"/>
      <c r="AF9" s="190"/>
      <c r="AG9" s="190"/>
      <c r="AH9" s="190"/>
    </row>
    <row r="10" spans="1:34" s="145" customFormat="1" ht="18.75">
      <c r="A10" s="190"/>
      <c r="B10" s="190"/>
      <c r="C10" s="190"/>
      <c r="D10" s="190"/>
      <c r="E10" s="190"/>
      <c r="F10" s="190"/>
      <c r="G10" s="190"/>
      <c r="H10" s="190"/>
      <c r="L10" s="139"/>
      <c r="M10" s="468" t="s">
        <v>501</v>
      </c>
      <c r="N10" s="490"/>
      <c r="O10" s="716" t="str">
        <f>IF(IstPub_ch="",IF(IstPub="","",IstPub),IstPub_ch)</f>
        <v>Газета "Курская правда" № 142 от 29.11.2022 г.</v>
      </c>
      <c r="P10" s="717"/>
      <c r="Q10" s="717"/>
      <c r="R10" s="717"/>
      <c r="S10" s="717"/>
      <c r="T10" s="718"/>
      <c r="U10" s="491"/>
      <c r="X10" s="190"/>
      <c r="Y10" s="190"/>
      <c r="Z10" s="190"/>
      <c r="AA10" s="190"/>
      <c r="AB10" s="190"/>
      <c r="AC10" s="190"/>
      <c r="AD10" s="190"/>
      <c r="AE10" s="190"/>
      <c r="AF10" s="190"/>
      <c r="AG10" s="190"/>
      <c r="AH10" s="190"/>
    </row>
    <row r="11" spans="1:34" s="145" customFormat="1" ht="11.25" hidden="1">
      <c r="A11" s="190"/>
      <c r="B11" s="190"/>
      <c r="C11" s="190"/>
      <c r="D11" s="190"/>
      <c r="E11" s="190"/>
      <c r="F11" s="190"/>
      <c r="G11" s="190"/>
      <c r="H11" s="190"/>
      <c r="L11" s="139"/>
      <c r="M11" s="139"/>
      <c r="N11" s="412"/>
      <c r="O11" s="421"/>
      <c r="P11" s="421"/>
      <c r="Q11" s="421"/>
      <c r="R11" s="421"/>
      <c r="S11" s="421"/>
      <c r="T11" s="421"/>
      <c r="U11" s="424" t="s">
        <v>373</v>
      </c>
      <c r="X11" s="190"/>
      <c r="Y11" s="190"/>
      <c r="Z11" s="190"/>
      <c r="AA11" s="190"/>
      <c r="AB11" s="190"/>
      <c r="AC11" s="190"/>
      <c r="AD11" s="190"/>
      <c r="AE11" s="190"/>
      <c r="AF11" s="190"/>
      <c r="AG11" s="190"/>
      <c r="AH11" s="190"/>
    </row>
    <row r="12" spans="1:34" ht="15" customHeight="1">
      <c r="J12" s="79"/>
      <c r="K12" s="79"/>
      <c r="L12" s="33"/>
      <c r="M12" s="33"/>
      <c r="N12" s="33"/>
      <c r="O12" s="715"/>
      <c r="P12" s="715"/>
      <c r="Q12" s="715"/>
      <c r="R12" s="715"/>
      <c r="S12" s="715"/>
      <c r="T12" s="715"/>
      <c r="U12" s="715"/>
    </row>
    <row r="13" spans="1:34">
      <c r="J13" s="79"/>
      <c r="K13" s="79"/>
      <c r="L13" s="613" t="s">
        <v>454</v>
      </c>
      <c r="M13" s="613"/>
      <c r="N13" s="613"/>
      <c r="O13" s="613"/>
      <c r="P13" s="613"/>
      <c r="Q13" s="613"/>
      <c r="R13" s="613"/>
      <c r="S13" s="613"/>
      <c r="T13" s="613"/>
      <c r="U13" s="613"/>
      <c r="V13" s="613"/>
      <c r="W13" s="613" t="s">
        <v>455</v>
      </c>
    </row>
    <row r="14" spans="1:34" ht="14.25" customHeight="1">
      <c r="J14" s="79"/>
      <c r="K14" s="79"/>
      <c r="L14" s="694" t="s">
        <v>92</v>
      </c>
      <c r="M14" s="694" t="s">
        <v>638</v>
      </c>
      <c r="N14" s="438"/>
      <c r="O14" s="695" t="s">
        <v>640</v>
      </c>
      <c r="P14" s="696"/>
      <c r="Q14" s="696"/>
      <c r="R14" s="696"/>
      <c r="S14" s="696"/>
      <c r="T14" s="697"/>
      <c r="U14" s="678" t="s">
        <v>341</v>
      </c>
      <c r="V14" s="691" t="s">
        <v>275</v>
      </c>
      <c r="W14" s="613"/>
    </row>
    <row r="15" spans="1:34" ht="14.25" customHeight="1">
      <c r="J15" s="79"/>
      <c r="K15" s="79"/>
      <c r="L15" s="694"/>
      <c r="M15" s="694"/>
      <c r="N15" s="438"/>
      <c r="O15" s="700" t="s">
        <v>771</v>
      </c>
      <c r="P15" s="698" t="s">
        <v>271</v>
      </c>
      <c r="Q15" s="699"/>
      <c r="R15" s="676" t="s">
        <v>653</v>
      </c>
      <c r="S15" s="676"/>
      <c r="T15" s="677"/>
      <c r="U15" s="679"/>
      <c r="V15" s="692"/>
      <c r="W15" s="613"/>
    </row>
    <row r="16" spans="1:34" ht="33.75">
      <c r="J16" s="79"/>
      <c r="K16" s="79"/>
      <c r="L16" s="694"/>
      <c r="M16" s="694"/>
      <c r="N16" s="437"/>
      <c r="O16" s="701"/>
      <c r="P16" s="94" t="s">
        <v>764</v>
      </c>
      <c r="Q16" s="94" t="s">
        <v>765</v>
      </c>
      <c r="R16" s="95" t="s">
        <v>274</v>
      </c>
      <c r="S16" s="689" t="s">
        <v>273</v>
      </c>
      <c r="T16" s="690"/>
      <c r="U16" s="680"/>
      <c r="V16" s="693"/>
      <c r="W16" s="613"/>
    </row>
    <row r="17" spans="1:35">
      <c r="J17" s="79"/>
      <c r="K17" s="413">
        <v>1</v>
      </c>
      <c r="L17" s="38" t="s">
        <v>93</v>
      </c>
      <c r="M17" s="38" t="s">
        <v>49</v>
      </c>
      <c r="N17" s="419" t="s">
        <v>49</v>
      </c>
      <c r="O17" s="411">
        <f ca="1">OFFSET(O17,0,-1)+1</f>
        <v>3</v>
      </c>
      <c r="P17" s="411">
        <f ca="1">OFFSET(P17,0,-1)+1</f>
        <v>4</v>
      </c>
      <c r="Q17" s="411">
        <f ca="1">OFFSET(Q17,0,-1)+1</f>
        <v>5</v>
      </c>
      <c r="R17" s="411">
        <f ca="1">OFFSET(R17,0,-1)+1</f>
        <v>6</v>
      </c>
      <c r="S17" s="683">
        <f ca="1">OFFSET(S17,0,-1)+1</f>
        <v>7</v>
      </c>
      <c r="T17" s="683"/>
      <c r="U17" s="411">
        <f ca="1">OFFSET(U17,0,-2)+1</f>
        <v>8</v>
      </c>
      <c r="V17" s="418">
        <f ca="1">OFFSET(V17,0,-1)</f>
        <v>8</v>
      </c>
      <c r="W17" s="411">
        <f ca="1">OFFSET(W17,0,-1)+1</f>
        <v>9</v>
      </c>
    </row>
    <row r="18" spans="1:35" ht="22.5">
      <c r="A18" s="667">
        <v>1</v>
      </c>
      <c r="E18" s="191"/>
      <c r="F18" s="303"/>
      <c r="G18" s="303"/>
      <c r="H18" s="303"/>
      <c r="J18" s="541"/>
      <c r="K18" s="544"/>
      <c r="L18" s="425">
        <f>mergeValue(A18)</f>
        <v>1</v>
      </c>
      <c r="M18" s="472" t="s">
        <v>20</v>
      </c>
      <c r="N18" s="460"/>
      <c r="O18" s="712"/>
      <c r="P18" s="712"/>
      <c r="Q18" s="712"/>
      <c r="R18" s="712"/>
      <c r="S18" s="712"/>
      <c r="T18" s="712"/>
      <c r="U18" s="712"/>
      <c r="V18" s="712"/>
      <c r="W18" s="267" t="s">
        <v>657</v>
      </c>
    </row>
    <row r="19" spans="1:35" ht="22.5">
      <c r="A19" s="667"/>
      <c r="B19" s="667">
        <v>1</v>
      </c>
      <c r="E19" s="303"/>
      <c r="F19" s="303"/>
      <c r="G19" s="303"/>
      <c r="H19" s="303"/>
      <c r="I19" s="157"/>
      <c r="J19" s="540"/>
      <c r="K19" s="542"/>
      <c r="L19" s="425" t="str">
        <f>mergeValue(A19) &amp;"."&amp; mergeValue(B19)</f>
        <v>1.1</v>
      </c>
      <c r="M19" s="441" t="s">
        <v>16</v>
      </c>
      <c r="N19" s="460"/>
      <c r="O19" s="712"/>
      <c r="P19" s="712"/>
      <c r="Q19" s="712"/>
      <c r="R19" s="712"/>
      <c r="S19" s="712"/>
      <c r="T19" s="712"/>
      <c r="U19" s="712"/>
      <c r="V19" s="712"/>
      <c r="W19" s="267" t="s">
        <v>477</v>
      </c>
    </row>
    <row r="20" spans="1:35" ht="22.5">
      <c r="A20" s="667"/>
      <c r="B20" s="667"/>
      <c r="C20" s="667">
        <v>1</v>
      </c>
      <c r="E20" s="303"/>
      <c r="F20" s="303"/>
      <c r="G20" s="303"/>
      <c r="H20" s="303"/>
      <c r="I20" s="543"/>
      <c r="J20" s="540"/>
      <c r="K20" s="542"/>
      <c r="L20" s="425" t="str">
        <f>mergeValue(A20) &amp;"."&amp; mergeValue(B20)&amp;"."&amp; mergeValue(C20)</f>
        <v>1.1.1</v>
      </c>
      <c r="M20" s="442" t="s">
        <v>7</v>
      </c>
      <c r="N20" s="460"/>
      <c r="O20" s="712"/>
      <c r="P20" s="712"/>
      <c r="Q20" s="712"/>
      <c r="R20" s="712"/>
      <c r="S20" s="712"/>
      <c r="T20" s="712"/>
      <c r="U20" s="712"/>
      <c r="V20" s="712"/>
      <c r="W20" s="267" t="s">
        <v>632</v>
      </c>
    </row>
    <row r="21" spans="1:35" ht="22.5">
      <c r="A21" s="667"/>
      <c r="B21" s="667"/>
      <c r="C21" s="667"/>
      <c r="D21" s="667">
        <v>1</v>
      </c>
      <c r="E21" s="303"/>
      <c r="F21" s="303"/>
      <c r="G21" s="303"/>
      <c r="H21" s="303"/>
      <c r="I21" s="543"/>
      <c r="J21" s="540"/>
      <c r="K21" s="542"/>
      <c r="L21" s="425" t="str">
        <f>mergeValue(A21) &amp;"."&amp; mergeValue(B21)&amp;"."&amp; mergeValue(C21)&amp;"."&amp; mergeValue(D21)</f>
        <v>1.1.1.1</v>
      </c>
      <c r="M21" s="443" t="s">
        <v>22</v>
      </c>
      <c r="N21" s="460"/>
      <c r="O21" s="712"/>
      <c r="P21" s="712"/>
      <c r="Q21" s="712"/>
      <c r="R21" s="712"/>
      <c r="S21" s="712"/>
      <c r="T21" s="712"/>
      <c r="U21" s="712"/>
      <c r="V21" s="712"/>
      <c r="W21" s="267" t="s">
        <v>633</v>
      </c>
    </row>
    <row r="22" spans="1:35" ht="11.25" hidden="1" customHeight="1">
      <c r="A22" s="667"/>
      <c r="B22" s="667"/>
      <c r="C22" s="667"/>
      <c r="D22" s="667"/>
      <c r="E22" s="667">
        <v>1</v>
      </c>
      <c r="F22" s="303"/>
      <c r="G22" s="303"/>
      <c r="H22" s="180">
        <v>1</v>
      </c>
      <c r="I22" s="667">
        <v>1</v>
      </c>
      <c r="J22" s="303"/>
      <c r="K22" s="546"/>
      <c r="L22" s="425"/>
      <c r="M22" s="445"/>
      <c r="N22" s="176"/>
      <c r="O22" s="359"/>
      <c r="P22" s="359"/>
      <c r="Q22" s="359"/>
      <c r="R22" s="359"/>
      <c r="S22" s="359"/>
      <c r="T22" s="359"/>
      <c r="U22" s="359"/>
      <c r="V22" s="425"/>
      <c r="W22" s="176"/>
    </row>
    <row r="23" spans="1:35" ht="90">
      <c r="A23" s="667"/>
      <c r="B23" s="667"/>
      <c r="C23" s="667"/>
      <c r="D23" s="667"/>
      <c r="E23" s="667"/>
      <c r="F23" s="667">
        <v>1</v>
      </c>
      <c r="G23" s="180"/>
      <c r="H23" s="180"/>
      <c r="I23" s="667"/>
      <c r="J23" s="667">
        <v>1</v>
      </c>
      <c r="K23" s="547"/>
      <c r="L23" s="425" t="str">
        <f>mergeValue(A23) &amp;"."&amp; mergeValue(B23)&amp;"."&amp; mergeValue(C23)&amp;"."&amp; mergeValue(D23)&amp;"."&amp;  mergeValue(F23)</f>
        <v>1.1.1.1.1</v>
      </c>
      <c r="M23" s="446" t="s">
        <v>10</v>
      </c>
      <c r="N23" s="176"/>
      <c r="O23" s="669"/>
      <c r="P23" s="669"/>
      <c r="Q23" s="669"/>
      <c r="R23" s="669"/>
      <c r="S23" s="669"/>
      <c r="T23" s="669"/>
      <c r="U23" s="669"/>
      <c r="V23" s="669"/>
      <c r="W23" s="267" t="s">
        <v>634</v>
      </c>
      <c r="Y23" s="189" t="str">
        <f>strCheckUnique(Z23:Z26)</f>
        <v/>
      </c>
      <c r="AA23" s="189"/>
    </row>
    <row r="24" spans="1:35" ht="189" customHeight="1">
      <c r="A24" s="667"/>
      <c r="B24" s="667"/>
      <c r="C24" s="667"/>
      <c r="D24" s="667"/>
      <c r="E24" s="667"/>
      <c r="F24" s="667"/>
      <c r="G24" s="180">
        <v>1</v>
      </c>
      <c r="H24" s="180"/>
      <c r="I24" s="667"/>
      <c r="J24" s="667"/>
      <c r="K24" s="547">
        <v>1</v>
      </c>
      <c r="L24" s="425" t="str">
        <f>mergeValue(A24) &amp;"."&amp; mergeValue(B24)&amp;"."&amp; mergeValue(C24)&amp;"."&amp; mergeValue(D24)&amp;"."&amp; mergeValue(F24)&amp;"."&amp; mergeValue(G24)</f>
        <v>1.1.1.1.1.1</v>
      </c>
      <c r="M24" s="563"/>
      <c r="N24" s="462"/>
      <c r="O24" s="451"/>
      <c r="P24" s="451"/>
      <c r="Q24" s="574"/>
      <c r="R24" s="713"/>
      <c r="S24" s="674" t="s">
        <v>84</v>
      </c>
      <c r="T24" s="713"/>
      <c r="U24" s="674" t="s">
        <v>85</v>
      </c>
      <c r="V24" s="459"/>
      <c r="W24" s="684" t="s">
        <v>658</v>
      </c>
      <c r="X24" s="180" t="str">
        <f>strCheckDate(O25:V25)</f>
        <v/>
      </c>
      <c r="Y24" s="189"/>
      <c r="Z24" s="189" t="str">
        <f>IF(M24="","",M24 )</f>
        <v/>
      </c>
      <c r="AA24" s="189"/>
      <c r="AB24" s="189"/>
      <c r="AC24" s="189"/>
    </row>
    <row r="25" spans="1:35" ht="11.25" hidden="1">
      <c r="A25" s="667"/>
      <c r="B25" s="667"/>
      <c r="C25" s="667"/>
      <c r="D25" s="667"/>
      <c r="E25" s="667"/>
      <c r="F25" s="667"/>
      <c r="G25" s="180"/>
      <c r="H25" s="180"/>
      <c r="I25" s="667"/>
      <c r="J25" s="667"/>
      <c r="K25" s="547"/>
      <c r="L25" s="253"/>
      <c r="M25" s="473"/>
      <c r="N25" s="462"/>
      <c r="O25" s="451"/>
      <c r="P25" s="451"/>
      <c r="Q25" s="461" t="str">
        <f>R24 &amp; "-" &amp; T24</f>
        <v>-</v>
      </c>
      <c r="R25" s="673"/>
      <c r="S25" s="674"/>
      <c r="T25" s="673"/>
      <c r="U25" s="674"/>
      <c r="V25" s="459"/>
      <c r="W25" s="685"/>
    </row>
    <row r="26" spans="1:35" customFormat="1" ht="15" customHeight="1">
      <c r="A26" s="667"/>
      <c r="B26" s="667"/>
      <c r="C26" s="667"/>
      <c r="D26" s="667"/>
      <c r="E26" s="667"/>
      <c r="F26" s="667"/>
      <c r="G26" s="303"/>
      <c r="H26" s="180"/>
      <c r="I26" s="667"/>
      <c r="J26" s="667"/>
      <c r="K26" s="546"/>
      <c r="L26" s="439"/>
      <c r="M26" s="447" t="s">
        <v>25</v>
      </c>
      <c r="N26" s="444"/>
      <c r="O26" s="440"/>
      <c r="P26" s="440"/>
      <c r="Q26" s="440"/>
      <c r="R26" s="455"/>
      <c r="S26" s="148"/>
      <c r="T26" s="452"/>
      <c r="U26" s="444"/>
      <c r="V26" s="449"/>
      <c r="W26" s="686"/>
      <c r="X26" s="182"/>
      <c r="Y26" s="182"/>
      <c r="Z26" s="182"/>
      <c r="AA26" s="182"/>
      <c r="AB26" s="182"/>
      <c r="AC26" s="182"/>
      <c r="AD26" s="182"/>
      <c r="AE26" s="182"/>
      <c r="AF26" s="182"/>
      <c r="AG26" s="182"/>
      <c r="AH26" s="182"/>
    </row>
    <row r="27" spans="1:35" customFormat="1" ht="15" customHeight="1">
      <c r="A27" s="667"/>
      <c r="B27" s="667"/>
      <c r="C27" s="667"/>
      <c r="D27" s="667"/>
      <c r="E27" s="667"/>
      <c r="F27" s="303"/>
      <c r="G27" s="303"/>
      <c r="H27" s="180"/>
      <c r="I27" s="667"/>
      <c r="J27" s="303"/>
      <c r="K27" s="546"/>
      <c r="L27" s="439"/>
      <c r="M27" s="444" t="s">
        <v>11</v>
      </c>
      <c r="N27" s="137"/>
      <c r="O27" s="440"/>
      <c r="P27" s="440"/>
      <c r="Q27" s="440"/>
      <c r="R27" s="455"/>
      <c r="S27" s="148"/>
      <c r="T27" s="452"/>
      <c r="U27" s="137"/>
      <c r="V27" s="148"/>
      <c r="W27" s="449"/>
      <c r="X27" s="182"/>
      <c r="Y27" s="182"/>
      <c r="Z27" s="182"/>
      <c r="AA27" s="182"/>
      <c r="AB27" s="182"/>
      <c r="AC27" s="182"/>
      <c r="AD27" s="182"/>
      <c r="AE27" s="182"/>
      <c r="AF27" s="182"/>
      <c r="AG27" s="182"/>
      <c r="AH27" s="182"/>
    </row>
    <row r="28" spans="1:35" customFormat="1" ht="15" hidden="1" customHeight="1">
      <c r="A28" s="667"/>
      <c r="B28" s="667"/>
      <c r="C28" s="667"/>
      <c r="D28" s="667"/>
      <c r="E28" s="545"/>
      <c r="F28" s="303"/>
      <c r="G28" s="303"/>
      <c r="H28" s="303"/>
      <c r="I28" s="541"/>
      <c r="J28" s="78"/>
      <c r="K28" s="544"/>
      <c r="L28" s="439"/>
      <c r="M28" s="444"/>
      <c r="N28" s="444"/>
      <c r="O28" s="444"/>
      <c r="P28" s="444"/>
      <c r="Q28" s="444"/>
      <c r="R28" s="444"/>
      <c r="S28" s="444"/>
      <c r="T28" s="444"/>
      <c r="U28" s="444"/>
      <c r="V28" s="148"/>
      <c r="W28" s="449"/>
      <c r="X28" s="182"/>
      <c r="Y28" s="182"/>
      <c r="Z28" s="182"/>
      <c r="AA28" s="182"/>
      <c r="AB28" s="182"/>
      <c r="AC28" s="182"/>
      <c r="AD28" s="182"/>
      <c r="AE28" s="182"/>
      <c r="AF28" s="182"/>
      <c r="AG28" s="182"/>
      <c r="AH28" s="182"/>
      <c r="AI28" s="182"/>
    </row>
    <row r="29" spans="1:35" customFormat="1" ht="15" customHeight="1">
      <c r="A29" s="667"/>
      <c r="B29" s="667"/>
      <c r="C29" s="667"/>
      <c r="D29" s="545"/>
      <c r="E29" s="545"/>
      <c r="F29" s="303"/>
      <c r="G29" s="303"/>
      <c r="H29" s="303"/>
      <c r="I29" s="541"/>
      <c r="J29" s="78"/>
      <c r="K29" s="544"/>
      <c r="L29" s="439"/>
      <c r="M29" s="137" t="s">
        <v>17</v>
      </c>
      <c r="N29" s="136"/>
      <c r="O29" s="440"/>
      <c r="P29" s="440"/>
      <c r="Q29" s="440"/>
      <c r="R29" s="455"/>
      <c r="S29" s="148"/>
      <c r="T29" s="452"/>
      <c r="U29" s="136"/>
      <c r="V29" s="148"/>
      <c r="W29" s="449"/>
      <c r="X29" s="182"/>
      <c r="Y29" s="182"/>
      <c r="Z29" s="182"/>
      <c r="AA29" s="182"/>
      <c r="AB29" s="182"/>
      <c r="AC29" s="182"/>
      <c r="AD29" s="182"/>
      <c r="AE29" s="182"/>
      <c r="AF29" s="182"/>
      <c r="AG29" s="182"/>
      <c r="AH29" s="182"/>
    </row>
    <row r="30" spans="1:35" customFormat="1" ht="15" customHeight="1">
      <c r="A30" s="667"/>
      <c r="B30" s="667"/>
      <c r="C30" s="545"/>
      <c r="D30" s="545"/>
      <c r="E30" s="545"/>
      <c r="F30" s="545"/>
      <c r="G30" s="550"/>
      <c r="H30" s="541"/>
      <c r="I30" s="548"/>
      <c r="J30" s="78"/>
      <c r="K30" s="549"/>
      <c r="L30" s="439"/>
      <c r="M30" s="136" t="s">
        <v>18</v>
      </c>
      <c r="N30" s="136"/>
      <c r="O30" s="440"/>
      <c r="P30" s="440"/>
      <c r="Q30" s="440"/>
      <c r="R30" s="455"/>
      <c r="S30" s="148"/>
      <c r="T30" s="452"/>
      <c r="U30" s="136"/>
      <c r="V30" s="148"/>
      <c r="W30" s="449"/>
      <c r="X30" s="182"/>
      <c r="Y30" s="182"/>
      <c r="Z30" s="182"/>
      <c r="AA30" s="182"/>
      <c r="AB30" s="182"/>
      <c r="AC30" s="182"/>
      <c r="AD30" s="182"/>
      <c r="AE30" s="182"/>
      <c r="AF30" s="182"/>
      <c r="AG30" s="182"/>
      <c r="AH30" s="182"/>
    </row>
    <row r="31" spans="1:35" customFormat="1" ht="15" customHeight="1">
      <c r="A31" s="667"/>
      <c r="B31" s="545"/>
      <c r="C31" s="545"/>
      <c r="D31" s="545"/>
      <c r="E31" s="545"/>
      <c r="F31" s="545"/>
      <c r="G31" s="550"/>
      <c r="H31" s="541"/>
      <c r="I31" s="541"/>
      <c r="J31" s="78"/>
      <c r="K31" s="544"/>
      <c r="L31" s="439"/>
      <c r="M31" s="142" t="s">
        <v>19</v>
      </c>
      <c r="N31" s="136"/>
      <c r="O31" s="440"/>
      <c r="P31" s="440"/>
      <c r="Q31" s="440"/>
      <c r="R31" s="455"/>
      <c r="S31" s="148"/>
      <c r="T31" s="452"/>
      <c r="U31" s="136"/>
      <c r="V31" s="148"/>
      <c r="W31" s="449"/>
      <c r="X31" s="182"/>
      <c r="Y31" s="182"/>
      <c r="Z31" s="182"/>
      <c r="AA31" s="182"/>
      <c r="AB31" s="182"/>
      <c r="AC31" s="182"/>
      <c r="AD31" s="182"/>
      <c r="AE31" s="182"/>
      <c r="AF31" s="182"/>
      <c r="AG31" s="182"/>
      <c r="AH31" s="182"/>
    </row>
    <row r="32" spans="1:35" customFormat="1" ht="15" customHeight="1">
      <c r="L32" s="439"/>
      <c r="M32" s="151" t="s">
        <v>309</v>
      </c>
      <c r="N32" s="136"/>
      <c r="O32" s="440"/>
      <c r="P32" s="440"/>
      <c r="Q32" s="440"/>
      <c r="R32" s="455"/>
      <c r="S32" s="148"/>
      <c r="T32" s="452"/>
      <c r="U32" s="136"/>
      <c r="V32" s="148"/>
      <c r="W32" s="449"/>
      <c r="X32" s="182"/>
      <c r="Y32" s="182"/>
      <c r="Z32" s="182"/>
      <c r="AA32" s="182"/>
      <c r="AB32" s="182"/>
      <c r="AC32" s="182"/>
      <c r="AD32" s="182"/>
      <c r="AE32" s="182"/>
      <c r="AF32" s="182"/>
      <c r="AG32" s="182"/>
      <c r="AH32" s="182"/>
    </row>
    <row r="33" spans="12:23" ht="3" customHeight="1">
      <c r="L33" s="409"/>
      <c r="M33" s="409"/>
      <c r="N33" s="409"/>
      <c r="O33" s="409"/>
      <c r="P33" s="409"/>
      <c r="Q33" s="409"/>
      <c r="R33" s="409"/>
      <c r="S33" s="409"/>
      <c r="T33" s="409"/>
      <c r="U33" s="409"/>
    </row>
    <row r="34" spans="12:23" ht="141.75" customHeight="1">
      <c r="L34" s="1">
        <v>1</v>
      </c>
      <c r="M34" s="661" t="s">
        <v>659</v>
      </c>
      <c r="N34" s="661"/>
      <c r="O34" s="661"/>
      <c r="P34" s="661"/>
      <c r="Q34" s="661"/>
      <c r="R34" s="661"/>
      <c r="S34" s="661"/>
      <c r="T34" s="661"/>
      <c r="U34" s="661"/>
      <c r="V34" s="661"/>
      <c r="W34" s="661"/>
    </row>
  </sheetData>
  <sheetProtection algorithmName="SHA-512" hashValue="GMGvs/8ck0/ITxl3p4bN9nDgoamYOLnhE7ZlBSg2UH8odx/eEbV9R9PNLSbyA8GTvqVMiIJniq8X2u0MDXj7Cw==" saltValue="Nk2HwXYbP3SL8z76SOYbCQ==" spinCount="100000" sheet="1" objects="1" scenarios="1" formatColumns="0" formatRows="0"/>
  <dataConsolidate leftLabels="1" link="1"/>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xr:uid="{00000000-0002-0000-1800-000000000000}"/>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800-000001000000}">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xr:uid="{00000000-0002-0000-1800-000002000000}">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xr:uid="{00000000-0002-0000-18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xr:uid="{00000000-0002-0000-1800-000004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800-000005000000}"/>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xr:uid="{00000000-0002-0000-1800-000006000000}"/>
    <dataValidation type="list" allowBlank="1" showInputMessage="1" showErrorMessage="1" errorTitle="Ошибка" error="Выберите значение из списка" prompt="Выберите значение из списка" sqref="O23:V23" xr:uid="{00000000-0002-0000-1800-000007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191" hidden="1" customWidth="1"/>
    <col min="2" max="4" width="3.7109375" style="180" hidden="1" customWidth="1"/>
    <col min="5" max="5" width="3.7109375" style="80" customWidth="1"/>
    <col min="6" max="6" width="9.7109375" style="32" customWidth="1"/>
    <col min="7" max="7" width="37.7109375" style="32" customWidth="1"/>
    <col min="8" max="8" width="66.85546875" style="32" customWidth="1"/>
    <col min="9" max="9" width="115.7109375" style="32" customWidth="1"/>
    <col min="10" max="11" width="10.5703125" style="180"/>
    <col min="12" max="12" width="11.140625" style="180" customWidth="1"/>
    <col min="13" max="20" width="10.5703125" style="180"/>
    <col min="21" max="16384" width="10.5703125" style="32"/>
  </cols>
  <sheetData>
    <row r="1" spans="1:20" ht="3" customHeight="1">
      <c r="A1" s="191" t="s">
        <v>68</v>
      </c>
    </row>
    <row r="2" spans="1:20" ht="22.5">
      <c r="F2" s="662" t="s">
        <v>491</v>
      </c>
      <c r="G2" s="663"/>
      <c r="H2" s="664"/>
      <c r="I2" s="376"/>
    </row>
    <row r="3" spans="1:20" ht="3" customHeight="1"/>
    <row r="4" spans="1:20" s="145" customFormat="1" ht="11.25">
      <c r="A4" s="190"/>
      <c r="B4" s="190"/>
      <c r="C4" s="190"/>
      <c r="D4" s="190"/>
      <c r="F4" s="613" t="s">
        <v>454</v>
      </c>
      <c r="G4" s="613"/>
      <c r="H4" s="613"/>
      <c r="I4" s="637" t="s">
        <v>455</v>
      </c>
      <c r="J4" s="190"/>
      <c r="K4" s="190"/>
      <c r="L4" s="190"/>
      <c r="M4" s="190"/>
      <c r="N4" s="190"/>
      <c r="O4" s="190"/>
      <c r="P4" s="190"/>
      <c r="Q4" s="190"/>
      <c r="R4" s="190"/>
      <c r="S4" s="190"/>
      <c r="T4" s="190"/>
    </row>
    <row r="5" spans="1:20" s="145" customFormat="1" ht="11.25" customHeight="1">
      <c r="A5" s="190"/>
      <c r="B5" s="190"/>
      <c r="C5" s="190"/>
      <c r="D5" s="190"/>
      <c r="F5" s="278" t="s">
        <v>92</v>
      </c>
      <c r="G5" s="104" t="s">
        <v>457</v>
      </c>
      <c r="H5" s="277" t="s">
        <v>442</v>
      </c>
      <c r="I5" s="637"/>
      <c r="J5" s="190"/>
      <c r="K5" s="190"/>
      <c r="L5" s="190"/>
      <c r="M5" s="190"/>
      <c r="N5" s="190"/>
      <c r="O5" s="190"/>
      <c r="P5" s="190"/>
      <c r="Q5" s="190"/>
      <c r="R5" s="190"/>
      <c r="S5" s="190"/>
      <c r="T5" s="190"/>
    </row>
    <row r="6" spans="1:20" s="145" customFormat="1" ht="12" customHeight="1">
      <c r="A6" s="190"/>
      <c r="B6" s="190"/>
      <c r="C6" s="190"/>
      <c r="D6" s="190"/>
      <c r="F6" s="279" t="s">
        <v>93</v>
      </c>
      <c r="G6" s="281">
        <v>2</v>
      </c>
      <c r="H6" s="282">
        <v>3</v>
      </c>
      <c r="I6" s="280">
        <v>4</v>
      </c>
      <c r="J6" s="190">
        <v>4</v>
      </c>
      <c r="K6" s="190"/>
      <c r="L6" s="190"/>
      <c r="M6" s="190"/>
      <c r="N6" s="190"/>
      <c r="O6" s="190"/>
      <c r="P6" s="190"/>
      <c r="Q6" s="190"/>
      <c r="R6" s="190"/>
      <c r="S6" s="190"/>
      <c r="T6" s="190"/>
    </row>
    <row r="7" spans="1:20" s="145" customFormat="1" ht="18.75">
      <c r="A7" s="190"/>
      <c r="B7" s="190"/>
      <c r="C7" s="190"/>
      <c r="D7" s="190"/>
      <c r="F7" s="171">
        <v>1</v>
      </c>
      <c r="G7" s="360" t="s">
        <v>492</v>
      </c>
      <c r="H7" s="276" t="str">
        <f>IF(dateCh="","",dateCh)</f>
        <v>29.11.2022</v>
      </c>
      <c r="I7" s="176" t="s">
        <v>493</v>
      </c>
      <c r="J7" s="290"/>
      <c r="K7" s="190"/>
      <c r="L7" s="190"/>
      <c r="M7" s="190"/>
      <c r="N7" s="190"/>
      <c r="O7" s="190"/>
      <c r="P7" s="190"/>
      <c r="Q7" s="190"/>
      <c r="R7" s="190"/>
      <c r="S7" s="190"/>
      <c r="T7" s="190"/>
    </row>
    <row r="8" spans="1:20" s="145" customFormat="1" ht="45">
      <c r="A8" s="665">
        <v>1</v>
      </c>
      <c r="B8" s="190"/>
      <c r="C8" s="190"/>
      <c r="D8" s="190"/>
      <c r="F8" s="171" t="str">
        <f>"2." &amp;mergeValue(A8)</f>
        <v>2.1</v>
      </c>
      <c r="G8" s="360" t="s">
        <v>494</v>
      </c>
      <c r="H8" s="276"/>
      <c r="I8" s="176" t="s">
        <v>589</v>
      </c>
      <c r="J8" s="290"/>
      <c r="K8" s="190"/>
      <c r="L8" s="190"/>
      <c r="M8" s="190"/>
      <c r="N8" s="190"/>
      <c r="O8" s="190"/>
      <c r="P8" s="190"/>
      <c r="Q8" s="190"/>
      <c r="R8" s="190"/>
      <c r="S8" s="190"/>
      <c r="T8" s="190"/>
    </row>
    <row r="9" spans="1:20" s="145" customFormat="1" ht="22.5">
      <c r="A9" s="665"/>
      <c r="B9" s="190"/>
      <c r="C9" s="190"/>
      <c r="D9" s="190"/>
      <c r="F9" s="171" t="str">
        <f>"3." &amp;mergeValue(A9)</f>
        <v>3.1</v>
      </c>
      <c r="G9" s="360" t="s">
        <v>495</v>
      </c>
      <c r="H9" s="276"/>
      <c r="I9" s="176" t="s">
        <v>587</v>
      </c>
      <c r="J9" s="290"/>
      <c r="K9" s="190"/>
      <c r="L9" s="190"/>
      <c r="M9" s="190"/>
      <c r="N9" s="190"/>
      <c r="O9" s="190"/>
      <c r="P9" s="190"/>
      <c r="Q9" s="190"/>
      <c r="R9" s="190"/>
      <c r="S9" s="190"/>
      <c r="T9" s="190"/>
    </row>
    <row r="10" spans="1:20" s="145" customFormat="1" ht="22.5">
      <c r="A10" s="665"/>
      <c r="B10" s="190"/>
      <c r="C10" s="190"/>
      <c r="D10" s="190"/>
      <c r="F10" s="171" t="str">
        <f>"4."&amp;mergeValue(A10)</f>
        <v>4.1</v>
      </c>
      <c r="G10" s="360" t="s">
        <v>496</v>
      </c>
      <c r="H10" s="277" t="s">
        <v>458</v>
      </c>
      <c r="I10" s="176"/>
      <c r="J10" s="290"/>
      <c r="K10" s="190"/>
      <c r="L10" s="190"/>
      <c r="M10" s="190"/>
      <c r="N10" s="190"/>
      <c r="O10" s="190"/>
      <c r="P10" s="190"/>
      <c r="Q10" s="190"/>
      <c r="R10" s="190"/>
      <c r="S10" s="190"/>
      <c r="T10" s="190"/>
    </row>
    <row r="11" spans="1:20" s="145" customFormat="1" ht="18.75">
      <c r="A11" s="665"/>
      <c r="B11" s="665">
        <v>1</v>
      </c>
      <c r="C11" s="296"/>
      <c r="D11" s="296"/>
      <c r="F11" s="171" t="str">
        <f>"4."&amp;mergeValue(A11) &amp;"."&amp;mergeValue(B11)</f>
        <v>4.1.1</v>
      </c>
      <c r="G11" s="283" t="s">
        <v>591</v>
      </c>
      <c r="H11" s="276" t="str">
        <f>IF(region_name="","",region_name)</f>
        <v>Курская область</v>
      </c>
      <c r="I11" s="176" t="s">
        <v>499</v>
      </c>
      <c r="J11" s="290"/>
      <c r="K11" s="190"/>
      <c r="L11" s="190"/>
      <c r="M11" s="190"/>
      <c r="N11" s="190"/>
      <c r="O11" s="190"/>
      <c r="P11" s="190"/>
      <c r="Q11" s="190"/>
      <c r="R11" s="190"/>
      <c r="S11" s="190"/>
      <c r="T11" s="190"/>
    </row>
    <row r="12" spans="1:20" s="145" customFormat="1" ht="22.5">
      <c r="A12" s="665"/>
      <c r="B12" s="665"/>
      <c r="C12" s="665">
        <v>1</v>
      </c>
      <c r="D12" s="296"/>
      <c r="F12" s="171" t="str">
        <f>"4."&amp;mergeValue(A12) &amp;"."&amp;mergeValue(B12)&amp;"."&amp;mergeValue(C12)</f>
        <v>4.1.1.1</v>
      </c>
      <c r="G12" s="295" t="s">
        <v>497</v>
      </c>
      <c r="H12" s="276"/>
      <c r="I12" s="176" t="s">
        <v>500</v>
      </c>
      <c r="J12" s="290"/>
      <c r="K12" s="190"/>
      <c r="L12" s="190"/>
      <c r="M12" s="190"/>
      <c r="N12" s="190"/>
      <c r="O12" s="190"/>
      <c r="P12" s="190"/>
      <c r="Q12" s="190"/>
      <c r="R12" s="190"/>
      <c r="S12" s="190"/>
      <c r="T12" s="190"/>
    </row>
    <row r="13" spans="1:20" s="145" customFormat="1" ht="39" customHeight="1">
      <c r="A13" s="665"/>
      <c r="B13" s="665"/>
      <c r="C13" s="665"/>
      <c r="D13" s="296">
        <v>1</v>
      </c>
      <c r="F13" s="171" t="str">
        <f>"4."&amp;mergeValue(A13) &amp;"."&amp;mergeValue(B13)&amp;"."&amp;mergeValue(C13)&amp;"."&amp;mergeValue(D13)</f>
        <v>4.1.1.1.1</v>
      </c>
      <c r="G13" s="363" t="s">
        <v>498</v>
      </c>
      <c r="H13" s="276"/>
      <c r="I13" s="666" t="s">
        <v>590</v>
      </c>
      <c r="J13" s="290"/>
      <c r="K13" s="190"/>
      <c r="L13" s="190"/>
      <c r="M13" s="190"/>
      <c r="N13" s="190"/>
      <c r="O13" s="190"/>
      <c r="P13" s="190"/>
      <c r="Q13" s="190"/>
      <c r="R13" s="190"/>
      <c r="S13" s="190"/>
      <c r="T13" s="190"/>
    </row>
    <row r="14" spans="1:20" s="145" customFormat="1" ht="18.75">
      <c r="A14" s="665"/>
      <c r="B14" s="665"/>
      <c r="C14" s="665"/>
      <c r="D14" s="296"/>
      <c r="F14" s="292"/>
      <c r="G14" s="137" t="s">
        <v>4</v>
      </c>
      <c r="H14" s="297"/>
      <c r="I14" s="666"/>
      <c r="J14" s="290"/>
      <c r="K14" s="190"/>
      <c r="L14" s="190"/>
      <c r="M14" s="190"/>
      <c r="N14" s="190"/>
      <c r="O14" s="190"/>
      <c r="P14" s="190"/>
      <c r="Q14" s="190"/>
      <c r="R14" s="190"/>
      <c r="S14" s="190"/>
      <c r="T14" s="190"/>
    </row>
    <row r="15" spans="1:20" s="145" customFormat="1" ht="18.75">
      <c r="A15" s="665"/>
      <c r="B15" s="665"/>
      <c r="C15" s="296"/>
      <c r="D15" s="296"/>
      <c r="F15" s="364"/>
      <c r="G15" s="175" t="s">
        <v>403</v>
      </c>
      <c r="H15" s="365"/>
      <c r="I15" s="366"/>
      <c r="J15" s="290"/>
      <c r="K15" s="190"/>
      <c r="L15" s="190"/>
      <c r="M15" s="190"/>
      <c r="N15" s="190"/>
      <c r="O15" s="190"/>
      <c r="P15" s="190"/>
      <c r="Q15" s="190"/>
      <c r="R15" s="190"/>
      <c r="S15" s="190"/>
      <c r="T15" s="190"/>
    </row>
    <row r="16" spans="1:20" s="145" customFormat="1" ht="18.75">
      <c r="A16" s="665"/>
      <c r="B16" s="190"/>
      <c r="C16" s="190"/>
      <c r="D16" s="190"/>
      <c r="F16" s="292"/>
      <c r="G16" s="142" t="s">
        <v>506</v>
      </c>
      <c r="H16" s="293"/>
      <c r="I16" s="294"/>
      <c r="J16" s="290"/>
      <c r="K16" s="190"/>
      <c r="L16" s="190"/>
      <c r="M16" s="190"/>
      <c r="N16" s="190"/>
      <c r="O16" s="190"/>
      <c r="P16" s="190"/>
      <c r="Q16" s="190"/>
      <c r="R16" s="190"/>
      <c r="S16" s="190"/>
      <c r="T16" s="190"/>
    </row>
    <row r="17" spans="1:20" s="145" customFormat="1" ht="18.75">
      <c r="A17" s="190"/>
      <c r="B17" s="190"/>
      <c r="C17" s="190"/>
      <c r="D17" s="190"/>
      <c r="F17" s="292"/>
      <c r="G17" s="151" t="s">
        <v>505</v>
      </c>
      <c r="H17" s="293"/>
      <c r="I17" s="294"/>
      <c r="J17" s="290"/>
      <c r="K17" s="190"/>
      <c r="L17" s="190"/>
      <c r="M17" s="190"/>
      <c r="N17" s="190"/>
      <c r="O17" s="190"/>
      <c r="P17" s="190"/>
      <c r="Q17" s="190"/>
      <c r="R17" s="190"/>
      <c r="S17" s="190"/>
      <c r="T17" s="190"/>
    </row>
    <row r="18" spans="1:20" s="145" customFormat="1" ht="3" customHeight="1">
      <c r="A18" s="190"/>
      <c r="B18" s="190"/>
      <c r="C18" s="190"/>
      <c r="D18" s="190"/>
      <c r="F18" s="298"/>
      <c r="G18" s="299"/>
      <c r="H18" s="300"/>
      <c r="I18" s="301"/>
      <c r="J18" s="190"/>
      <c r="K18" s="190"/>
      <c r="L18" s="190"/>
      <c r="M18" s="190"/>
      <c r="N18" s="190"/>
      <c r="O18" s="190"/>
      <c r="P18" s="190"/>
      <c r="Q18" s="190"/>
      <c r="R18" s="190"/>
      <c r="S18" s="190"/>
      <c r="T18" s="190"/>
    </row>
    <row r="19" spans="1:20" s="145" customFormat="1" ht="15" customHeight="1">
      <c r="A19" s="190"/>
      <c r="B19" s="190"/>
      <c r="C19" s="190"/>
      <c r="D19" s="190"/>
      <c r="F19" s="284"/>
      <c r="G19" s="661" t="s">
        <v>592</v>
      </c>
      <c r="H19" s="661"/>
      <c r="I19" s="88"/>
      <c r="J19" s="190"/>
      <c r="K19" s="190"/>
      <c r="L19" s="190"/>
      <c r="M19" s="190"/>
      <c r="N19" s="190"/>
      <c r="O19" s="190"/>
      <c r="P19" s="190"/>
      <c r="Q19" s="190"/>
      <c r="R19" s="190"/>
      <c r="S19" s="190"/>
      <c r="T19" s="190"/>
    </row>
  </sheetData>
  <sheetProtection algorithmName="SHA-512" hashValue="yF8G5uNIV4vps1Y2Ts0onBeYv4Aa5Op49OwBhhyFxOrlr4yPFNF2T8STqCX/c+gXXV1bHu+z18uXVFeTEwWhOA==" saltValue="7UbZKhbq2m/nXvBNigjxWA=="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1900-000000000000}">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180" hidden="1" customWidth="1"/>
    <col min="7" max="8" width="11.140625" style="191" hidden="1" customWidth="1"/>
    <col min="9" max="9" width="3.7109375" style="88" customWidth="1"/>
    <col min="10" max="11" width="3.7109375" style="80" customWidth="1"/>
    <col min="12" max="12" width="12.7109375" style="32" customWidth="1"/>
    <col min="13" max="13" width="44.7109375" style="32" customWidth="1"/>
    <col min="14" max="14" width="1.7109375" style="32" hidden="1" customWidth="1"/>
    <col min="15" max="21" width="23.7109375" style="32" hidden="1" customWidth="1"/>
    <col min="22" max="22" width="1.7109375" style="32" hidden="1" customWidth="1"/>
    <col min="23" max="23" width="11.7109375" style="32" customWidth="1"/>
    <col min="24" max="24" width="3.7109375" style="32" customWidth="1"/>
    <col min="25" max="25" width="11.7109375" style="32" customWidth="1"/>
    <col min="26" max="26" width="8.5703125" style="32" hidden="1" customWidth="1"/>
    <col min="27" max="27" width="4.7109375" style="32" customWidth="1"/>
    <col min="28" max="28" width="115.7109375" style="32" customWidth="1"/>
    <col min="29" max="33" width="10.5703125" style="180"/>
    <col min="34" max="249" width="10.5703125" style="32"/>
    <col min="250" max="257" width="0" style="32" hidden="1" customWidth="1"/>
    <col min="258" max="260" width="3.7109375" style="32" customWidth="1"/>
    <col min="261" max="261" width="12.7109375" style="32" customWidth="1"/>
    <col min="262" max="262" width="47.42578125" style="32" customWidth="1"/>
    <col min="263" max="271" width="0" style="32" hidden="1" customWidth="1"/>
    <col min="272" max="272" width="11.7109375" style="32" customWidth="1"/>
    <col min="273" max="273" width="6.42578125" style="32" bestFit="1" customWidth="1"/>
    <col min="274" max="274" width="11.7109375" style="32" customWidth="1"/>
    <col min="275" max="275" width="0" style="32" hidden="1" customWidth="1"/>
    <col min="276" max="276" width="3.7109375" style="32" customWidth="1"/>
    <col min="277" max="277" width="11.140625" style="32" bestFit="1" customWidth="1"/>
    <col min="278" max="505" width="10.5703125" style="32"/>
    <col min="506" max="513" width="0" style="32" hidden="1" customWidth="1"/>
    <col min="514" max="516" width="3.7109375" style="32" customWidth="1"/>
    <col min="517" max="517" width="12.7109375" style="32" customWidth="1"/>
    <col min="518" max="518" width="47.42578125" style="32" customWidth="1"/>
    <col min="519" max="527" width="0" style="32" hidden="1" customWidth="1"/>
    <col min="528" max="528" width="11.7109375" style="32" customWidth="1"/>
    <col min="529" max="529" width="6.42578125" style="32" bestFit="1" customWidth="1"/>
    <col min="530" max="530" width="11.7109375" style="32" customWidth="1"/>
    <col min="531" max="531" width="0" style="32" hidden="1" customWidth="1"/>
    <col min="532" max="532" width="3.7109375" style="32" customWidth="1"/>
    <col min="533" max="533" width="11.140625" style="32" bestFit="1" customWidth="1"/>
    <col min="534" max="761" width="10.5703125" style="32"/>
    <col min="762" max="769" width="0" style="32" hidden="1" customWidth="1"/>
    <col min="770" max="772" width="3.7109375" style="32" customWidth="1"/>
    <col min="773" max="773" width="12.7109375" style="32" customWidth="1"/>
    <col min="774" max="774" width="47.42578125" style="32" customWidth="1"/>
    <col min="775" max="783" width="0" style="32" hidden="1" customWidth="1"/>
    <col min="784" max="784" width="11.7109375" style="32" customWidth="1"/>
    <col min="785" max="785" width="6.42578125" style="32" bestFit="1" customWidth="1"/>
    <col min="786" max="786" width="11.7109375" style="32" customWidth="1"/>
    <col min="787" max="787" width="0" style="32" hidden="1" customWidth="1"/>
    <col min="788" max="788" width="3.7109375" style="32" customWidth="1"/>
    <col min="789" max="789" width="11.140625" style="32" bestFit="1" customWidth="1"/>
    <col min="790" max="1017" width="10.5703125" style="32"/>
    <col min="1018" max="1025" width="0" style="32" hidden="1" customWidth="1"/>
    <col min="1026" max="1028" width="3.7109375" style="32" customWidth="1"/>
    <col min="1029" max="1029" width="12.7109375" style="32" customWidth="1"/>
    <col min="1030" max="1030" width="47.42578125" style="32" customWidth="1"/>
    <col min="1031" max="1039" width="0" style="32" hidden="1" customWidth="1"/>
    <col min="1040" max="1040" width="11.7109375" style="32" customWidth="1"/>
    <col min="1041" max="1041" width="6.42578125" style="32" bestFit="1" customWidth="1"/>
    <col min="1042" max="1042" width="11.7109375" style="32" customWidth="1"/>
    <col min="1043" max="1043" width="0" style="32" hidden="1" customWidth="1"/>
    <col min="1044" max="1044" width="3.7109375" style="32" customWidth="1"/>
    <col min="1045" max="1045" width="11.140625" style="32" bestFit="1" customWidth="1"/>
    <col min="1046" max="1273" width="10.5703125" style="32"/>
    <col min="1274" max="1281" width="0" style="32" hidden="1" customWidth="1"/>
    <col min="1282" max="1284" width="3.7109375" style="32" customWidth="1"/>
    <col min="1285" max="1285" width="12.7109375" style="32" customWidth="1"/>
    <col min="1286" max="1286" width="47.42578125" style="32" customWidth="1"/>
    <col min="1287" max="1295" width="0" style="32" hidden="1" customWidth="1"/>
    <col min="1296" max="1296" width="11.7109375" style="32" customWidth="1"/>
    <col min="1297" max="1297" width="6.42578125" style="32" bestFit="1" customWidth="1"/>
    <col min="1298" max="1298" width="11.7109375" style="32" customWidth="1"/>
    <col min="1299" max="1299" width="0" style="32" hidden="1" customWidth="1"/>
    <col min="1300" max="1300" width="3.7109375" style="32" customWidth="1"/>
    <col min="1301" max="1301" width="11.140625" style="32" bestFit="1" customWidth="1"/>
    <col min="1302" max="1529" width="10.5703125" style="32"/>
    <col min="1530" max="1537" width="0" style="32" hidden="1" customWidth="1"/>
    <col min="1538" max="1540" width="3.7109375" style="32" customWidth="1"/>
    <col min="1541" max="1541" width="12.7109375" style="32" customWidth="1"/>
    <col min="1542" max="1542" width="47.42578125" style="32" customWidth="1"/>
    <col min="1543" max="1551" width="0" style="32" hidden="1" customWidth="1"/>
    <col min="1552" max="1552" width="11.7109375" style="32" customWidth="1"/>
    <col min="1553" max="1553" width="6.42578125" style="32" bestFit="1" customWidth="1"/>
    <col min="1554" max="1554" width="11.7109375" style="32" customWidth="1"/>
    <col min="1555" max="1555" width="0" style="32" hidden="1" customWidth="1"/>
    <col min="1556" max="1556" width="3.7109375" style="32" customWidth="1"/>
    <col min="1557" max="1557" width="11.140625" style="32" bestFit="1" customWidth="1"/>
    <col min="1558" max="1785" width="10.5703125" style="32"/>
    <col min="1786" max="1793" width="0" style="32" hidden="1" customWidth="1"/>
    <col min="1794" max="1796" width="3.7109375" style="32" customWidth="1"/>
    <col min="1797" max="1797" width="12.7109375" style="32" customWidth="1"/>
    <col min="1798" max="1798" width="47.42578125" style="32" customWidth="1"/>
    <col min="1799" max="1807" width="0" style="32" hidden="1" customWidth="1"/>
    <col min="1808" max="1808" width="11.7109375" style="32" customWidth="1"/>
    <col min="1809" max="1809" width="6.42578125" style="32" bestFit="1" customWidth="1"/>
    <col min="1810" max="1810" width="11.7109375" style="32" customWidth="1"/>
    <col min="1811" max="1811" width="0" style="32" hidden="1" customWidth="1"/>
    <col min="1812" max="1812" width="3.7109375" style="32" customWidth="1"/>
    <col min="1813" max="1813" width="11.140625" style="32" bestFit="1" customWidth="1"/>
    <col min="1814" max="2041" width="10.5703125" style="32"/>
    <col min="2042" max="2049" width="0" style="32" hidden="1" customWidth="1"/>
    <col min="2050" max="2052" width="3.7109375" style="32" customWidth="1"/>
    <col min="2053" max="2053" width="12.7109375" style="32" customWidth="1"/>
    <col min="2054" max="2054" width="47.42578125" style="32" customWidth="1"/>
    <col min="2055" max="2063" width="0" style="32" hidden="1" customWidth="1"/>
    <col min="2064" max="2064" width="11.7109375" style="32" customWidth="1"/>
    <col min="2065" max="2065" width="6.42578125" style="32" bestFit="1" customWidth="1"/>
    <col min="2066" max="2066" width="11.7109375" style="32" customWidth="1"/>
    <col min="2067" max="2067" width="0" style="32" hidden="1" customWidth="1"/>
    <col min="2068" max="2068" width="3.7109375" style="32" customWidth="1"/>
    <col min="2069" max="2069" width="11.140625" style="32" bestFit="1" customWidth="1"/>
    <col min="2070" max="2297" width="10.5703125" style="32"/>
    <col min="2298" max="2305" width="0" style="32" hidden="1" customWidth="1"/>
    <col min="2306" max="2308" width="3.7109375" style="32" customWidth="1"/>
    <col min="2309" max="2309" width="12.7109375" style="32" customWidth="1"/>
    <col min="2310" max="2310" width="47.42578125" style="32" customWidth="1"/>
    <col min="2311" max="2319" width="0" style="32" hidden="1" customWidth="1"/>
    <col min="2320" max="2320" width="11.7109375" style="32" customWidth="1"/>
    <col min="2321" max="2321" width="6.42578125" style="32" bestFit="1" customWidth="1"/>
    <col min="2322" max="2322" width="11.7109375" style="32" customWidth="1"/>
    <col min="2323" max="2323" width="0" style="32" hidden="1" customWidth="1"/>
    <col min="2324" max="2324" width="3.7109375" style="32" customWidth="1"/>
    <col min="2325" max="2325" width="11.140625" style="32" bestFit="1" customWidth="1"/>
    <col min="2326" max="2553" width="10.5703125" style="32"/>
    <col min="2554" max="2561" width="0" style="32" hidden="1" customWidth="1"/>
    <col min="2562" max="2564" width="3.7109375" style="32" customWidth="1"/>
    <col min="2565" max="2565" width="12.7109375" style="32" customWidth="1"/>
    <col min="2566" max="2566" width="47.42578125" style="32" customWidth="1"/>
    <col min="2567" max="2575" width="0" style="32" hidden="1" customWidth="1"/>
    <col min="2576" max="2576" width="11.7109375" style="32" customWidth="1"/>
    <col min="2577" max="2577" width="6.42578125" style="32" bestFit="1" customWidth="1"/>
    <col min="2578" max="2578" width="11.7109375" style="32" customWidth="1"/>
    <col min="2579" max="2579" width="0" style="32" hidden="1" customWidth="1"/>
    <col min="2580" max="2580" width="3.7109375" style="32" customWidth="1"/>
    <col min="2581" max="2581" width="11.140625" style="32" bestFit="1" customWidth="1"/>
    <col min="2582" max="2809" width="10.5703125" style="32"/>
    <col min="2810" max="2817" width="0" style="32" hidden="1" customWidth="1"/>
    <col min="2818" max="2820" width="3.7109375" style="32" customWidth="1"/>
    <col min="2821" max="2821" width="12.7109375" style="32" customWidth="1"/>
    <col min="2822" max="2822" width="47.42578125" style="32" customWidth="1"/>
    <col min="2823" max="2831" width="0" style="32" hidden="1" customWidth="1"/>
    <col min="2832" max="2832" width="11.7109375" style="32" customWidth="1"/>
    <col min="2833" max="2833" width="6.42578125" style="32" bestFit="1" customWidth="1"/>
    <col min="2834" max="2834" width="11.7109375" style="32" customWidth="1"/>
    <col min="2835" max="2835" width="0" style="32" hidden="1" customWidth="1"/>
    <col min="2836" max="2836" width="3.7109375" style="32" customWidth="1"/>
    <col min="2837" max="2837" width="11.140625" style="32" bestFit="1" customWidth="1"/>
    <col min="2838" max="3065" width="10.5703125" style="32"/>
    <col min="3066" max="3073" width="0" style="32" hidden="1" customWidth="1"/>
    <col min="3074" max="3076" width="3.7109375" style="32" customWidth="1"/>
    <col min="3077" max="3077" width="12.7109375" style="32" customWidth="1"/>
    <col min="3078" max="3078" width="47.42578125" style="32" customWidth="1"/>
    <col min="3079" max="3087" width="0" style="32" hidden="1" customWidth="1"/>
    <col min="3088" max="3088" width="11.7109375" style="32" customWidth="1"/>
    <col min="3089" max="3089" width="6.42578125" style="32" bestFit="1" customWidth="1"/>
    <col min="3090" max="3090" width="11.7109375" style="32" customWidth="1"/>
    <col min="3091" max="3091" width="0" style="32" hidden="1" customWidth="1"/>
    <col min="3092" max="3092" width="3.7109375" style="32" customWidth="1"/>
    <col min="3093" max="3093" width="11.140625" style="32" bestFit="1" customWidth="1"/>
    <col min="3094" max="3321" width="10.5703125" style="32"/>
    <col min="3322" max="3329" width="0" style="32" hidden="1" customWidth="1"/>
    <col min="3330" max="3332" width="3.7109375" style="32" customWidth="1"/>
    <col min="3333" max="3333" width="12.7109375" style="32" customWidth="1"/>
    <col min="3334" max="3334" width="47.42578125" style="32" customWidth="1"/>
    <col min="3335" max="3343" width="0" style="32" hidden="1" customWidth="1"/>
    <col min="3344" max="3344" width="11.7109375" style="32" customWidth="1"/>
    <col min="3345" max="3345" width="6.42578125" style="32" bestFit="1" customWidth="1"/>
    <col min="3346" max="3346" width="11.7109375" style="32" customWidth="1"/>
    <col min="3347" max="3347" width="0" style="32" hidden="1" customWidth="1"/>
    <col min="3348" max="3348" width="3.7109375" style="32" customWidth="1"/>
    <col min="3349" max="3349" width="11.140625" style="32" bestFit="1" customWidth="1"/>
    <col min="3350" max="3577" width="10.5703125" style="32"/>
    <col min="3578" max="3585" width="0" style="32" hidden="1" customWidth="1"/>
    <col min="3586" max="3588" width="3.7109375" style="32" customWidth="1"/>
    <col min="3589" max="3589" width="12.7109375" style="32" customWidth="1"/>
    <col min="3590" max="3590" width="47.42578125" style="32" customWidth="1"/>
    <col min="3591" max="3599" width="0" style="32" hidden="1" customWidth="1"/>
    <col min="3600" max="3600" width="11.7109375" style="32" customWidth="1"/>
    <col min="3601" max="3601" width="6.42578125" style="32" bestFit="1" customWidth="1"/>
    <col min="3602" max="3602" width="11.7109375" style="32" customWidth="1"/>
    <col min="3603" max="3603" width="0" style="32" hidden="1" customWidth="1"/>
    <col min="3604" max="3604" width="3.7109375" style="32" customWidth="1"/>
    <col min="3605" max="3605" width="11.140625" style="32" bestFit="1" customWidth="1"/>
    <col min="3606" max="3833" width="10.5703125" style="32"/>
    <col min="3834" max="3841" width="0" style="32" hidden="1" customWidth="1"/>
    <col min="3842" max="3844" width="3.7109375" style="32" customWidth="1"/>
    <col min="3845" max="3845" width="12.7109375" style="32" customWidth="1"/>
    <col min="3846" max="3846" width="47.42578125" style="32" customWidth="1"/>
    <col min="3847" max="3855" width="0" style="32" hidden="1" customWidth="1"/>
    <col min="3856" max="3856" width="11.7109375" style="32" customWidth="1"/>
    <col min="3857" max="3857" width="6.42578125" style="32" bestFit="1" customWidth="1"/>
    <col min="3858" max="3858" width="11.7109375" style="32" customWidth="1"/>
    <col min="3859" max="3859" width="0" style="32" hidden="1" customWidth="1"/>
    <col min="3860" max="3860" width="3.7109375" style="32" customWidth="1"/>
    <col min="3861" max="3861" width="11.140625" style="32" bestFit="1" customWidth="1"/>
    <col min="3862" max="4089" width="10.5703125" style="32"/>
    <col min="4090" max="4097" width="0" style="32" hidden="1" customWidth="1"/>
    <col min="4098" max="4100" width="3.7109375" style="32" customWidth="1"/>
    <col min="4101" max="4101" width="12.7109375" style="32" customWidth="1"/>
    <col min="4102" max="4102" width="47.42578125" style="32" customWidth="1"/>
    <col min="4103" max="4111" width="0" style="32" hidden="1" customWidth="1"/>
    <col min="4112" max="4112" width="11.7109375" style="32" customWidth="1"/>
    <col min="4113" max="4113" width="6.42578125" style="32" bestFit="1" customWidth="1"/>
    <col min="4114" max="4114" width="11.7109375" style="32" customWidth="1"/>
    <col min="4115" max="4115" width="0" style="32" hidden="1" customWidth="1"/>
    <col min="4116" max="4116" width="3.7109375" style="32" customWidth="1"/>
    <col min="4117" max="4117" width="11.140625" style="32" bestFit="1" customWidth="1"/>
    <col min="4118" max="4345" width="10.5703125" style="32"/>
    <col min="4346" max="4353" width="0" style="32" hidden="1" customWidth="1"/>
    <col min="4354" max="4356" width="3.7109375" style="32" customWidth="1"/>
    <col min="4357" max="4357" width="12.7109375" style="32" customWidth="1"/>
    <col min="4358" max="4358" width="47.42578125" style="32" customWidth="1"/>
    <col min="4359" max="4367" width="0" style="32" hidden="1" customWidth="1"/>
    <col min="4368" max="4368" width="11.7109375" style="32" customWidth="1"/>
    <col min="4369" max="4369" width="6.42578125" style="32" bestFit="1" customWidth="1"/>
    <col min="4370" max="4370" width="11.7109375" style="32" customWidth="1"/>
    <col min="4371" max="4371" width="0" style="32" hidden="1" customWidth="1"/>
    <col min="4372" max="4372" width="3.7109375" style="32" customWidth="1"/>
    <col min="4373" max="4373" width="11.140625" style="32" bestFit="1" customWidth="1"/>
    <col min="4374" max="4601" width="10.5703125" style="32"/>
    <col min="4602" max="4609" width="0" style="32" hidden="1" customWidth="1"/>
    <col min="4610" max="4612" width="3.7109375" style="32" customWidth="1"/>
    <col min="4613" max="4613" width="12.7109375" style="32" customWidth="1"/>
    <col min="4614" max="4614" width="47.42578125" style="32" customWidth="1"/>
    <col min="4615" max="4623" width="0" style="32" hidden="1" customWidth="1"/>
    <col min="4624" max="4624" width="11.7109375" style="32" customWidth="1"/>
    <col min="4625" max="4625" width="6.42578125" style="32" bestFit="1" customWidth="1"/>
    <col min="4626" max="4626" width="11.7109375" style="32" customWidth="1"/>
    <col min="4627" max="4627" width="0" style="32" hidden="1" customWidth="1"/>
    <col min="4628" max="4628" width="3.7109375" style="32" customWidth="1"/>
    <col min="4629" max="4629" width="11.140625" style="32" bestFit="1" customWidth="1"/>
    <col min="4630" max="4857" width="10.5703125" style="32"/>
    <col min="4858" max="4865" width="0" style="32" hidden="1" customWidth="1"/>
    <col min="4866" max="4868" width="3.7109375" style="32" customWidth="1"/>
    <col min="4869" max="4869" width="12.7109375" style="32" customWidth="1"/>
    <col min="4870" max="4870" width="47.42578125" style="32" customWidth="1"/>
    <col min="4871" max="4879" width="0" style="32" hidden="1" customWidth="1"/>
    <col min="4880" max="4880" width="11.7109375" style="32" customWidth="1"/>
    <col min="4881" max="4881" width="6.42578125" style="32" bestFit="1" customWidth="1"/>
    <col min="4882" max="4882" width="11.7109375" style="32" customWidth="1"/>
    <col min="4883" max="4883" width="0" style="32" hidden="1" customWidth="1"/>
    <col min="4884" max="4884" width="3.7109375" style="32" customWidth="1"/>
    <col min="4885" max="4885" width="11.140625" style="32" bestFit="1" customWidth="1"/>
    <col min="4886" max="5113" width="10.5703125" style="32"/>
    <col min="5114" max="5121" width="0" style="32" hidden="1" customWidth="1"/>
    <col min="5122" max="5124" width="3.7109375" style="32" customWidth="1"/>
    <col min="5125" max="5125" width="12.7109375" style="32" customWidth="1"/>
    <col min="5126" max="5126" width="47.42578125" style="32" customWidth="1"/>
    <col min="5127" max="5135" width="0" style="32" hidden="1" customWidth="1"/>
    <col min="5136" max="5136" width="11.7109375" style="32" customWidth="1"/>
    <col min="5137" max="5137" width="6.42578125" style="32" bestFit="1" customWidth="1"/>
    <col min="5138" max="5138" width="11.7109375" style="32" customWidth="1"/>
    <col min="5139" max="5139" width="0" style="32" hidden="1" customWidth="1"/>
    <col min="5140" max="5140" width="3.7109375" style="32" customWidth="1"/>
    <col min="5141" max="5141" width="11.140625" style="32" bestFit="1" customWidth="1"/>
    <col min="5142" max="5369" width="10.5703125" style="32"/>
    <col min="5370" max="5377" width="0" style="32" hidden="1" customWidth="1"/>
    <col min="5378" max="5380" width="3.7109375" style="32" customWidth="1"/>
    <col min="5381" max="5381" width="12.7109375" style="32" customWidth="1"/>
    <col min="5382" max="5382" width="47.42578125" style="32" customWidth="1"/>
    <col min="5383" max="5391" width="0" style="32" hidden="1" customWidth="1"/>
    <col min="5392" max="5392" width="11.7109375" style="32" customWidth="1"/>
    <col min="5393" max="5393" width="6.42578125" style="32" bestFit="1" customWidth="1"/>
    <col min="5394" max="5394" width="11.7109375" style="32" customWidth="1"/>
    <col min="5395" max="5395" width="0" style="32" hidden="1" customWidth="1"/>
    <col min="5396" max="5396" width="3.7109375" style="32" customWidth="1"/>
    <col min="5397" max="5397" width="11.140625" style="32" bestFit="1" customWidth="1"/>
    <col min="5398" max="5625" width="10.5703125" style="32"/>
    <col min="5626" max="5633" width="0" style="32" hidden="1" customWidth="1"/>
    <col min="5634" max="5636" width="3.7109375" style="32" customWidth="1"/>
    <col min="5637" max="5637" width="12.7109375" style="32" customWidth="1"/>
    <col min="5638" max="5638" width="47.42578125" style="32" customWidth="1"/>
    <col min="5639" max="5647" width="0" style="32" hidden="1" customWidth="1"/>
    <col min="5648" max="5648" width="11.7109375" style="32" customWidth="1"/>
    <col min="5649" max="5649" width="6.42578125" style="32" bestFit="1" customWidth="1"/>
    <col min="5650" max="5650" width="11.7109375" style="32" customWidth="1"/>
    <col min="5651" max="5651" width="0" style="32" hidden="1" customWidth="1"/>
    <col min="5652" max="5652" width="3.7109375" style="32" customWidth="1"/>
    <col min="5653" max="5653" width="11.140625" style="32" bestFit="1" customWidth="1"/>
    <col min="5654" max="5881" width="10.5703125" style="32"/>
    <col min="5882" max="5889" width="0" style="32" hidden="1" customWidth="1"/>
    <col min="5890" max="5892" width="3.7109375" style="32" customWidth="1"/>
    <col min="5893" max="5893" width="12.7109375" style="32" customWidth="1"/>
    <col min="5894" max="5894" width="47.42578125" style="32" customWidth="1"/>
    <col min="5895" max="5903" width="0" style="32" hidden="1" customWidth="1"/>
    <col min="5904" max="5904" width="11.7109375" style="32" customWidth="1"/>
    <col min="5905" max="5905" width="6.42578125" style="32" bestFit="1" customWidth="1"/>
    <col min="5906" max="5906" width="11.7109375" style="32" customWidth="1"/>
    <col min="5907" max="5907" width="0" style="32" hidden="1" customWidth="1"/>
    <col min="5908" max="5908" width="3.7109375" style="32" customWidth="1"/>
    <col min="5909" max="5909" width="11.140625" style="32" bestFit="1" customWidth="1"/>
    <col min="5910" max="6137" width="10.5703125" style="32"/>
    <col min="6138" max="6145" width="0" style="32" hidden="1" customWidth="1"/>
    <col min="6146" max="6148" width="3.7109375" style="32" customWidth="1"/>
    <col min="6149" max="6149" width="12.7109375" style="32" customWidth="1"/>
    <col min="6150" max="6150" width="47.42578125" style="32" customWidth="1"/>
    <col min="6151" max="6159" width="0" style="32" hidden="1" customWidth="1"/>
    <col min="6160" max="6160" width="11.7109375" style="32" customWidth="1"/>
    <col min="6161" max="6161" width="6.42578125" style="32" bestFit="1" customWidth="1"/>
    <col min="6162" max="6162" width="11.7109375" style="32" customWidth="1"/>
    <col min="6163" max="6163" width="0" style="32" hidden="1" customWidth="1"/>
    <col min="6164" max="6164" width="3.7109375" style="32" customWidth="1"/>
    <col min="6165" max="6165" width="11.140625" style="32" bestFit="1" customWidth="1"/>
    <col min="6166" max="6393" width="10.5703125" style="32"/>
    <col min="6394" max="6401" width="0" style="32" hidden="1" customWidth="1"/>
    <col min="6402" max="6404" width="3.7109375" style="32" customWidth="1"/>
    <col min="6405" max="6405" width="12.7109375" style="32" customWidth="1"/>
    <col min="6406" max="6406" width="47.42578125" style="32" customWidth="1"/>
    <col min="6407" max="6415" width="0" style="32" hidden="1" customWidth="1"/>
    <col min="6416" max="6416" width="11.7109375" style="32" customWidth="1"/>
    <col min="6417" max="6417" width="6.42578125" style="32" bestFit="1" customWidth="1"/>
    <col min="6418" max="6418" width="11.7109375" style="32" customWidth="1"/>
    <col min="6419" max="6419" width="0" style="32" hidden="1" customWidth="1"/>
    <col min="6420" max="6420" width="3.7109375" style="32" customWidth="1"/>
    <col min="6421" max="6421" width="11.140625" style="32" bestFit="1" customWidth="1"/>
    <col min="6422" max="6649" width="10.5703125" style="32"/>
    <col min="6650" max="6657" width="0" style="32" hidden="1" customWidth="1"/>
    <col min="6658" max="6660" width="3.7109375" style="32" customWidth="1"/>
    <col min="6661" max="6661" width="12.7109375" style="32" customWidth="1"/>
    <col min="6662" max="6662" width="47.42578125" style="32" customWidth="1"/>
    <col min="6663" max="6671" width="0" style="32" hidden="1" customWidth="1"/>
    <col min="6672" max="6672" width="11.7109375" style="32" customWidth="1"/>
    <col min="6673" max="6673" width="6.42578125" style="32" bestFit="1" customWidth="1"/>
    <col min="6674" max="6674" width="11.7109375" style="32" customWidth="1"/>
    <col min="6675" max="6675" width="0" style="32" hidden="1" customWidth="1"/>
    <col min="6676" max="6676" width="3.7109375" style="32" customWidth="1"/>
    <col min="6677" max="6677" width="11.140625" style="32" bestFit="1" customWidth="1"/>
    <col min="6678" max="6905" width="10.5703125" style="32"/>
    <col min="6906" max="6913" width="0" style="32" hidden="1" customWidth="1"/>
    <col min="6914" max="6916" width="3.7109375" style="32" customWidth="1"/>
    <col min="6917" max="6917" width="12.7109375" style="32" customWidth="1"/>
    <col min="6918" max="6918" width="47.42578125" style="32" customWidth="1"/>
    <col min="6919" max="6927" width="0" style="32" hidden="1" customWidth="1"/>
    <col min="6928" max="6928" width="11.7109375" style="32" customWidth="1"/>
    <col min="6929" max="6929" width="6.42578125" style="32" bestFit="1" customWidth="1"/>
    <col min="6930" max="6930" width="11.7109375" style="32" customWidth="1"/>
    <col min="6931" max="6931" width="0" style="32" hidden="1" customWidth="1"/>
    <col min="6932" max="6932" width="3.7109375" style="32" customWidth="1"/>
    <col min="6933" max="6933" width="11.140625" style="32" bestFit="1" customWidth="1"/>
    <col min="6934" max="7161" width="10.5703125" style="32"/>
    <col min="7162" max="7169" width="0" style="32" hidden="1" customWidth="1"/>
    <col min="7170" max="7172" width="3.7109375" style="32" customWidth="1"/>
    <col min="7173" max="7173" width="12.7109375" style="32" customWidth="1"/>
    <col min="7174" max="7174" width="47.42578125" style="32" customWidth="1"/>
    <col min="7175" max="7183" width="0" style="32" hidden="1" customWidth="1"/>
    <col min="7184" max="7184" width="11.7109375" style="32" customWidth="1"/>
    <col min="7185" max="7185" width="6.42578125" style="32" bestFit="1" customWidth="1"/>
    <col min="7186" max="7186" width="11.7109375" style="32" customWidth="1"/>
    <col min="7187" max="7187" width="0" style="32" hidden="1" customWidth="1"/>
    <col min="7188" max="7188" width="3.7109375" style="32" customWidth="1"/>
    <col min="7189" max="7189" width="11.140625" style="32" bestFit="1" customWidth="1"/>
    <col min="7190" max="7417" width="10.5703125" style="32"/>
    <col min="7418" max="7425" width="0" style="32" hidden="1" customWidth="1"/>
    <col min="7426" max="7428" width="3.7109375" style="32" customWidth="1"/>
    <col min="7429" max="7429" width="12.7109375" style="32" customWidth="1"/>
    <col min="7430" max="7430" width="47.42578125" style="32" customWidth="1"/>
    <col min="7431" max="7439" width="0" style="32" hidden="1" customWidth="1"/>
    <col min="7440" max="7440" width="11.7109375" style="32" customWidth="1"/>
    <col min="7441" max="7441" width="6.42578125" style="32" bestFit="1" customWidth="1"/>
    <col min="7442" max="7442" width="11.7109375" style="32" customWidth="1"/>
    <col min="7443" max="7443" width="0" style="32" hidden="1" customWidth="1"/>
    <col min="7444" max="7444" width="3.7109375" style="32" customWidth="1"/>
    <col min="7445" max="7445" width="11.140625" style="32" bestFit="1" customWidth="1"/>
    <col min="7446" max="7673" width="10.5703125" style="32"/>
    <col min="7674" max="7681" width="0" style="32" hidden="1" customWidth="1"/>
    <col min="7682" max="7684" width="3.7109375" style="32" customWidth="1"/>
    <col min="7685" max="7685" width="12.7109375" style="32" customWidth="1"/>
    <col min="7686" max="7686" width="47.42578125" style="32" customWidth="1"/>
    <col min="7687" max="7695" width="0" style="32" hidden="1" customWidth="1"/>
    <col min="7696" max="7696" width="11.7109375" style="32" customWidth="1"/>
    <col min="7697" max="7697" width="6.42578125" style="32" bestFit="1" customWidth="1"/>
    <col min="7698" max="7698" width="11.7109375" style="32" customWidth="1"/>
    <col min="7699" max="7699" width="0" style="32" hidden="1" customWidth="1"/>
    <col min="7700" max="7700" width="3.7109375" style="32" customWidth="1"/>
    <col min="7701" max="7701" width="11.140625" style="32" bestFit="1" customWidth="1"/>
    <col min="7702" max="7929" width="10.5703125" style="32"/>
    <col min="7930" max="7937" width="0" style="32" hidden="1" customWidth="1"/>
    <col min="7938" max="7940" width="3.7109375" style="32" customWidth="1"/>
    <col min="7941" max="7941" width="12.7109375" style="32" customWidth="1"/>
    <col min="7942" max="7942" width="47.42578125" style="32" customWidth="1"/>
    <col min="7943" max="7951" width="0" style="32" hidden="1" customWidth="1"/>
    <col min="7952" max="7952" width="11.7109375" style="32" customWidth="1"/>
    <col min="7953" max="7953" width="6.42578125" style="32" bestFit="1" customWidth="1"/>
    <col min="7954" max="7954" width="11.7109375" style="32" customWidth="1"/>
    <col min="7955" max="7955" width="0" style="32" hidden="1" customWidth="1"/>
    <col min="7956" max="7956" width="3.7109375" style="32" customWidth="1"/>
    <col min="7957" max="7957" width="11.140625" style="32" bestFit="1" customWidth="1"/>
    <col min="7958" max="8185" width="10.5703125" style="32"/>
    <col min="8186" max="8193" width="0" style="32" hidden="1" customWidth="1"/>
    <col min="8194" max="8196" width="3.7109375" style="32" customWidth="1"/>
    <col min="8197" max="8197" width="12.7109375" style="32" customWidth="1"/>
    <col min="8198" max="8198" width="47.42578125" style="32" customWidth="1"/>
    <col min="8199" max="8207" width="0" style="32" hidden="1" customWidth="1"/>
    <col min="8208" max="8208" width="11.7109375" style="32" customWidth="1"/>
    <col min="8209" max="8209" width="6.42578125" style="32" bestFit="1" customWidth="1"/>
    <col min="8210" max="8210" width="11.7109375" style="32" customWidth="1"/>
    <col min="8211" max="8211" width="0" style="32" hidden="1" customWidth="1"/>
    <col min="8212" max="8212" width="3.7109375" style="32" customWidth="1"/>
    <col min="8213" max="8213" width="11.140625" style="32" bestFit="1" customWidth="1"/>
    <col min="8214" max="8441" width="10.5703125" style="32"/>
    <col min="8442" max="8449" width="0" style="32" hidden="1" customWidth="1"/>
    <col min="8450" max="8452" width="3.7109375" style="32" customWidth="1"/>
    <col min="8453" max="8453" width="12.7109375" style="32" customWidth="1"/>
    <col min="8454" max="8454" width="47.42578125" style="32" customWidth="1"/>
    <col min="8455" max="8463" width="0" style="32" hidden="1" customWidth="1"/>
    <col min="8464" max="8464" width="11.7109375" style="32" customWidth="1"/>
    <col min="8465" max="8465" width="6.42578125" style="32" bestFit="1" customWidth="1"/>
    <col min="8466" max="8466" width="11.7109375" style="32" customWidth="1"/>
    <col min="8467" max="8467" width="0" style="32" hidden="1" customWidth="1"/>
    <col min="8468" max="8468" width="3.7109375" style="32" customWidth="1"/>
    <col min="8469" max="8469" width="11.140625" style="32" bestFit="1" customWidth="1"/>
    <col min="8470" max="8697" width="10.5703125" style="32"/>
    <col min="8698" max="8705" width="0" style="32" hidden="1" customWidth="1"/>
    <col min="8706" max="8708" width="3.7109375" style="32" customWidth="1"/>
    <col min="8709" max="8709" width="12.7109375" style="32" customWidth="1"/>
    <col min="8710" max="8710" width="47.42578125" style="32" customWidth="1"/>
    <col min="8711" max="8719" width="0" style="32" hidden="1" customWidth="1"/>
    <col min="8720" max="8720" width="11.7109375" style="32" customWidth="1"/>
    <col min="8721" max="8721" width="6.42578125" style="32" bestFit="1" customWidth="1"/>
    <col min="8722" max="8722" width="11.7109375" style="32" customWidth="1"/>
    <col min="8723" max="8723" width="0" style="32" hidden="1" customWidth="1"/>
    <col min="8724" max="8724" width="3.7109375" style="32" customWidth="1"/>
    <col min="8725" max="8725" width="11.140625" style="32" bestFit="1" customWidth="1"/>
    <col min="8726" max="8953" width="10.5703125" style="32"/>
    <col min="8954" max="8961" width="0" style="32" hidden="1" customWidth="1"/>
    <col min="8962" max="8964" width="3.7109375" style="32" customWidth="1"/>
    <col min="8965" max="8965" width="12.7109375" style="32" customWidth="1"/>
    <col min="8966" max="8966" width="47.42578125" style="32" customWidth="1"/>
    <col min="8967" max="8975" width="0" style="32" hidden="1" customWidth="1"/>
    <col min="8976" max="8976" width="11.7109375" style="32" customWidth="1"/>
    <col min="8977" max="8977" width="6.42578125" style="32" bestFit="1" customWidth="1"/>
    <col min="8978" max="8978" width="11.7109375" style="32" customWidth="1"/>
    <col min="8979" max="8979" width="0" style="32" hidden="1" customWidth="1"/>
    <col min="8980" max="8980" width="3.7109375" style="32" customWidth="1"/>
    <col min="8981" max="8981" width="11.140625" style="32" bestFit="1" customWidth="1"/>
    <col min="8982" max="9209" width="10.5703125" style="32"/>
    <col min="9210" max="9217" width="0" style="32" hidden="1" customWidth="1"/>
    <col min="9218" max="9220" width="3.7109375" style="32" customWidth="1"/>
    <col min="9221" max="9221" width="12.7109375" style="32" customWidth="1"/>
    <col min="9222" max="9222" width="47.42578125" style="32" customWidth="1"/>
    <col min="9223" max="9231" width="0" style="32" hidden="1" customWidth="1"/>
    <col min="9232" max="9232" width="11.7109375" style="32" customWidth="1"/>
    <col min="9233" max="9233" width="6.42578125" style="32" bestFit="1" customWidth="1"/>
    <col min="9234" max="9234" width="11.7109375" style="32" customWidth="1"/>
    <col min="9235" max="9235" width="0" style="32" hidden="1" customWidth="1"/>
    <col min="9236" max="9236" width="3.7109375" style="32" customWidth="1"/>
    <col min="9237" max="9237" width="11.140625" style="32" bestFit="1" customWidth="1"/>
    <col min="9238" max="9465" width="10.5703125" style="32"/>
    <col min="9466" max="9473" width="0" style="32" hidden="1" customWidth="1"/>
    <col min="9474" max="9476" width="3.7109375" style="32" customWidth="1"/>
    <col min="9477" max="9477" width="12.7109375" style="32" customWidth="1"/>
    <col min="9478" max="9478" width="47.42578125" style="32" customWidth="1"/>
    <col min="9479" max="9487" width="0" style="32" hidden="1" customWidth="1"/>
    <col min="9488" max="9488" width="11.7109375" style="32" customWidth="1"/>
    <col min="9489" max="9489" width="6.42578125" style="32" bestFit="1" customWidth="1"/>
    <col min="9490" max="9490" width="11.7109375" style="32" customWidth="1"/>
    <col min="9491" max="9491" width="0" style="32" hidden="1" customWidth="1"/>
    <col min="9492" max="9492" width="3.7109375" style="32" customWidth="1"/>
    <col min="9493" max="9493" width="11.140625" style="32" bestFit="1" customWidth="1"/>
    <col min="9494" max="9721" width="10.5703125" style="32"/>
    <col min="9722" max="9729" width="0" style="32" hidden="1" customWidth="1"/>
    <col min="9730" max="9732" width="3.7109375" style="32" customWidth="1"/>
    <col min="9733" max="9733" width="12.7109375" style="32" customWidth="1"/>
    <col min="9734" max="9734" width="47.42578125" style="32" customWidth="1"/>
    <col min="9735" max="9743" width="0" style="32" hidden="1" customWidth="1"/>
    <col min="9744" max="9744" width="11.7109375" style="32" customWidth="1"/>
    <col min="9745" max="9745" width="6.42578125" style="32" bestFit="1" customWidth="1"/>
    <col min="9746" max="9746" width="11.7109375" style="32" customWidth="1"/>
    <col min="9747" max="9747" width="0" style="32" hidden="1" customWidth="1"/>
    <col min="9748" max="9748" width="3.7109375" style="32" customWidth="1"/>
    <col min="9749" max="9749" width="11.140625" style="32" bestFit="1" customWidth="1"/>
    <col min="9750" max="9977" width="10.5703125" style="32"/>
    <col min="9978" max="9985" width="0" style="32" hidden="1" customWidth="1"/>
    <col min="9986" max="9988" width="3.7109375" style="32" customWidth="1"/>
    <col min="9989" max="9989" width="12.7109375" style="32" customWidth="1"/>
    <col min="9990" max="9990" width="47.42578125" style="32" customWidth="1"/>
    <col min="9991" max="9999" width="0" style="32" hidden="1" customWidth="1"/>
    <col min="10000" max="10000" width="11.7109375" style="32" customWidth="1"/>
    <col min="10001" max="10001" width="6.42578125" style="32" bestFit="1" customWidth="1"/>
    <col min="10002" max="10002" width="11.7109375" style="32" customWidth="1"/>
    <col min="10003" max="10003" width="0" style="32" hidden="1" customWidth="1"/>
    <col min="10004" max="10004" width="3.7109375" style="32" customWidth="1"/>
    <col min="10005" max="10005" width="11.140625" style="32" bestFit="1" customWidth="1"/>
    <col min="10006" max="10233" width="10.5703125" style="32"/>
    <col min="10234" max="10241" width="0" style="32" hidden="1" customWidth="1"/>
    <col min="10242" max="10244" width="3.7109375" style="32" customWidth="1"/>
    <col min="10245" max="10245" width="12.7109375" style="32" customWidth="1"/>
    <col min="10246" max="10246" width="47.42578125" style="32" customWidth="1"/>
    <col min="10247" max="10255" width="0" style="32" hidden="1" customWidth="1"/>
    <col min="10256" max="10256" width="11.7109375" style="32" customWidth="1"/>
    <col min="10257" max="10257" width="6.42578125" style="32" bestFit="1" customWidth="1"/>
    <col min="10258" max="10258" width="11.7109375" style="32" customWidth="1"/>
    <col min="10259" max="10259" width="0" style="32" hidden="1" customWidth="1"/>
    <col min="10260" max="10260" width="3.7109375" style="32" customWidth="1"/>
    <col min="10261" max="10261" width="11.140625" style="32" bestFit="1" customWidth="1"/>
    <col min="10262" max="10489" width="10.5703125" style="32"/>
    <col min="10490" max="10497" width="0" style="32" hidden="1" customWidth="1"/>
    <col min="10498" max="10500" width="3.7109375" style="32" customWidth="1"/>
    <col min="10501" max="10501" width="12.7109375" style="32" customWidth="1"/>
    <col min="10502" max="10502" width="47.42578125" style="32" customWidth="1"/>
    <col min="10503" max="10511" width="0" style="32" hidden="1" customWidth="1"/>
    <col min="10512" max="10512" width="11.7109375" style="32" customWidth="1"/>
    <col min="10513" max="10513" width="6.42578125" style="32" bestFit="1" customWidth="1"/>
    <col min="10514" max="10514" width="11.7109375" style="32" customWidth="1"/>
    <col min="10515" max="10515" width="0" style="32" hidden="1" customWidth="1"/>
    <col min="10516" max="10516" width="3.7109375" style="32" customWidth="1"/>
    <col min="10517" max="10517" width="11.140625" style="32" bestFit="1" customWidth="1"/>
    <col min="10518" max="10745" width="10.5703125" style="32"/>
    <col min="10746" max="10753" width="0" style="32" hidden="1" customWidth="1"/>
    <col min="10754" max="10756" width="3.7109375" style="32" customWidth="1"/>
    <col min="10757" max="10757" width="12.7109375" style="32" customWidth="1"/>
    <col min="10758" max="10758" width="47.42578125" style="32" customWidth="1"/>
    <col min="10759" max="10767" width="0" style="32" hidden="1" customWidth="1"/>
    <col min="10768" max="10768" width="11.7109375" style="32" customWidth="1"/>
    <col min="10769" max="10769" width="6.42578125" style="32" bestFit="1" customWidth="1"/>
    <col min="10770" max="10770" width="11.7109375" style="32" customWidth="1"/>
    <col min="10771" max="10771" width="0" style="32" hidden="1" customWidth="1"/>
    <col min="10772" max="10772" width="3.7109375" style="32" customWidth="1"/>
    <col min="10773" max="10773" width="11.140625" style="32" bestFit="1" customWidth="1"/>
    <col min="10774" max="11001" width="10.5703125" style="32"/>
    <col min="11002" max="11009" width="0" style="32" hidden="1" customWidth="1"/>
    <col min="11010" max="11012" width="3.7109375" style="32" customWidth="1"/>
    <col min="11013" max="11013" width="12.7109375" style="32" customWidth="1"/>
    <col min="11014" max="11014" width="47.42578125" style="32" customWidth="1"/>
    <col min="11015" max="11023" width="0" style="32" hidden="1" customWidth="1"/>
    <col min="11024" max="11024" width="11.7109375" style="32" customWidth="1"/>
    <col min="11025" max="11025" width="6.42578125" style="32" bestFit="1" customWidth="1"/>
    <col min="11026" max="11026" width="11.7109375" style="32" customWidth="1"/>
    <col min="11027" max="11027" width="0" style="32" hidden="1" customWidth="1"/>
    <col min="11028" max="11028" width="3.7109375" style="32" customWidth="1"/>
    <col min="11029" max="11029" width="11.140625" style="32" bestFit="1" customWidth="1"/>
    <col min="11030" max="11257" width="10.5703125" style="32"/>
    <col min="11258" max="11265" width="0" style="32" hidden="1" customWidth="1"/>
    <col min="11266" max="11268" width="3.7109375" style="32" customWidth="1"/>
    <col min="11269" max="11269" width="12.7109375" style="32" customWidth="1"/>
    <col min="11270" max="11270" width="47.42578125" style="32" customWidth="1"/>
    <col min="11271" max="11279" width="0" style="32" hidden="1" customWidth="1"/>
    <col min="11280" max="11280" width="11.7109375" style="32" customWidth="1"/>
    <col min="11281" max="11281" width="6.42578125" style="32" bestFit="1" customWidth="1"/>
    <col min="11282" max="11282" width="11.7109375" style="32" customWidth="1"/>
    <col min="11283" max="11283" width="0" style="32" hidden="1" customWidth="1"/>
    <col min="11284" max="11284" width="3.7109375" style="32" customWidth="1"/>
    <col min="11285" max="11285" width="11.140625" style="32" bestFit="1" customWidth="1"/>
    <col min="11286" max="11513" width="10.5703125" style="32"/>
    <col min="11514" max="11521" width="0" style="32" hidden="1" customWidth="1"/>
    <col min="11522" max="11524" width="3.7109375" style="32" customWidth="1"/>
    <col min="11525" max="11525" width="12.7109375" style="32" customWidth="1"/>
    <col min="11526" max="11526" width="47.42578125" style="32" customWidth="1"/>
    <col min="11527" max="11535" width="0" style="32" hidden="1" customWidth="1"/>
    <col min="11536" max="11536" width="11.7109375" style="32" customWidth="1"/>
    <col min="11537" max="11537" width="6.42578125" style="32" bestFit="1" customWidth="1"/>
    <col min="11538" max="11538" width="11.7109375" style="32" customWidth="1"/>
    <col min="11539" max="11539" width="0" style="32" hidden="1" customWidth="1"/>
    <col min="11540" max="11540" width="3.7109375" style="32" customWidth="1"/>
    <col min="11541" max="11541" width="11.140625" style="32" bestFit="1" customWidth="1"/>
    <col min="11542" max="11769" width="10.5703125" style="32"/>
    <col min="11770" max="11777" width="0" style="32" hidden="1" customWidth="1"/>
    <col min="11778" max="11780" width="3.7109375" style="32" customWidth="1"/>
    <col min="11781" max="11781" width="12.7109375" style="32" customWidth="1"/>
    <col min="11782" max="11782" width="47.42578125" style="32" customWidth="1"/>
    <col min="11783" max="11791" width="0" style="32" hidden="1" customWidth="1"/>
    <col min="11792" max="11792" width="11.7109375" style="32" customWidth="1"/>
    <col min="11793" max="11793" width="6.42578125" style="32" bestFit="1" customWidth="1"/>
    <col min="11794" max="11794" width="11.7109375" style="32" customWidth="1"/>
    <col min="11795" max="11795" width="0" style="32" hidden="1" customWidth="1"/>
    <col min="11796" max="11796" width="3.7109375" style="32" customWidth="1"/>
    <col min="11797" max="11797" width="11.140625" style="32" bestFit="1" customWidth="1"/>
    <col min="11798" max="12025" width="10.5703125" style="32"/>
    <col min="12026" max="12033" width="0" style="32" hidden="1" customWidth="1"/>
    <col min="12034" max="12036" width="3.7109375" style="32" customWidth="1"/>
    <col min="12037" max="12037" width="12.7109375" style="32" customWidth="1"/>
    <col min="12038" max="12038" width="47.42578125" style="32" customWidth="1"/>
    <col min="12039" max="12047" width="0" style="32" hidden="1" customWidth="1"/>
    <col min="12048" max="12048" width="11.7109375" style="32" customWidth="1"/>
    <col min="12049" max="12049" width="6.42578125" style="32" bestFit="1" customWidth="1"/>
    <col min="12050" max="12050" width="11.7109375" style="32" customWidth="1"/>
    <col min="12051" max="12051" width="0" style="32" hidden="1" customWidth="1"/>
    <col min="12052" max="12052" width="3.7109375" style="32" customWidth="1"/>
    <col min="12053" max="12053" width="11.140625" style="32" bestFit="1" customWidth="1"/>
    <col min="12054" max="12281" width="10.5703125" style="32"/>
    <col min="12282" max="12289" width="0" style="32" hidden="1" customWidth="1"/>
    <col min="12290" max="12292" width="3.7109375" style="32" customWidth="1"/>
    <col min="12293" max="12293" width="12.7109375" style="32" customWidth="1"/>
    <col min="12294" max="12294" width="47.42578125" style="32" customWidth="1"/>
    <col min="12295" max="12303" width="0" style="32" hidden="1" customWidth="1"/>
    <col min="12304" max="12304" width="11.7109375" style="32" customWidth="1"/>
    <col min="12305" max="12305" width="6.42578125" style="32" bestFit="1" customWidth="1"/>
    <col min="12306" max="12306" width="11.7109375" style="32" customWidth="1"/>
    <col min="12307" max="12307" width="0" style="32" hidden="1" customWidth="1"/>
    <col min="12308" max="12308" width="3.7109375" style="32" customWidth="1"/>
    <col min="12309" max="12309" width="11.140625" style="32" bestFit="1" customWidth="1"/>
    <col min="12310" max="12537" width="10.5703125" style="32"/>
    <col min="12538" max="12545" width="0" style="32" hidden="1" customWidth="1"/>
    <col min="12546" max="12548" width="3.7109375" style="32" customWidth="1"/>
    <col min="12549" max="12549" width="12.7109375" style="32" customWidth="1"/>
    <col min="12550" max="12550" width="47.42578125" style="32" customWidth="1"/>
    <col min="12551" max="12559" width="0" style="32" hidden="1" customWidth="1"/>
    <col min="12560" max="12560" width="11.7109375" style="32" customWidth="1"/>
    <col min="12561" max="12561" width="6.42578125" style="32" bestFit="1" customWidth="1"/>
    <col min="12562" max="12562" width="11.7109375" style="32" customWidth="1"/>
    <col min="12563" max="12563" width="0" style="32" hidden="1" customWidth="1"/>
    <col min="12564" max="12564" width="3.7109375" style="32" customWidth="1"/>
    <col min="12565" max="12565" width="11.140625" style="32" bestFit="1" customWidth="1"/>
    <col min="12566" max="12793" width="10.5703125" style="32"/>
    <col min="12794" max="12801" width="0" style="32" hidden="1" customWidth="1"/>
    <col min="12802" max="12804" width="3.7109375" style="32" customWidth="1"/>
    <col min="12805" max="12805" width="12.7109375" style="32" customWidth="1"/>
    <col min="12806" max="12806" width="47.42578125" style="32" customWidth="1"/>
    <col min="12807" max="12815" width="0" style="32" hidden="1" customWidth="1"/>
    <col min="12816" max="12816" width="11.7109375" style="32" customWidth="1"/>
    <col min="12817" max="12817" width="6.42578125" style="32" bestFit="1" customWidth="1"/>
    <col min="12818" max="12818" width="11.7109375" style="32" customWidth="1"/>
    <col min="12819" max="12819" width="0" style="32" hidden="1" customWidth="1"/>
    <col min="12820" max="12820" width="3.7109375" style="32" customWidth="1"/>
    <col min="12821" max="12821" width="11.140625" style="32" bestFit="1" customWidth="1"/>
    <col min="12822" max="13049" width="10.5703125" style="32"/>
    <col min="13050" max="13057" width="0" style="32" hidden="1" customWidth="1"/>
    <col min="13058" max="13060" width="3.7109375" style="32" customWidth="1"/>
    <col min="13061" max="13061" width="12.7109375" style="32" customWidth="1"/>
    <col min="13062" max="13062" width="47.42578125" style="32" customWidth="1"/>
    <col min="13063" max="13071" width="0" style="32" hidden="1" customWidth="1"/>
    <col min="13072" max="13072" width="11.7109375" style="32" customWidth="1"/>
    <col min="13073" max="13073" width="6.42578125" style="32" bestFit="1" customWidth="1"/>
    <col min="13074" max="13074" width="11.7109375" style="32" customWidth="1"/>
    <col min="13075" max="13075" width="0" style="32" hidden="1" customWidth="1"/>
    <col min="13076" max="13076" width="3.7109375" style="32" customWidth="1"/>
    <col min="13077" max="13077" width="11.140625" style="32" bestFit="1" customWidth="1"/>
    <col min="13078" max="13305" width="10.5703125" style="32"/>
    <col min="13306" max="13313" width="0" style="32" hidden="1" customWidth="1"/>
    <col min="13314" max="13316" width="3.7109375" style="32" customWidth="1"/>
    <col min="13317" max="13317" width="12.7109375" style="32" customWidth="1"/>
    <col min="13318" max="13318" width="47.42578125" style="32" customWidth="1"/>
    <col min="13319" max="13327" width="0" style="32" hidden="1" customWidth="1"/>
    <col min="13328" max="13328" width="11.7109375" style="32" customWidth="1"/>
    <col min="13329" max="13329" width="6.42578125" style="32" bestFit="1" customWidth="1"/>
    <col min="13330" max="13330" width="11.7109375" style="32" customWidth="1"/>
    <col min="13331" max="13331" width="0" style="32" hidden="1" customWidth="1"/>
    <col min="13332" max="13332" width="3.7109375" style="32" customWidth="1"/>
    <col min="13333" max="13333" width="11.140625" style="32" bestFit="1" customWidth="1"/>
    <col min="13334" max="13561" width="10.5703125" style="32"/>
    <col min="13562" max="13569" width="0" style="32" hidden="1" customWidth="1"/>
    <col min="13570" max="13572" width="3.7109375" style="32" customWidth="1"/>
    <col min="13573" max="13573" width="12.7109375" style="32" customWidth="1"/>
    <col min="13574" max="13574" width="47.42578125" style="32" customWidth="1"/>
    <col min="13575" max="13583" width="0" style="32" hidden="1" customWidth="1"/>
    <col min="13584" max="13584" width="11.7109375" style="32" customWidth="1"/>
    <col min="13585" max="13585" width="6.42578125" style="32" bestFit="1" customWidth="1"/>
    <col min="13586" max="13586" width="11.7109375" style="32" customWidth="1"/>
    <col min="13587" max="13587" width="0" style="32" hidden="1" customWidth="1"/>
    <col min="13588" max="13588" width="3.7109375" style="32" customWidth="1"/>
    <col min="13589" max="13589" width="11.140625" style="32" bestFit="1" customWidth="1"/>
    <col min="13590" max="13817" width="10.5703125" style="32"/>
    <col min="13818" max="13825" width="0" style="32" hidden="1" customWidth="1"/>
    <col min="13826" max="13828" width="3.7109375" style="32" customWidth="1"/>
    <col min="13829" max="13829" width="12.7109375" style="32" customWidth="1"/>
    <col min="13830" max="13830" width="47.42578125" style="32" customWidth="1"/>
    <col min="13831" max="13839" width="0" style="32" hidden="1" customWidth="1"/>
    <col min="13840" max="13840" width="11.7109375" style="32" customWidth="1"/>
    <col min="13841" max="13841" width="6.42578125" style="32" bestFit="1" customWidth="1"/>
    <col min="13842" max="13842" width="11.7109375" style="32" customWidth="1"/>
    <col min="13843" max="13843" width="0" style="32" hidden="1" customWidth="1"/>
    <col min="13844" max="13844" width="3.7109375" style="32" customWidth="1"/>
    <col min="13845" max="13845" width="11.140625" style="32" bestFit="1" customWidth="1"/>
    <col min="13846" max="14073" width="10.5703125" style="32"/>
    <col min="14074" max="14081" width="0" style="32" hidden="1" customWidth="1"/>
    <col min="14082" max="14084" width="3.7109375" style="32" customWidth="1"/>
    <col min="14085" max="14085" width="12.7109375" style="32" customWidth="1"/>
    <col min="14086" max="14086" width="47.42578125" style="32" customWidth="1"/>
    <col min="14087" max="14095" width="0" style="32" hidden="1" customWidth="1"/>
    <col min="14096" max="14096" width="11.7109375" style="32" customWidth="1"/>
    <col min="14097" max="14097" width="6.42578125" style="32" bestFit="1" customWidth="1"/>
    <col min="14098" max="14098" width="11.7109375" style="32" customWidth="1"/>
    <col min="14099" max="14099" width="0" style="32" hidden="1" customWidth="1"/>
    <col min="14100" max="14100" width="3.7109375" style="32" customWidth="1"/>
    <col min="14101" max="14101" width="11.140625" style="32" bestFit="1" customWidth="1"/>
    <col min="14102" max="14329" width="10.5703125" style="32"/>
    <col min="14330" max="14337" width="0" style="32" hidden="1" customWidth="1"/>
    <col min="14338" max="14340" width="3.7109375" style="32" customWidth="1"/>
    <col min="14341" max="14341" width="12.7109375" style="32" customWidth="1"/>
    <col min="14342" max="14342" width="47.42578125" style="32" customWidth="1"/>
    <col min="14343" max="14351" width="0" style="32" hidden="1" customWidth="1"/>
    <col min="14352" max="14352" width="11.7109375" style="32" customWidth="1"/>
    <col min="14353" max="14353" width="6.42578125" style="32" bestFit="1" customWidth="1"/>
    <col min="14354" max="14354" width="11.7109375" style="32" customWidth="1"/>
    <col min="14355" max="14355" width="0" style="32" hidden="1" customWidth="1"/>
    <col min="14356" max="14356" width="3.7109375" style="32" customWidth="1"/>
    <col min="14357" max="14357" width="11.140625" style="32" bestFit="1" customWidth="1"/>
    <col min="14358" max="14585" width="10.5703125" style="32"/>
    <col min="14586" max="14593" width="0" style="32" hidden="1" customWidth="1"/>
    <col min="14594" max="14596" width="3.7109375" style="32" customWidth="1"/>
    <col min="14597" max="14597" width="12.7109375" style="32" customWidth="1"/>
    <col min="14598" max="14598" width="47.42578125" style="32" customWidth="1"/>
    <col min="14599" max="14607" width="0" style="32" hidden="1" customWidth="1"/>
    <col min="14608" max="14608" width="11.7109375" style="32" customWidth="1"/>
    <col min="14609" max="14609" width="6.42578125" style="32" bestFit="1" customWidth="1"/>
    <col min="14610" max="14610" width="11.7109375" style="32" customWidth="1"/>
    <col min="14611" max="14611" width="0" style="32" hidden="1" customWidth="1"/>
    <col min="14612" max="14612" width="3.7109375" style="32" customWidth="1"/>
    <col min="14613" max="14613" width="11.140625" style="32" bestFit="1" customWidth="1"/>
    <col min="14614" max="14841" width="10.5703125" style="32"/>
    <col min="14842" max="14849" width="0" style="32" hidden="1" customWidth="1"/>
    <col min="14850" max="14852" width="3.7109375" style="32" customWidth="1"/>
    <col min="14853" max="14853" width="12.7109375" style="32" customWidth="1"/>
    <col min="14854" max="14854" width="47.42578125" style="32" customWidth="1"/>
    <col min="14855" max="14863" width="0" style="32" hidden="1" customWidth="1"/>
    <col min="14864" max="14864" width="11.7109375" style="32" customWidth="1"/>
    <col min="14865" max="14865" width="6.42578125" style="32" bestFit="1" customWidth="1"/>
    <col min="14866" max="14866" width="11.7109375" style="32" customWidth="1"/>
    <col min="14867" max="14867" width="0" style="32" hidden="1" customWidth="1"/>
    <col min="14868" max="14868" width="3.7109375" style="32" customWidth="1"/>
    <col min="14869" max="14869" width="11.140625" style="32" bestFit="1" customWidth="1"/>
    <col min="14870" max="15097" width="10.5703125" style="32"/>
    <col min="15098" max="15105" width="0" style="32" hidden="1" customWidth="1"/>
    <col min="15106" max="15108" width="3.7109375" style="32" customWidth="1"/>
    <col min="15109" max="15109" width="12.7109375" style="32" customWidth="1"/>
    <col min="15110" max="15110" width="47.42578125" style="32" customWidth="1"/>
    <col min="15111" max="15119" width="0" style="32" hidden="1" customWidth="1"/>
    <col min="15120" max="15120" width="11.7109375" style="32" customWidth="1"/>
    <col min="15121" max="15121" width="6.42578125" style="32" bestFit="1" customWidth="1"/>
    <col min="15122" max="15122" width="11.7109375" style="32" customWidth="1"/>
    <col min="15123" max="15123" width="0" style="32" hidden="1" customWidth="1"/>
    <col min="15124" max="15124" width="3.7109375" style="32" customWidth="1"/>
    <col min="15125" max="15125" width="11.140625" style="32" bestFit="1" customWidth="1"/>
    <col min="15126" max="15353" width="10.5703125" style="32"/>
    <col min="15354" max="15361" width="0" style="32" hidden="1" customWidth="1"/>
    <col min="15362" max="15364" width="3.7109375" style="32" customWidth="1"/>
    <col min="15365" max="15365" width="12.7109375" style="32" customWidth="1"/>
    <col min="15366" max="15366" width="47.42578125" style="32" customWidth="1"/>
    <col min="15367" max="15375" width="0" style="32" hidden="1" customWidth="1"/>
    <col min="15376" max="15376" width="11.7109375" style="32" customWidth="1"/>
    <col min="15377" max="15377" width="6.42578125" style="32" bestFit="1" customWidth="1"/>
    <col min="15378" max="15378" width="11.7109375" style="32" customWidth="1"/>
    <col min="15379" max="15379" width="0" style="32" hidden="1" customWidth="1"/>
    <col min="15380" max="15380" width="3.7109375" style="32" customWidth="1"/>
    <col min="15381" max="15381" width="11.140625" style="32" bestFit="1" customWidth="1"/>
    <col min="15382" max="15609" width="10.5703125" style="32"/>
    <col min="15610" max="15617" width="0" style="32" hidden="1" customWidth="1"/>
    <col min="15618" max="15620" width="3.7109375" style="32" customWidth="1"/>
    <col min="15621" max="15621" width="12.7109375" style="32" customWidth="1"/>
    <col min="15622" max="15622" width="47.42578125" style="32" customWidth="1"/>
    <col min="15623" max="15631" width="0" style="32" hidden="1" customWidth="1"/>
    <col min="15632" max="15632" width="11.7109375" style="32" customWidth="1"/>
    <col min="15633" max="15633" width="6.42578125" style="32" bestFit="1" customWidth="1"/>
    <col min="15634" max="15634" width="11.7109375" style="32" customWidth="1"/>
    <col min="15635" max="15635" width="0" style="32" hidden="1" customWidth="1"/>
    <col min="15636" max="15636" width="3.7109375" style="32" customWidth="1"/>
    <col min="15637" max="15637" width="11.140625" style="32" bestFit="1" customWidth="1"/>
    <col min="15638" max="15865" width="10.5703125" style="32"/>
    <col min="15866" max="15873" width="0" style="32" hidden="1" customWidth="1"/>
    <col min="15874" max="15876" width="3.7109375" style="32" customWidth="1"/>
    <col min="15877" max="15877" width="12.7109375" style="32" customWidth="1"/>
    <col min="15878" max="15878" width="47.42578125" style="32" customWidth="1"/>
    <col min="15879" max="15887" width="0" style="32" hidden="1" customWidth="1"/>
    <col min="15888" max="15888" width="11.7109375" style="32" customWidth="1"/>
    <col min="15889" max="15889" width="6.42578125" style="32" bestFit="1" customWidth="1"/>
    <col min="15890" max="15890" width="11.7109375" style="32" customWidth="1"/>
    <col min="15891" max="15891" width="0" style="32" hidden="1" customWidth="1"/>
    <col min="15892" max="15892" width="3.7109375" style="32" customWidth="1"/>
    <col min="15893" max="15893" width="11.140625" style="32" bestFit="1" customWidth="1"/>
    <col min="15894" max="16121" width="10.5703125" style="32"/>
    <col min="16122" max="16129" width="0" style="32" hidden="1" customWidth="1"/>
    <col min="16130" max="16132" width="3.7109375" style="32" customWidth="1"/>
    <col min="16133" max="16133" width="12.7109375" style="32" customWidth="1"/>
    <col min="16134" max="16134" width="47.42578125" style="32" customWidth="1"/>
    <col min="16135" max="16143" width="0" style="32" hidden="1" customWidth="1"/>
    <col min="16144" max="16144" width="11.7109375" style="32" customWidth="1"/>
    <col min="16145" max="16145" width="6.42578125" style="32" bestFit="1" customWidth="1"/>
    <col min="16146" max="16146" width="11.7109375" style="32" customWidth="1"/>
    <col min="16147" max="16147" width="0" style="32" hidden="1" customWidth="1"/>
    <col min="16148" max="16148" width="3.7109375" style="32" customWidth="1"/>
    <col min="16149" max="16149" width="11.140625" style="32" bestFit="1" customWidth="1"/>
    <col min="16150" max="16384" width="10.5703125" style="32"/>
  </cols>
  <sheetData>
    <row r="1" spans="1:33" hidden="1"/>
    <row r="2" spans="1:33" hidden="1"/>
    <row r="3" spans="1:33" hidden="1"/>
    <row r="4" spans="1:33" ht="3" customHeight="1">
      <c r="J4" s="79"/>
      <c r="K4" s="79"/>
      <c r="L4" s="33"/>
      <c r="M4" s="33"/>
      <c r="N4" s="33"/>
      <c r="Z4" s="33"/>
    </row>
    <row r="5" spans="1:33" ht="22.5" customHeight="1">
      <c r="J5" s="79"/>
      <c r="K5" s="79"/>
      <c r="L5" s="681" t="s">
        <v>665</v>
      </c>
      <c r="M5" s="681"/>
      <c r="N5" s="681"/>
      <c r="O5" s="681"/>
      <c r="P5" s="681"/>
      <c r="Q5" s="681"/>
      <c r="R5" s="681"/>
      <c r="S5" s="681"/>
      <c r="T5" s="681"/>
      <c r="U5" s="420"/>
      <c r="X5" s="180"/>
      <c r="Y5" s="180"/>
      <c r="Z5" s="420"/>
    </row>
    <row r="6" spans="1:33" ht="3" customHeight="1">
      <c r="J6" s="79"/>
      <c r="K6" s="79"/>
      <c r="L6" s="33"/>
      <c r="M6" s="33"/>
      <c r="N6" s="33"/>
      <c r="O6" s="76"/>
      <c r="P6" s="76"/>
      <c r="Q6" s="76"/>
      <c r="R6" s="76"/>
      <c r="S6" s="76"/>
      <c r="T6" s="76"/>
      <c r="U6" s="33"/>
      <c r="V6" s="33"/>
    </row>
    <row r="7" spans="1:33" ht="22.5">
      <c r="J7" s="79"/>
      <c r="K7" s="79"/>
      <c r="L7" s="33"/>
      <c r="M7" s="468" t="s">
        <v>502</v>
      </c>
      <c r="N7" s="490"/>
      <c r="O7" s="716" t="str">
        <f>IF(NameOrPr_ch="",IF(NameOrPr="","",NameOrPr),NameOrPr_ch)</f>
        <v>Комитет по тарифам и ценам Курской области</v>
      </c>
      <c r="P7" s="717"/>
      <c r="Q7" s="717"/>
      <c r="R7" s="717"/>
      <c r="S7" s="717"/>
      <c r="T7" s="718"/>
      <c r="U7" s="493"/>
      <c r="V7" s="33"/>
    </row>
    <row r="8" spans="1:33" s="145" customFormat="1" ht="18.75">
      <c r="A8" s="190"/>
      <c r="B8" s="190"/>
      <c r="C8" s="190"/>
      <c r="D8" s="190"/>
      <c r="E8" s="190"/>
      <c r="F8" s="190"/>
      <c r="G8" s="190"/>
      <c r="H8" s="190"/>
      <c r="L8" s="422"/>
      <c r="M8" s="468" t="s">
        <v>595</v>
      </c>
      <c r="N8" s="490"/>
      <c r="O8" s="716" t="str">
        <f>IF(datePr_ch="",IF(datePr="","",datePr),datePr_ch)</f>
        <v>23.11.2022</v>
      </c>
      <c r="P8" s="717"/>
      <c r="Q8" s="717"/>
      <c r="R8" s="717"/>
      <c r="S8" s="717"/>
      <c r="T8" s="718"/>
      <c r="U8" s="491"/>
      <c r="V8" s="410"/>
      <c r="AC8" s="190"/>
      <c r="AD8" s="190"/>
      <c r="AE8" s="190"/>
      <c r="AF8" s="190"/>
      <c r="AG8" s="190"/>
    </row>
    <row r="9" spans="1:33" s="145" customFormat="1" ht="18.75">
      <c r="A9" s="190"/>
      <c r="B9" s="190"/>
      <c r="C9" s="190"/>
      <c r="D9" s="190"/>
      <c r="E9" s="190"/>
      <c r="F9" s="190"/>
      <c r="G9" s="190"/>
      <c r="H9" s="190"/>
      <c r="L9" s="139"/>
      <c r="M9" s="468" t="s">
        <v>594</v>
      </c>
      <c r="N9" s="490"/>
      <c r="O9" s="716" t="str">
        <f>IF(numberPr_ch="",IF(numberPr="","",numberPr),numberPr_ch)</f>
        <v>№73</v>
      </c>
      <c r="P9" s="717"/>
      <c r="Q9" s="717"/>
      <c r="R9" s="717"/>
      <c r="S9" s="717"/>
      <c r="T9" s="718"/>
      <c r="U9" s="491"/>
      <c r="V9" s="410"/>
      <c r="AC9" s="190"/>
      <c r="AD9" s="190"/>
      <c r="AE9" s="190"/>
      <c r="AF9" s="190"/>
      <c r="AG9" s="190"/>
    </row>
    <row r="10" spans="1:33" s="145" customFormat="1" ht="18.75">
      <c r="A10" s="190"/>
      <c r="B10" s="190"/>
      <c r="C10" s="190"/>
      <c r="D10" s="190"/>
      <c r="E10" s="190"/>
      <c r="F10" s="190"/>
      <c r="G10" s="190"/>
      <c r="H10" s="190"/>
      <c r="L10" s="139"/>
      <c r="M10" s="468" t="s">
        <v>501</v>
      </c>
      <c r="N10" s="490"/>
      <c r="O10" s="716" t="str">
        <f>IF(IstPub_ch="",IF(IstPub="","",IstPub),IstPub_ch)</f>
        <v>Газета "Курская правда" № 142 от 29.11.2022 г.</v>
      </c>
      <c r="P10" s="717"/>
      <c r="Q10" s="717"/>
      <c r="R10" s="717"/>
      <c r="S10" s="717"/>
      <c r="T10" s="718"/>
      <c r="U10" s="491"/>
      <c r="V10" s="410"/>
      <c r="AC10" s="190"/>
      <c r="AD10" s="190"/>
      <c r="AE10" s="190"/>
      <c r="AF10" s="190"/>
      <c r="AG10" s="190"/>
    </row>
    <row r="11" spans="1:33" s="145" customFormat="1" ht="11.25" hidden="1">
      <c r="A11" s="190"/>
      <c r="B11" s="190"/>
      <c r="C11" s="190"/>
      <c r="D11" s="190"/>
      <c r="E11" s="190"/>
      <c r="F11" s="190"/>
      <c r="G11" s="190"/>
      <c r="H11" s="190"/>
      <c r="L11" s="139"/>
      <c r="M11" s="139"/>
      <c r="N11" s="412"/>
      <c r="O11" s="421"/>
      <c r="P11" s="421"/>
      <c r="Q11" s="421"/>
      <c r="R11" s="421"/>
      <c r="S11" s="421"/>
      <c r="T11" s="421"/>
      <c r="U11" s="410"/>
      <c r="V11" s="410"/>
      <c r="Z11" s="424" t="s">
        <v>373</v>
      </c>
      <c r="AC11" s="190"/>
      <c r="AD11" s="190"/>
      <c r="AE11" s="190"/>
      <c r="AF11" s="190"/>
      <c r="AG11" s="190"/>
    </row>
    <row r="12" spans="1:33">
      <c r="J12" s="79"/>
      <c r="K12" s="79"/>
      <c r="L12" s="33"/>
      <c r="M12" s="33"/>
      <c r="N12" s="33"/>
      <c r="O12" s="711"/>
      <c r="P12" s="711"/>
      <c r="Q12" s="711"/>
      <c r="R12" s="711"/>
      <c r="S12" s="711"/>
      <c r="T12" s="711"/>
      <c r="U12" s="711"/>
      <c r="V12" s="711"/>
      <c r="W12" s="711"/>
      <c r="X12" s="711"/>
      <c r="Y12" s="711"/>
      <c r="Z12" s="711"/>
    </row>
    <row r="13" spans="1:33" ht="14.25" customHeight="1">
      <c r="J13" s="79"/>
      <c r="K13" s="79"/>
      <c r="L13" s="694" t="s">
        <v>454</v>
      </c>
      <c r="M13" s="694"/>
      <c r="N13" s="694"/>
      <c r="O13" s="694"/>
      <c r="P13" s="694"/>
      <c r="Q13" s="694"/>
      <c r="R13" s="694"/>
      <c r="S13" s="694"/>
      <c r="T13" s="694"/>
      <c r="U13" s="694"/>
      <c r="V13" s="694"/>
      <c r="W13" s="694"/>
      <c r="X13" s="694"/>
      <c r="Y13" s="694"/>
      <c r="Z13" s="694"/>
      <c r="AA13" s="694"/>
      <c r="AB13" s="613" t="s">
        <v>455</v>
      </c>
    </row>
    <row r="14" spans="1:33" ht="14.25" customHeight="1">
      <c r="J14" s="79"/>
      <c r="K14" s="79"/>
      <c r="L14" s="694" t="s">
        <v>92</v>
      </c>
      <c r="M14" s="694" t="s">
        <v>638</v>
      </c>
      <c r="N14" s="459"/>
      <c r="O14" s="613" t="s">
        <v>640</v>
      </c>
      <c r="P14" s="613"/>
      <c r="Q14" s="613"/>
      <c r="R14" s="613"/>
      <c r="S14" s="613"/>
      <c r="T14" s="613"/>
      <c r="U14" s="613"/>
      <c r="V14" s="613"/>
      <c r="W14" s="613"/>
      <c r="X14" s="613"/>
      <c r="Y14" s="613"/>
      <c r="Z14" s="694" t="s">
        <v>341</v>
      </c>
      <c r="AA14" s="710" t="s">
        <v>275</v>
      </c>
      <c r="AB14" s="613"/>
    </row>
    <row r="15" spans="1:33" ht="14.25" customHeight="1">
      <c r="J15" s="79"/>
      <c r="K15" s="79"/>
      <c r="L15" s="694"/>
      <c r="M15" s="694"/>
      <c r="N15" s="459"/>
      <c r="O15" s="725" t="s">
        <v>666</v>
      </c>
      <c r="P15" s="725" t="s">
        <v>619</v>
      </c>
      <c r="Q15" s="725" t="s">
        <v>620</v>
      </c>
      <c r="R15" s="725" t="s">
        <v>271</v>
      </c>
      <c r="S15" s="725"/>
      <c r="T15" s="725" t="s">
        <v>271</v>
      </c>
      <c r="U15" s="725"/>
      <c r="V15" s="477"/>
      <c r="W15" s="724" t="s">
        <v>653</v>
      </c>
      <c r="X15" s="724"/>
      <c r="Y15" s="724"/>
      <c r="Z15" s="694"/>
      <c r="AA15" s="710"/>
      <c r="AB15" s="613"/>
    </row>
    <row r="16" spans="1:33" ht="56.25" customHeight="1">
      <c r="J16" s="79"/>
      <c r="K16" s="79"/>
      <c r="L16" s="694"/>
      <c r="M16" s="694"/>
      <c r="N16" s="459"/>
      <c r="O16" s="725"/>
      <c r="P16" s="725"/>
      <c r="Q16" s="725"/>
      <c r="R16" s="94" t="s">
        <v>621</v>
      </c>
      <c r="S16" s="94" t="s">
        <v>622</v>
      </c>
      <c r="T16" s="94" t="s">
        <v>623</v>
      </c>
      <c r="U16" s="94" t="s">
        <v>624</v>
      </c>
      <c r="V16" s="94"/>
      <c r="W16" s="95" t="s">
        <v>274</v>
      </c>
      <c r="X16" s="721" t="s">
        <v>273</v>
      </c>
      <c r="Y16" s="721"/>
      <c r="Z16" s="694"/>
      <c r="AA16" s="710"/>
      <c r="AB16" s="613"/>
    </row>
    <row r="17" spans="1:33">
      <c r="J17" s="79"/>
      <c r="K17" s="413">
        <v>1</v>
      </c>
      <c r="L17" s="38" t="s">
        <v>93</v>
      </c>
      <c r="M17" s="38" t="s">
        <v>49</v>
      </c>
      <c r="N17" s="419" t="s">
        <v>49</v>
      </c>
      <c r="O17" s="411">
        <f ca="1">OFFSET(O17,0,-1)+1</f>
        <v>3</v>
      </c>
      <c r="P17" s="411">
        <f t="shared" ref="P17:W17" ca="1" si="0">OFFSET(P17,0,-1)+1</f>
        <v>4</v>
      </c>
      <c r="Q17" s="411">
        <f t="shared" ca="1" si="0"/>
        <v>5</v>
      </c>
      <c r="R17" s="411">
        <f t="shared" ca="1" si="0"/>
        <v>6</v>
      </c>
      <c r="S17" s="411">
        <f t="shared" ca="1" si="0"/>
        <v>7</v>
      </c>
      <c r="T17" s="411">
        <f t="shared" ca="1" si="0"/>
        <v>8</v>
      </c>
      <c r="U17" s="411">
        <f t="shared" ca="1" si="0"/>
        <v>9</v>
      </c>
      <c r="V17" s="418">
        <f ca="1">OFFSET(V17,0,-1)</f>
        <v>9</v>
      </c>
      <c r="W17" s="411">
        <f t="shared" ca="1" si="0"/>
        <v>10</v>
      </c>
      <c r="X17" s="683">
        <f ca="1">OFFSET(X17,0,-1)+1</f>
        <v>11</v>
      </c>
      <c r="Y17" s="683"/>
      <c r="Z17" s="411">
        <f ca="1">OFFSET(Z17,0,-2)+1</f>
        <v>12</v>
      </c>
      <c r="AB17" s="411">
        <f ca="1">OFFSET(AB17,0,-2)+1</f>
        <v>13</v>
      </c>
    </row>
    <row r="18" spans="1:33" ht="22.5">
      <c r="A18" s="667">
        <v>1</v>
      </c>
      <c r="E18" s="191"/>
      <c r="F18" s="303"/>
      <c r="G18" s="180"/>
      <c r="H18" s="180"/>
      <c r="I18"/>
      <c r="J18" s="79"/>
      <c r="K18" s="79"/>
      <c r="L18" s="425">
        <f>mergeValue(A18)</f>
        <v>1</v>
      </c>
      <c r="M18" s="472" t="s">
        <v>20</v>
      </c>
      <c r="N18" s="460"/>
      <c r="O18" s="712"/>
      <c r="P18" s="712"/>
      <c r="Q18" s="712"/>
      <c r="R18" s="712"/>
      <c r="S18" s="712"/>
      <c r="T18" s="712"/>
      <c r="U18" s="712"/>
      <c r="V18" s="712"/>
      <c r="W18" s="712"/>
      <c r="X18" s="712"/>
      <c r="Y18" s="712"/>
      <c r="Z18" s="712"/>
      <c r="AA18" s="712"/>
      <c r="AB18" s="267" t="s">
        <v>476</v>
      </c>
    </row>
    <row r="19" spans="1:33" ht="22.5">
      <c r="A19" s="667"/>
      <c r="B19" s="667">
        <v>1</v>
      </c>
      <c r="E19" s="303"/>
      <c r="F19" s="303"/>
      <c r="G19" s="180"/>
      <c r="H19" s="180"/>
      <c r="I19" s="553"/>
      <c r="J19" s="42"/>
      <c r="K19" s="32"/>
      <c r="L19" s="425" t="str">
        <f>mergeValue(A19) &amp;"."&amp; mergeValue(B19)</f>
        <v>1.1</v>
      </c>
      <c r="M19" s="441" t="s">
        <v>16</v>
      </c>
      <c r="N19" s="460"/>
      <c r="O19" s="712"/>
      <c r="P19" s="712"/>
      <c r="Q19" s="712"/>
      <c r="R19" s="712"/>
      <c r="S19" s="712"/>
      <c r="T19" s="712"/>
      <c r="U19" s="712"/>
      <c r="V19" s="712"/>
      <c r="W19" s="712"/>
      <c r="X19" s="712"/>
      <c r="Y19" s="712"/>
      <c r="Z19" s="712"/>
      <c r="AA19" s="712"/>
      <c r="AB19" s="267" t="s">
        <v>477</v>
      </c>
    </row>
    <row r="20" spans="1:33" ht="22.5">
      <c r="A20" s="667"/>
      <c r="B20" s="667"/>
      <c r="C20" s="667">
        <v>1</v>
      </c>
      <c r="E20" s="303"/>
      <c r="F20" s="303"/>
      <c r="G20" s="180"/>
      <c r="H20" s="180"/>
      <c r="I20" s="553"/>
      <c r="J20" s="42"/>
      <c r="K20" s="32"/>
      <c r="L20" s="425" t="str">
        <f>mergeValue(A20) &amp;"."&amp; mergeValue(B20)&amp;"."&amp; mergeValue(C20)</f>
        <v>1.1.1</v>
      </c>
      <c r="M20" s="442" t="s">
        <v>7</v>
      </c>
      <c r="N20" s="460"/>
      <c r="O20" s="712"/>
      <c r="P20" s="712"/>
      <c r="Q20" s="712"/>
      <c r="R20" s="712"/>
      <c r="S20" s="712"/>
      <c r="T20" s="712"/>
      <c r="U20" s="712"/>
      <c r="V20" s="712"/>
      <c r="W20" s="712"/>
      <c r="X20" s="712"/>
      <c r="Y20" s="712"/>
      <c r="Z20" s="712"/>
      <c r="AA20" s="712"/>
      <c r="AB20" s="267" t="s">
        <v>632</v>
      </c>
    </row>
    <row r="21" spans="1:33" ht="22.5">
      <c r="A21" s="667"/>
      <c r="B21" s="667"/>
      <c r="C21" s="667"/>
      <c r="D21" s="667">
        <v>1</v>
      </c>
      <c r="E21" s="303"/>
      <c r="F21" s="303"/>
      <c r="G21" s="180"/>
      <c r="H21" s="180"/>
      <c r="I21" s="553"/>
      <c r="J21" s="42"/>
      <c r="K21" s="32"/>
      <c r="L21" s="425" t="str">
        <f>mergeValue(A21) &amp;"."&amp; mergeValue(B21)&amp;"."&amp; mergeValue(C21)&amp;"."&amp; mergeValue(D21)</f>
        <v>1.1.1.1</v>
      </c>
      <c r="M21" s="443" t="s">
        <v>22</v>
      </c>
      <c r="N21" s="460"/>
      <c r="O21" s="712"/>
      <c r="P21" s="712"/>
      <c r="Q21" s="712"/>
      <c r="R21" s="712"/>
      <c r="S21" s="712"/>
      <c r="T21" s="712"/>
      <c r="U21" s="712"/>
      <c r="V21" s="712"/>
      <c r="W21" s="712"/>
      <c r="X21" s="712"/>
      <c r="Y21" s="712"/>
      <c r="Z21" s="712"/>
      <c r="AA21" s="712"/>
      <c r="AB21" s="267" t="s">
        <v>633</v>
      </c>
    </row>
    <row r="22" spans="1:33" ht="0.2" customHeight="1">
      <c r="A22" s="667"/>
      <c r="B22" s="667"/>
      <c r="C22" s="667"/>
      <c r="D22" s="667"/>
      <c r="E22" s="667">
        <v>1</v>
      </c>
      <c r="F22" s="303"/>
      <c r="G22" s="180"/>
      <c r="H22" s="180"/>
      <c r="I22" s="114"/>
      <c r="J22" s="42"/>
      <c r="K22" s="32"/>
      <c r="L22" s="425"/>
      <c r="M22" s="445"/>
      <c r="N22" s="176"/>
      <c r="O22" s="359"/>
      <c r="P22" s="359"/>
      <c r="Q22" s="359"/>
      <c r="R22" s="359"/>
      <c r="S22" s="359"/>
      <c r="T22" s="359"/>
      <c r="U22" s="359"/>
      <c r="V22" s="359"/>
      <c r="W22" s="359"/>
      <c r="X22" s="359"/>
      <c r="Y22" s="359"/>
      <c r="Z22" s="359"/>
      <c r="AA22" s="425"/>
      <c r="AB22" s="267"/>
    </row>
    <row r="23" spans="1:33" ht="90">
      <c r="A23" s="667"/>
      <c r="B23" s="667"/>
      <c r="C23" s="667"/>
      <c r="D23" s="667"/>
      <c r="E23" s="667"/>
      <c r="F23" s="667">
        <v>1</v>
      </c>
      <c r="G23" s="180"/>
      <c r="H23" s="180"/>
      <c r="I23" s="722"/>
      <c r="J23" s="42"/>
      <c r="K23" s="32"/>
      <c r="L23" s="425" t="str">
        <f>mergeValue(A23) &amp;"."&amp; mergeValue(B23)&amp;"."&amp; mergeValue(C23)&amp;"."&amp; mergeValue(D23)&amp;"."&amp; mergeValue(F23)</f>
        <v>1.1.1.1.1</v>
      </c>
      <c r="M23" s="446" t="s">
        <v>10</v>
      </c>
      <c r="N23" s="176"/>
      <c r="O23" s="670"/>
      <c r="P23" s="671"/>
      <c r="Q23" s="671"/>
      <c r="R23" s="671"/>
      <c r="S23" s="671"/>
      <c r="T23" s="671"/>
      <c r="U23" s="671"/>
      <c r="V23" s="671"/>
      <c r="W23" s="671"/>
      <c r="X23" s="671"/>
      <c r="Y23" s="671"/>
      <c r="Z23" s="671"/>
      <c r="AA23" s="672"/>
      <c r="AB23" s="267" t="s">
        <v>634</v>
      </c>
      <c r="AD23" s="189" t="str">
        <f>strCheckUnique(AE23:AE28)</f>
        <v/>
      </c>
      <c r="AF23" s="189"/>
    </row>
    <row r="24" spans="1:33" ht="135">
      <c r="A24" s="667"/>
      <c r="B24" s="667"/>
      <c r="C24" s="667"/>
      <c r="D24" s="667"/>
      <c r="E24" s="667"/>
      <c r="F24" s="667"/>
      <c r="G24" s="667">
        <v>1</v>
      </c>
      <c r="H24" s="180"/>
      <c r="I24" s="722"/>
      <c r="J24" s="723"/>
      <c r="K24" s="202"/>
      <c r="L24" s="425" t="str">
        <f>mergeValue(A24) &amp;"."&amp; mergeValue(B24)&amp;"."&amp; mergeValue(C24)&amp;"."&amp; mergeValue(D24)&amp;"."&amp; mergeValue(F24)&amp;"."&amp; mergeValue(G24)</f>
        <v>1.1.1.1.1.1</v>
      </c>
      <c r="M24" s="563" t="s">
        <v>649</v>
      </c>
      <c r="N24" s="473"/>
      <c r="O24" s="451"/>
      <c r="P24" s="451"/>
      <c r="Q24" s="451"/>
      <c r="R24" s="416"/>
      <c r="S24" s="575"/>
      <c r="T24" s="416"/>
      <c r="U24" s="575"/>
      <c r="V24" s="461" t="str">
        <f>W24 &amp; "-" &amp; Y24</f>
        <v>-</v>
      </c>
      <c r="W24" s="713"/>
      <c r="X24" s="674" t="s">
        <v>84</v>
      </c>
      <c r="Y24" s="713"/>
      <c r="Z24" s="674" t="s">
        <v>85</v>
      </c>
      <c r="AA24" s="96"/>
      <c r="AB24" s="267" t="s">
        <v>667</v>
      </c>
      <c r="AC24" s="180" t="str">
        <f>strCheckDate(O24:AA24)</f>
        <v/>
      </c>
      <c r="AD24" s="189"/>
      <c r="AE24" s="189" t="str">
        <f>IF(M24="","",M24 )</f>
        <v>горячая вода в системе централизованного теплоснабжения на горячее водоснабжение</v>
      </c>
      <c r="AF24" s="189"/>
      <c r="AG24" s="189"/>
    </row>
    <row r="25" spans="1:33" ht="99" customHeight="1">
      <c r="A25" s="667"/>
      <c r="B25" s="667"/>
      <c r="C25" s="667"/>
      <c r="D25" s="667"/>
      <c r="E25" s="667"/>
      <c r="F25" s="667"/>
      <c r="G25" s="667"/>
      <c r="H25" s="180">
        <v>1</v>
      </c>
      <c r="I25" s="722"/>
      <c r="J25" s="723"/>
      <c r="K25" s="202"/>
      <c r="L25" s="425" t="str">
        <f>mergeValue(A25) &amp;"."&amp; mergeValue(B25)&amp;"."&amp; mergeValue(C25)&amp;"."&amp; mergeValue(D25)&amp;"."&amp; mergeValue(F25)&amp;"."&amp; mergeValue(G25)&amp;"."&amp; mergeValue(H25)</f>
        <v>1.1.1.1.1.1.1</v>
      </c>
      <c r="M25" s="564"/>
      <c r="N25" s="417"/>
      <c r="O25" s="451"/>
      <c r="P25" s="451"/>
      <c r="Q25" s="451"/>
      <c r="R25" s="416"/>
      <c r="S25" s="575"/>
      <c r="T25" s="416"/>
      <c r="U25" s="575"/>
      <c r="V25" s="461" t="str">
        <f>W25 &amp; "-" &amp; Y25</f>
        <v>-</v>
      </c>
      <c r="W25" s="713"/>
      <c r="X25" s="674"/>
      <c r="Y25" s="713"/>
      <c r="Z25" s="674"/>
      <c r="AA25" s="494"/>
      <c r="AB25" s="684" t="s">
        <v>668</v>
      </c>
      <c r="AC25" s="180" t="str">
        <f>strCheckDate(O25:AA25)</f>
        <v/>
      </c>
      <c r="AF25" s="189"/>
    </row>
    <row r="26" spans="1:33" ht="14.25" hidden="1" customHeight="1">
      <c r="A26" s="667"/>
      <c r="B26" s="667"/>
      <c r="C26" s="667"/>
      <c r="D26" s="667"/>
      <c r="E26" s="667"/>
      <c r="F26" s="667"/>
      <c r="G26" s="667"/>
      <c r="H26" s="180"/>
      <c r="I26" s="722"/>
      <c r="J26" s="723"/>
      <c r="K26" s="202"/>
      <c r="L26" s="253"/>
      <c r="M26" s="473"/>
      <c r="N26" s="473"/>
      <c r="O26" s="451"/>
      <c r="P26" s="416"/>
      <c r="Q26" s="416"/>
      <c r="R26" s="416"/>
      <c r="S26" s="416"/>
      <c r="T26" s="416"/>
      <c r="U26" s="176"/>
      <c r="V26" s="461"/>
      <c r="W26" s="673"/>
      <c r="X26" s="674"/>
      <c r="Y26" s="673"/>
      <c r="Z26" s="674"/>
      <c r="AA26" s="96"/>
      <c r="AB26" s="685"/>
      <c r="AF26" s="189">
        <f ca="1">OFFSET(AF26,-1,0)</f>
        <v>0</v>
      </c>
    </row>
    <row r="27" spans="1:33" customFormat="1" ht="15" customHeight="1">
      <c r="A27" s="667"/>
      <c r="B27" s="667"/>
      <c r="C27" s="667"/>
      <c r="D27" s="667"/>
      <c r="E27" s="667"/>
      <c r="F27" s="667"/>
      <c r="G27" s="667"/>
      <c r="H27" s="180"/>
      <c r="I27" s="722"/>
      <c r="J27" s="723"/>
      <c r="K27" s="2"/>
      <c r="L27" s="439"/>
      <c r="M27" s="448" t="s">
        <v>41</v>
      </c>
      <c r="N27" s="444"/>
      <c r="O27" s="440"/>
      <c r="P27" s="440"/>
      <c r="Q27" s="440"/>
      <c r="R27" s="440"/>
      <c r="S27" s="440"/>
      <c r="T27" s="440"/>
      <c r="U27" s="440"/>
      <c r="V27" s="440"/>
      <c r="W27" s="452"/>
      <c r="X27" s="148"/>
      <c r="Y27" s="452"/>
      <c r="Z27" s="444"/>
      <c r="AA27" s="449"/>
      <c r="AB27" s="686"/>
      <c r="AC27" s="182"/>
      <c r="AD27" s="182"/>
      <c r="AE27" s="182"/>
      <c r="AF27" s="182"/>
      <c r="AG27" s="182"/>
    </row>
    <row r="28" spans="1:33" customFormat="1" ht="15" customHeight="1">
      <c r="A28" s="667"/>
      <c r="B28" s="667"/>
      <c r="C28" s="667"/>
      <c r="D28" s="667"/>
      <c r="E28" s="667"/>
      <c r="F28" s="667"/>
      <c r="G28" s="180"/>
      <c r="H28" s="180"/>
      <c r="I28" s="722"/>
      <c r="J28" s="555"/>
      <c r="K28" s="2"/>
      <c r="L28" s="439"/>
      <c r="M28" s="447" t="s">
        <v>25</v>
      </c>
      <c r="N28" s="448"/>
      <c r="O28" s="448"/>
      <c r="P28" s="448"/>
      <c r="Q28" s="448"/>
      <c r="R28" s="448"/>
      <c r="S28" s="448"/>
      <c r="T28" s="448"/>
      <c r="U28" s="448"/>
      <c r="V28" s="448"/>
      <c r="W28" s="448"/>
      <c r="X28" s="448"/>
      <c r="Y28" s="448"/>
      <c r="Z28" s="448"/>
      <c r="AA28" s="448"/>
      <c r="AB28" s="449"/>
      <c r="AC28" s="182"/>
      <c r="AD28" s="182"/>
      <c r="AE28" s="182"/>
      <c r="AF28" s="182"/>
      <c r="AG28" s="182"/>
    </row>
    <row r="29" spans="1:33" customFormat="1" ht="15" customHeight="1">
      <c r="A29" s="667"/>
      <c r="B29" s="667"/>
      <c r="C29" s="667"/>
      <c r="D29" s="667"/>
      <c r="E29" s="667"/>
      <c r="F29" s="545"/>
      <c r="G29" s="180"/>
      <c r="H29" s="180"/>
      <c r="I29" s="114"/>
      <c r="J29" s="78"/>
      <c r="K29" s="2"/>
      <c r="L29" s="439"/>
      <c r="M29" s="444" t="s">
        <v>11</v>
      </c>
      <c r="N29" s="137"/>
      <c r="O29" s="440"/>
      <c r="P29" s="440"/>
      <c r="Q29" s="440"/>
      <c r="R29" s="440"/>
      <c r="S29" s="440"/>
      <c r="T29" s="440"/>
      <c r="U29" s="440"/>
      <c r="V29" s="440"/>
      <c r="W29" s="455"/>
      <c r="X29" s="148"/>
      <c r="Y29" s="452"/>
      <c r="Z29" s="137"/>
      <c r="AA29" s="148"/>
      <c r="AB29" s="449"/>
      <c r="AC29" s="182"/>
      <c r="AD29" s="182"/>
      <c r="AE29" s="182"/>
      <c r="AF29" s="182"/>
      <c r="AG29" s="182"/>
    </row>
    <row r="30" spans="1:33" customFormat="1" ht="14.25" hidden="1" customHeight="1">
      <c r="A30" s="667"/>
      <c r="B30" s="667"/>
      <c r="C30" s="667"/>
      <c r="D30" s="303"/>
      <c r="E30" s="545"/>
      <c r="F30" s="545"/>
      <c r="G30" s="180"/>
      <c r="H30" s="180"/>
      <c r="I30" s="182"/>
      <c r="J30" s="78"/>
      <c r="L30" s="439"/>
      <c r="M30" s="444"/>
      <c r="N30" s="444"/>
      <c r="O30" s="444"/>
      <c r="P30" s="444"/>
      <c r="Q30" s="444"/>
      <c r="R30" s="444"/>
      <c r="S30" s="444"/>
      <c r="T30" s="444"/>
      <c r="U30" s="444"/>
      <c r="V30" s="444"/>
      <c r="W30" s="444"/>
      <c r="X30" s="444"/>
      <c r="Y30" s="444"/>
      <c r="Z30" s="444"/>
      <c r="AA30" s="444"/>
      <c r="AB30" s="449"/>
      <c r="AC30" s="182"/>
      <c r="AD30" s="182"/>
      <c r="AE30" s="182"/>
      <c r="AF30" s="182"/>
      <c r="AG30" s="182"/>
    </row>
    <row r="31" spans="1:33" customFormat="1">
      <c r="A31" s="667"/>
      <c r="B31" s="667"/>
      <c r="C31" s="667"/>
      <c r="D31" s="545"/>
      <c r="E31" s="545"/>
      <c r="F31" s="545"/>
      <c r="G31" s="550"/>
      <c r="H31" s="545"/>
      <c r="I31" s="2"/>
      <c r="J31" s="78"/>
      <c r="K31" s="2"/>
      <c r="L31" s="439"/>
      <c r="M31" s="137" t="s">
        <v>17</v>
      </c>
      <c r="N31" s="444"/>
      <c r="O31" s="444"/>
      <c r="P31" s="444"/>
      <c r="Q31" s="444"/>
      <c r="R31" s="444"/>
      <c r="S31" s="444"/>
      <c r="T31" s="444"/>
      <c r="U31" s="444"/>
      <c r="V31" s="444"/>
      <c r="W31" s="444"/>
      <c r="X31" s="444"/>
      <c r="Y31" s="444"/>
      <c r="Z31" s="444"/>
      <c r="AA31" s="444"/>
      <c r="AB31" s="449"/>
      <c r="AC31" s="182"/>
      <c r="AD31" s="182"/>
      <c r="AE31" s="182"/>
      <c r="AF31" s="182"/>
      <c r="AG31" s="182"/>
    </row>
    <row r="32" spans="1:33" customFormat="1" ht="15" customHeight="1">
      <c r="A32" s="667"/>
      <c r="B32" s="667"/>
      <c r="C32" s="545"/>
      <c r="D32" s="545"/>
      <c r="E32" s="545"/>
      <c r="F32" s="545"/>
      <c r="G32" s="550"/>
      <c r="H32" s="545"/>
      <c r="I32" s="2"/>
      <c r="J32" s="78"/>
      <c r="K32" s="2"/>
      <c r="L32" s="439"/>
      <c r="M32" s="136" t="s">
        <v>18</v>
      </c>
      <c r="N32" s="136"/>
      <c r="O32" s="440"/>
      <c r="P32" s="440"/>
      <c r="Q32" s="440"/>
      <c r="R32" s="440"/>
      <c r="S32" s="440"/>
      <c r="T32" s="440"/>
      <c r="U32" s="440"/>
      <c r="V32" s="440"/>
      <c r="W32" s="455"/>
      <c r="X32" s="148"/>
      <c r="Y32" s="452"/>
      <c r="Z32" s="136"/>
      <c r="AA32" s="148"/>
      <c r="AB32" s="449"/>
      <c r="AC32" s="182"/>
      <c r="AD32" s="182"/>
      <c r="AE32" s="182"/>
      <c r="AF32" s="182"/>
      <c r="AG32" s="182"/>
    </row>
    <row r="33" spans="1:33" customFormat="1" ht="15" customHeight="1">
      <c r="A33" s="667"/>
      <c r="B33" s="545"/>
      <c r="C33" s="545"/>
      <c r="D33" s="545"/>
      <c r="E33" s="545"/>
      <c r="F33" s="545"/>
      <c r="G33" s="550"/>
      <c r="H33" s="545"/>
      <c r="I33" s="2"/>
      <c r="J33" s="78"/>
      <c r="K33" s="2"/>
      <c r="L33" s="439"/>
      <c r="M33" s="142" t="s">
        <v>19</v>
      </c>
      <c r="N33" s="136"/>
      <c r="O33" s="440"/>
      <c r="P33" s="440"/>
      <c r="Q33" s="440"/>
      <c r="R33" s="440"/>
      <c r="S33" s="440"/>
      <c r="T33" s="440"/>
      <c r="U33" s="440"/>
      <c r="V33" s="440"/>
      <c r="W33" s="455"/>
      <c r="X33" s="148"/>
      <c r="Y33" s="452"/>
      <c r="Z33" s="136"/>
      <c r="AA33" s="148"/>
      <c r="AB33" s="449"/>
      <c r="AC33" s="182"/>
      <c r="AD33" s="182"/>
      <c r="AE33" s="182"/>
      <c r="AF33" s="182"/>
      <c r="AG33" s="182"/>
    </row>
    <row r="34" spans="1:33" customFormat="1" ht="15" customHeight="1">
      <c r="A34" s="182"/>
      <c r="B34" s="182"/>
      <c r="C34" s="182"/>
      <c r="D34" s="182"/>
      <c r="E34" s="182"/>
      <c r="F34" s="182"/>
      <c r="G34" s="463"/>
      <c r="H34" s="182"/>
      <c r="I34" s="505"/>
      <c r="J34" s="78"/>
      <c r="L34" s="439"/>
      <c r="M34" s="151" t="s">
        <v>309</v>
      </c>
      <c r="N34" s="136"/>
      <c r="O34" s="440"/>
      <c r="P34" s="440"/>
      <c r="Q34" s="440"/>
      <c r="R34" s="440"/>
      <c r="S34" s="440"/>
      <c r="T34" s="440"/>
      <c r="U34" s="440"/>
      <c r="V34" s="440"/>
      <c r="W34" s="455"/>
      <c r="X34" s="148"/>
      <c r="Y34" s="452"/>
      <c r="Z34" s="136"/>
      <c r="AA34" s="148"/>
      <c r="AB34" s="449"/>
      <c r="AC34" s="182"/>
      <c r="AD34" s="182"/>
      <c r="AE34" s="182"/>
      <c r="AF34" s="182"/>
      <c r="AG34" s="182"/>
    </row>
    <row r="35" spans="1:33" ht="3" customHeight="1">
      <c r="L35" s="409"/>
      <c r="M35" s="409"/>
      <c r="N35" s="409"/>
      <c r="O35" s="409"/>
      <c r="P35" s="409"/>
      <c r="Q35" s="409"/>
      <c r="R35" s="409"/>
      <c r="S35" s="409"/>
      <c r="T35" s="409"/>
      <c r="U35" s="409"/>
      <c r="V35" s="409"/>
      <c r="W35" s="409"/>
      <c r="X35" s="409"/>
      <c r="Y35" s="409"/>
      <c r="Z35" s="409"/>
    </row>
    <row r="36" spans="1:33" ht="89.25" customHeight="1">
      <c r="L36" s="1">
        <v>1</v>
      </c>
      <c r="M36" s="661" t="s">
        <v>671</v>
      </c>
      <c r="N36" s="661"/>
      <c r="O36" s="661"/>
      <c r="P36" s="661"/>
      <c r="Q36" s="661"/>
      <c r="R36" s="661"/>
      <c r="S36" s="661"/>
      <c r="T36" s="661"/>
      <c r="U36" s="661"/>
      <c r="V36" s="661"/>
      <c r="W36" s="661"/>
    </row>
  </sheetData>
  <sheetProtection algorithmName="SHA-512" hashValue="dmNEIk109PaUp+/QAF1q9J0FLttGnXaH4WkhZdRfNqyuQCybkT50NWsTJ7hYCh/i/s57de/Lb1Ohva+0cL+6cA==" saltValue="SSEsUzEsG6XIPfJ4L5jguA==" spinCount="100000" sheet="1" objects="1" scenarios="1" formatColumns="0" formatRows="0"/>
  <dataConsolidate leftLabels="1"/>
  <mergeCells count="41">
    <mergeCell ref="A18:A33"/>
    <mergeCell ref="B19:B32"/>
    <mergeCell ref="C20:C31"/>
    <mergeCell ref="D21:D29"/>
    <mergeCell ref="G24:G27"/>
    <mergeCell ref="E22:E29"/>
    <mergeCell ref="F23:F28"/>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Z24:Z26"/>
    <mergeCell ref="O9:T9"/>
    <mergeCell ref="O10:T10"/>
    <mergeCell ref="L5:T5"/>
    <mergeCell ref="O7:T7"/>
    <mergeCell ref="O8:T8"/>
    <mergeCell ref="O12:Z12"/>
    <mergeCell ref="L14:L16"/>
    <mergeCell ref="L13:AA13"/>
    <mergeCell ref="O21:AA21"/>
    <mergeCell ref="O23:AA23"/>
    <mergeCell ref="W24:W26"/>
    <mergeCell ref="X24:X26"/>
    <mergeCell ref="AB13:AB16"/>
    <mergeCell ref="X16:Y16"/>
    <mergeCell ref="O18:AA18"/>
    <mergeCell ref="O19:AA19"/>
    <mergeCell ref="O20:AA20"/>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xr:uid="{00000000-0002-0000-1A00-000000000000}"/>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xr:uid="{00000000-0002-0000-1A00-000001000000}"/>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xr:uid="{00000000-0002-0000-1A00-000002000000}">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xr:uid="{00000000-0002-0000-1A00-000003000000}">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xr:uid="{00000000-0002-0000-1A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xr:uid="{00000000-0002-0000-1A00-000005000000}"/>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xr:uid="{00000000-0002-0000-1A00-000006000000}"/>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xr:uid="{00000000-0002-0000-1A00-000007000000}"/>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xr:uid="{00000000-0002-0000-1A00-000008000000}">
      <formula1>900</formula1>
    </dataValidation>
    <dataValidation type="list" allowBlank="1" showInputMessage="1" showErrorMessage="1" errorTitle="Ошибка" error="Выберите значение из списка" prompt="Выберите значение из списка" sqref="M24" xr:uid="{00000000-0002-0000-1A00-00000A000000}">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191" hidden="1" customWidth="1"/>
    <col min="2" max="4" width="3.7109375" style="180" hidden="1" customWidth="1"/>
    <col min="5" max="5" width="3.7109375" style="80" customWidth="1"/>
    <col min="6" max="6" width="9.7109375" style="32" customWidth="1"/>
    <col min="7" max="7" width="37.7109375" style="32" customWidth="1"/>
    <col min="8" max="8" width="66.85546875" style="32" customWidth="1"/>
    <col min="9" max="9" width="115.7109375" style="32" customWidth="1"/>
    <col min="10" max="11" width="10.5703125" style="180"/>
    <col min="12" max="12" width="11.140625" style="180" customWidth="1"/>
    <col min="13" max="20" width="10.5703125" style="180"/>
    <col min="21" max="16384" width="10.5703125" style="32"/>
  </cols>
  <sheetData>
    <row r="1" spans="1:20" ht="3" customHeight="1">
      <c r="A1" s="191" t="s">
        <v>209</v>
      </c>
    </row>
    <row r="2" spans="1:20" ht="22.5">
      <c r="F2" s="662" t="s">
        <v>491</v>
      </c>
      <c r="G2" s="663"/>
      <c r="H2" s="664"/>
      <c r="I2" s="376"/>
    </row>
    <row r="3" spans="1:20" ht="3" customHeight="1"/>
    <row r="4" spans="1:20" s="145" customFormat="1" ht="11.25">
      <c r="A4" s="190"/>
      <c r="B4" s="190"/>
      <c r="C4" s="190"/>
      <c r="D4" s="190"/>
      <c r="F4" s="613" t="s">
        <v>454</v>
      </c>
      <c r="G4" s="613"/>
      <c r="H4" s="613"/>
      <c r="I4" s="637" t="s">
        <v>455</v>
      </c>
      <c r="J4" s="190"/>
      <c r="K4" s="190"/>
      <c r="L4" s="190"/>
      <c r="M4" s="190"/>
      <c r="N4" s="190"/>
      <c r="O4" s="190"/>
      <c r="P4" s="190"/>
      <c r="Q4" s="190"/>
      <c r="R4" s="190"/>
      <c r="S4" s="190"/>
      <c r="T4" s="190"/>
    </row>
    <row r="5" spans="1:20" s="145" customFormat="1" ht="11.25" customHeight="1">
      <c r="A5" s="190"/>
      <c r="B5" s="190"/>
      <c r="C5" s="190"/>
      <c r="D5" s="190"/>
      <c r="F5" s="278" t="s">
        <v>92</v>
      </c>
      <c r="G5" s="104" t="s">
        <v>457</v>
      </c>
      <c r="H5" s="277" t="s">
        <v>442</v>
      </c>
      <c r="I5" s="637"/>
      <c r="J5" s="190"/>
      <c r="K5" s="190"/>
      <c r="L5" s="190"/>
      <c r="M5" s="190"/>
      <c r="N5" s="190"/>
      <c r="O5" s="190"/>
      <c r="P5" s="190"/>
      <c r="Q5" s="190"/>
      <c r="R5" s="190"/>
      <c r="S5" s="190"/>
      <c r="T5" s="190"/>
    </row>
    <row r="6" spans="1:20" s="145" customFormat="1" ht="12" customHeight="1">
      <c r="A6" s="190"/>
      <c r="B6" s="190"/>
      <c r="C6" s="190"/>
      <c r="D6" s="190"/>
      <c r="F6" s="279" t="s">
        <v>93</v>
      </c>
      <c r="G6" s="281">
        <v>2</v>
      </c>
      <c r="H6" s="282">
        <v>3</v>
      </c>
      <c r="I6" s="280">
        <v>4</v>
      </c>
      <c r="J6" s="190">
        <v>4</v>
      </c>
      <c r="K6" s="190"/>
      <c r="L6" s="190"/>
      <c r="M6" s="190"/>
      <c r="N6" s="190"/>
      <c r="O6" s="190"/>
      <c r="P6" s="190"/>
      <c r="Q6" s="190"/>
      <c r="R6" s="190"/>
      <c r="S6" s="190"/>
      <c r="T6" s="190"/>
    </row>
    <row r="7" spans="1:20" s="145" customFormat="1" ht="18.75">
      <c r="A7" s="190"/>
      <c r="B7" s="190"/>
      <c r="C7" s="190"/>
      <c r="D7" s="190"/>
      <c r="F7" s="171">
        <v>1</v>
      </c>
      <c r="G7" s="360" t="s">
        <v>492</v>
      </c>
      <c r="H7" s="276" t="str">
        <f>IF(dateCh="","",dateCh)</f>
        <v>29.11.2022</v>
      </c>
      <c r="I7" s="176" t="s">
        <v>493</v>
      </c>
      <c r="J7" s="290"/>
      <c r="K7" s="190"/>
      <c r="L7" s="190"/>
      <c r="M7" s="190"/>
      <c r="N7" s="190"/>
      <c r="O7" s="190"/>
      <c r="P7" s="190"/>
      <c r="Q7" s="190"/>
      <c r="R7" s="190"/>
      <c r="S7" s="190"/>
      <c r="T7" s="190"/>
    </row>
    <row r="8" spans="1:20" s="145" customFormat="1" ht="45">
      <c r="A8" s="665">
        <v>1</v>
      </c>
      <c r="B8" s="190"/>
      <c r="C8" s="190"/>
      <c r="D8" s="190"/>
      <c r="F8" s="171" t="str">
        <f>"2." &amp;mergeValue(A8)</f>
        <v>2.1</v>
      </c>
      <c r="G8" s="360" t="s">
        <v>494</v>
      </c>
      <c r="H8" s="276"/>
      <c r="I8" s="176" t="s">
        <v>589</v>
      </c>
      <c r="J8" s="290"/>
      <c r="K8" s="190"/>
      <c r="L8" s="190"/>
      <c r="M8" s="190"/>
      <c r="N8" s="190"/>
      <c r="O8" s="190"/>
      <c r="P8" s="190"/>
      <c r="Q8" s="190"/>
      <c r="R8" s="190"/>
      <c r="S8" s="190"/>
      <c r="T8" s="190"/>
    </row>
    <row r="9" spans="1:20" s="145" customFormat="1" ht="22.5">
      <c r="A9" s="665"/>
      <c r="B9" s="190"/>
      <c r="C9" s="190"/>
      <c r="D9" s="190"/>
      <c r="F9" s="171" t="str">
        <f>"3." &amp;mergeValue(A9)</f>
        <v>3.1</v>
      </c>
      <c r="G9" s="360" t="s">
        <v>495</v>
      </c>
      <c r="H9" s="276"/>
      <c r="I9" s="176" t="s">
        <v>587</v>
      </c>
      <c r="J9" s="290"/>
      <c r="K9" s="190"/>
      <c r="L9" s="190"/>
      <c r="M9" s="190"/>
      <c r="N9" s="190"/>
      <c r="O9" s="190"/>
      <c r="P9" s="190"/>
      <c r="Q9" s="190"/>
      <c r="R9" s="190"/>
      <c r="S9" s="190"/>
      <c r="T9" s="190"/>
    </row>
    <row r="10" spans="1:20" s="145" customFormat="1" ht="22.5">
      <c r="A10" s="665"/>
      <c r="B10" s="190"/>
      <c r="C10" s="190"/>
      <c r="D10" s="190"/>
      <c r="F10" s="171" t="str">
        <f>"4."&amp;mergeValue(A10)</f>
        <v>4.1</v>
      </c>
      <c r="G10" s="360" t="s">
        <v>496</v>
      </c>
      <c r="H10" s="277" t="s">
        <v>458</v>
      </c>
      <c r="I10" s="176"/>
      <c r="J10" s="290"/>
      <c r="K10" s="190"/>
      <c r="L10" s="190"/>
      <c r="M10" s="190"/>
      <c r="N10" s="190"/>
      <c r="O10" s="190"/>
      <c r="P10" s="190"/>
      <c r="Q10" s="190"/>
      <c r="R10" s="190"/>
      <c r="S10" s="190"/>
      <c r="T10" s="190"/>
    </row>
    <row r="11" spans="1:20" s="145" customFormat="1" ht="18.75">
      <c r="A11" s="665"/>
      <c r="B11" s="665">
        <v>1</v>
      </c>
      <c r="C11" s="296"/>
      <c r="D11" s="296"/>
      <c r="F11" s="171" t="str">
        <f>"4."&amp;mergeValue(A11) &amp;"."&amp;mergeValue(B11)</f>
        <v>4.1.1</v>
      </c>
      <c r="G11" s="283" t="s">
        <v>591</v>
      </c>
      <c r="H11" s="276" t="str">
        <f>IF(region_name="","",region_name)</f>
        <v>Курская область</v>
      </c>
      <c r="I11" s="176" t="s">
        <v>499</v>
      </c>
      <c r="J11" s="290"/>
      <c r="K11" s="190"/>
      <c r="L11" s="190"/>
      <c r="M11" s="190"/>
      <c r="N11" s="190"/>
      <c r="O11" s="190"/>
      <c r="P11" s="190"/>
      <c r="Q11" s="190"/>
      <c r="R11" s="190"/>
      <c r="S11" s="190"/>
      <c r="T11" s="190"/>
    </row>
    <row r="12" spans="1:20" s="145" customFormat="1" ht="22.5">
      <c r="A12" s="665"/>
      <c r="B12" s="665"/>
      <c r="C12" s="665">
        <v>1</v>
      </c>
      <c r="D12" s="296"/>
      <c r="F12" s="171" t="str">
        <f>"4."&amp;mergeValue(A12) &amp;"."&amp;mergeValue(B12)&amp;"."&amp;mergeValue(C12)</f>
        <v>4.1.1.1</v>
      </c>
      <c r="G12" s="295" t="s">
        <v>497</v>
      </c>
      <c r="H12" s="276"/>
      <c r="I12" s="176" t="s">
        <v>500</v>
      </c>
      <c r="J12" s="290"/>
      <c r="K12" s="190"/>
      <c r="L12" s="190"/>
      <c r="M12" s="190"/>
      <c r="N12" s="190"/>
      <c r="O12" s="190"/>
      <c r="P12" s="190"/>
      <c r="Q12" s="190"/>
      <c r="R12" s="190"/>
      <c r="S12" s="190"/>
      <c r="T12" s="190"/>
    </row>
    <row r="13" spans="1:20" s="145" customFormat="1" ht="39" customHeight="1">
      <c r="A13" s="665"/>
      <c r="B13" s="665"/>
      <c r="C13" s="665"/>
      <c r="D13" s="296">
        <v>1</v>
      </c>
      <c r="F13" s="171" t="str">
        <f>"4."&amp;mergeValue(A13) &amp;"."&amp;mergeValue(B13)&amp;"."&amp;mergeValue(C13)&amp;"."&amp;mergeValue(D13)</f>
        <v>4.1.1.1.1</v>
      </c>
      <c r="G13" s="363" t="s">
        <v>498</v>
      </c>
      <c r="H13" s="276"/>
      <c r="I13" s="666" t="s">
        <v>590</v>
      </c>
      <c r="J13" s="290"/>
      <c r="K13" s="190"/>
      <c r="L13" s="190"/>
      <c r="M13" s="190"/>
      <c r="N13" s="190"/>
      <c r="O13" s="190"/>
      <c r="P13" s="190"/>
      <c r="Q13" s="190"/>
      <c r="R13" s="190"/>
      <c r="S13" s="190"/>
      <c r="T13" s="190"/>
    </row>
    <row r="14" spans="1:20" s="145" customFormat="1" ht="18.75">
      <c r="A14" s="665"/>
      <c r="B14" s="665"/>
      <c r="C14" s="665"/>
      <c r="D14" s="296"/>
      <c r="F14" s="292"/>
      <c r="G14" s="137" t="s">
        <v>4</v>
      </c>
      <c r="H14" s="297"/>
      <c r="I14" s="666"/>
      <c r="J14" s="290"/>
      <c r="K14" s="190"/>
      <c r="L14" s="190"/>
      <c r="M14" s="190"/>
      <c r="N14" s="190"/>
      <c r="O14" s="190"/>
      <c r="P14" s="190"/>
      <c r="Q14" s="190"/>
      <c r="R14" s="190"/>
      <c r="S14" s="190"/>
      <c r="T14" s="190"/>
    </row>
    <row r="15" spans="1:20" s="145" customFormat="1" ht="18.75">
      <c r="A15" s="665"/>
      <c r="B15" s="665"/>
      <c r="C15" s="296"/>
      <c r="D15" s="296"/>
      <c r="F15" s="292"/>
      <c r="G15" s="136" t="s">
        <v>403</v>
      </c>
      <c r="H15" s="293"/>
      <c r="I15" s="294"/>
      <c r="J15" s="290"/>
      <c r="K15" s="190"/>
      <c r="L15" s="190"/>
      <c r="M15" s="190"/>
      <c r="N15" s="190"/>
      <c r="O15" s="190"/>
      <c r="P15" s="190"/>
      <c r="Q15" s="190"/>
      <c r="R15" s="190"/>
      <c r="S15" s="190"/>
      <c r="T15" s="190"/>
    </row>
    <row r="16" spans="1:20" s="145" customFormat="1" ht="18.75">
      <c r="A16" s="665"/>
      <c r="B16" s="190"/>
      <c r="C16" s="190"/>
      <c r="D16" s="190"/>
      <c r="F16" s="292"/>
      <c r="G16" s="142" t="s">
        <v>506</v>
      </c>
      <c r="H16" s="293"/>
      <c r="I16" s="294"/>
      <c r="J16" s="290"/>
      <c r="K16" s="190"/>
      <c r="L16" s="190"/>
      <c r="M16" s="190"/>
      <c r="N16" s="190"/>
      <c r="O16" s="190"/>
      <c r="P16" s="190"/>
      <c r="Q16" s="190"/>
      <c r="R16" s="190"/>
      <c r="S16" s="190"/>
      <c r="T16" s="190"/>
    </row>
    <row r="17" spans="1:20" s="145" customFormat="1" ht="18.75">
      <c r="A17" s="190"/>
      <c r="B17" s="190"/>
      <c r="C17" s="190"/>
      <c r="D17" s="190"/>
      <c r="F17" s="292"/>
      <c r="G17" s="151" t="s">
        <v>505</v>
      </c>
      <c r="H17" s="293"/>
      <c r="I17" s="294"/>
      <c r="J17" s="290"/>
      <c r="K17" s="190"/>
      <c r="L17" s="190"/>
      <c r="M17" s="190"/>
      <c r="N17" s="190"/>
      <c r="O17" s="190"/>
      <c r="P17" s="190"/>
      <c r="Q17" s="190"/>
      <c r="R17" s="190"/>
      <c r="S17" s="190"/>
      <c r="T17" s="190"/>
    </row>
    <row r="18" spans="1:20" s="145" customFormat="1" ht="3" customHeight="1">
      <c r="A18" s="190"/>
      <c r="B18" s="190"/>
      <c r="C18" s="190"/>
      <c r="D18" s="190"/>
      <c r="F18" s="284"/>
      <c r="G18" s="361"/>
      <c r="H18" s="362"/>
      <c r="I18" s="88"/>
      <c r="J18" s="190"/>
      <c r="K18" s="190"/>
      <c r="L18" s="190"/>
      <c r="M18" s="190"/>
      <c r="N18" s="190"/>
      <c r="O18" s="190"/>
      <c r="P18" s="190"/>
      <c r="Q18" s="190"/>
      <c r="R18" s="190"/>
      <c r="S18" s="190"/>
      <c r="T18" s="190"/>
    </row>
    <row r="19" spans="1:20" s="145" customFormat="1" ht="15" customHeight="1">
      <c r="A19" s="190"/>
      <c r="B19" s="190"/>
      <c r="C19" s="190"/>
      <c r="D19" s="190"/>
      <c r="F19" s="284"/>
      <c r="G19" s="661" t="s">
        <v>592</v>
      </c>
      <c r="H19" s="661"/>
      <c r="I19" s="88"/>
      <c r="J19" s="190"/>
      <c r="K19" s="190"/>
      <c r="L19" s="190"/>
      <c r="M19" s="190"/>
      <c r="N19" s="190"/>
      <c r="O19" s="190"/>
      <c r="P19" s="190"/>
      <c r="Q19" s="190"/>
      <c r="R19" s="190"/>
      <c r="S19" s="190"/>
      <c r="T19" s="190"/>
    </row>
  </sheetData>
  <sheetProtection algorithmName="SHA-512" hashValue="e0Vfm1UR6mqbFXmWS2dczgBMsDwjl6AEad6602Lmpy/xriF/D236uuwWqUBAaDKGuQfmU2FyTZfUOG4VGC5J0g==" saltValue="aYbxBo2RO+c6rRtSY1wnLw=="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1B00-000000000000}">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180" hidden="1" customWidth="1"/>
    <col min="7" max="8" width="7" style="191" hidden="1" customWidth="1"/>
    <col min="9" max="9" width="3.7109375" style="88" customWidth="1"/>
    <col min="10" max="11" width="3.7109375" style="80" customWidth="1"/>
    <col min="12" max="12" width="12.7109375" style="32" customWidth="1"/>
    <col min="13" max="13" width="47.42578125" style="32" customWidth="1"/>
    <col min="14" max="16" width="3.7109375" style="32" customWidth="1"/>
    <col min="17" max="17" width="23.7109375" style="32" customWidth="1"/>
    <col min="18" max="20" width="3.7109375" style="32" customWidth="1"/>
    <col min="21" max="21" width="23.7109375" style="32" customWidth="1"/>
    <col min="22" max="24" width="3.7109375" style="32" customWidth="1"/>
    <col min="25" max="27" width="23.7109375" style="32" customWidth="1"/>
    <col min="28" max="28" width="11.7109375" style="32" customWidth="1"/>
    <col min="29" max="29" width="3.7109375" style="32" customWidth="1"/>
    <col min="30" max="30" width="11.7109375" style="32" customWidth="1"/>
    <col min="31" max="31" width="8.5703125" style="32" hidden="1" customWidth="1"/>
    <col min="32" max="32" width="4.7109375" style="32" customWidth="1"/>
    <col min="33" max="33" width="115.7109375" style="32" customWidth="1"/>
    <col min="34" max="35" width="10.5703125" style="180"/>
    <col min="36" max="36" width="13.42578125" style="180" customWidth="1"/>
    <col min="37" max="37" width="10.5703125" style="180"/>
    <col min="38" max="246" width="10.5703125" style="32"/>
    <col min="247" max="254" width="0" style="32" hidden="1" customWidth="1"/>
    <col min="255" max="257" width="3.7109375" style="32" customWidth="1"/>
    <col min="258" max="258" width="12.7109375" style="32" customWidth="1"/>
    <col min="259" max="259" width="47.42578125" style="32" customWidth="1"/>
    <col min="260" max="260" width="5.5703125" style="32" customWidth="1"/>
    <col min="261" max="262" width="3.7109375" style="32" customWidth="1"/>
    <col min="263" max="263" width="22" style="32" customWidth="1"/>
    <col min="264" max="264" width="5.5703125" style="32" customWidth="1"/>
    <col min="265" max="266" width="3.7109375" style="32" customWidth="1"/>
    <col min="267" max="267" width="22" style="32" customWidth="1"/>
    <col min="268" max="268" width="5.5703125" style="32" customWidth="1"/>
    <col min="269" max="270" width="3.7109375" style="32" customWidth="1"/>
    <col min="271" max="271" width="22" style="32" customWidth="1"/>
    <col min="272" max="273" width="15.7109375" style="32" customWidth="1"/>
    <col min="274" max="274" width="11.7109375" style="32" customWidth="1"/>
    <col min="275" max="275" width="6.42578125" style="32" bestFit="1" customWidth="1"/>
    <col min="276" max="276" width="11.7109375" style="32" customWidth="1"/>
    <col min="277" max="277" width="0" style="32" hidden="1" customWidth="1"/>
    <col min="278" max="278" width="3.7109375" style="32" customWidth="1"/>
    <col min="279" max="279" width="11.140625" style="32" bestFit="1" customWidth="1"/>
    <col min="280" max="281" width="10.5703125" style="32"/>
    <col min="282" max="282" width="13.42578125" style="32" customWidth="1"/>
    <col min="283" max="502" width="10.5703125" style="32"/>
    <col min="503" max="510" width="0" style="32" hidden="1" customWidth="1"/>
    <col min="511" max="513" width="3.7109375" style="32" customWidth="1"/>
    <col min="514" max="514" width="12.7109375" style="32" customWidth="1"/>
    <col min="515" max="515" width="47.42578125" style="32" customWidth="1"/>
    <col min="516" max="516" width="5.5703125" style="32" customWidth="1"/>
    <col min="517" max="518" width="3.7109375" style="32" customWidth="1"/>
    <col min="519" max="519" width="22" style="32" customWidth="1"/>
    <col min="520" max="520" width="5.5703125" style="32" customWidth="1"/>
    <col min="521" max="522" width="3.7109375" style="32" customWidth="1"/>
    <col min="523" max="523" width="22" style="32" customWidth="1"/>
    <col min="524" max="524" width="5.5703125" style="32" customWidth="1"/>
    <col min="525" max="526" width="3.7109375" style="32" customWidth="1"/>
    <col min="527" max="527" width="22" style="32" customWidth="1"/>
    <col min="528" max="529" width="15.7109375" style="32" customWidth="1"/>
    <col min="530" max="530" width="11.7109375" style="32" customWidth="1"/>
    <col min="531" max="531" width="6.42578125" style="32" bestFit="1" customWidth="1"/>
    <col min="532" max="532" width="11.7109375" style="32" customWidth="1"/>
    <col min="533" max="533" width="0" style="32" hidden="1" customWidth="1"/>
    <col min="534" max="534" width="3.7109375" style="32" customWidth="1"/>
    <col min="535" max="535" width="11.140625" style="32" bestFit="1" customWidth="1"/>
    <col min="536" max="537" width="10.5703125" style="32"/>
    <col min="538" max="538" width="13.42578125" style="32" customWidth="1"/>
    <col min="539" max="758" width="10.5703125" style="32"/>
    <col min="759" max="766" width="0" style="32" hidden="1" customWidth="1"/>
    <col min="767" max="769" width="3.7109375" style="32" customWidth="1"/>
    <col min="770" max="770" width="12.7109375" style="32" customWidth="1"/>
    <col min="771" max="771" width="47.42578125" style="32" customWidth="1"/>
    <col min="772" max="772" width="5.5703125" style="32" customWidth="1"/>
    <col min="773" max="774" width="3.7109375" style="32" customWidth="1"/>
    <col min="775" max="775" width="22" style="32" customWidth="1"/>
    <col min="776" max="776" width="5.5703125" style="32" customWidth="1"/>
    <col min="777" max="778" width="3.7109375" style="32" customWidth="1"/>
    <col min="779" max="779" width="22" style="32" customWidth="1"/>
    <col min="780" max="780" width="5.5703125" style="32" customWidth="1"/>
    <col min="781" max="782" width="3.7109375" style="32" customWidth="1"/>
    <col min="783" max="783" width="22" style="32" customWidth="1"/>
    <col min="784" max="785" width="15.7109375" style="32" customWidth="1"/>
    <col min="786" max="786" width="11.7109375" style="32" customWidth="1"/>
    <col min="787" max="787" width="6.42578125" style="32" bestFit="1" customWidth="1"/>
    <col min="788" max="788" width="11.7109375" style="32" customWidth="1"/>
    <col min="789" max="789" width="0" style="32" hidden="1" customWidth="1"/>
    <col min="790" max="790" width="3.7109375" style="32" customWidth="1"/>
    <col min="791" max="791" width="11.140625" style="32" bestFit="1" customWidth="1"/>
    <col min="792" max="793" width="10.5703125" style="32"/>
    <col min="794" max="794" width="13.42578125" style="32" customWidth="1"/>
    <col min="795" max="1014" width="10.5703125" style="32"/>
    <col min="1015" max="1022" width="0" style="32" hidden="1" customWidth="1"/>
    <col min="1023" max="1025" width="3.7109375" style="32" customWidth="1"/>
    <col min="1026" max="1026" width="12.7109375" style="32" customWidth="1"/>
    <col min="1027" max="1027" width="47.42578125" style="32" customWidth="1"/>
    <col min="1028" max="1028" width="5.5703125" style="32" customWidth="1"/>
    <col min="1029" max="1030" width="3.7109375" style="32" customWidth="1"/>
    <col min="1031" max="1031" width="22" style="32" customWidth="1"/>
    <col min="1032" max="1032" width="5.5703125" style="32" customWidth="1"/>
    <col min="1033" max="1034" width="3.7109375" style="32" customWidth="1"/>
    <col min="1035" max="1035" width="22" style="32" customWidth="1"/>
    <col min="1036" max="1036" width="5.5703125" style="32" customWidth="1"/>
    <col min="1037" max="1038" width="3.7109375" style="32" customWidth="1"/>
    <col min="1039" max="1039" width="22" style="32" customWidth="1"/>
    <col min="1040" max="1041" width="15.7109375" style="32" customWidth="1"/>
    <col min="1042" max="1042" width="11.7109375" style="32" customWidth="1"/>
    <col min="1043" max="1043" width="6.42578125" style="32" bestFit="1" customWidth="1"/>
    <col min="1044" max="1044" width="11.7109375" style="32" customWidth="1"/>
    <col min="1045" max="1045" width="0" style="32" hidden="1" customWidth="1"/>
    <col min="1046" max="1046" width="3.7109375" style="32" customWidth="1"/>
    <col min="1047" max="1047" width="11.140625" style="32" bestFit="1" customWidth="1"/>
    <col min="1048" max="1049" width="10.5703125" style="32"/>
    <col min="1050" max="1050" width="13.42578125" style="32" customWidth="1"/>
    <col min="1051" max="1270" width="10.5703125" style="32"/>
    <col min="1271" max="1278" width="0" style="32" hidden="1" customWidth="1"/>
    <col min="1279" max="1281" width="3.7109375" style="32" customWidth="1"/>
    <col min="1282" max="1282" width="12.7109375" style="32" customWidth="1"/>
    <col min="1283" max="1283" width="47.42578125" style="32" customWidth="1"/>
    <col min="1284" max="1284" width="5.5703125" style="32" customWidth="1"/>
    <col min="1285" max="1286" width="3.7109375" style="32" customWidth="1"/>
    <col min="1287" max="1287" width="22" style="32" customWidth="1"/>
    <col min="1288" max="1288" width="5.5703125" style="32" customWidth="1"/>
    <col min="1289" max="1290" width="3.7109375" style="32" customWidth="1"/>
    <col min="1291" max="1291" width="22" style="32" customWidth="1"/>
    <col min="1292" max="1292" width="5.5703125" style="32" customWidth="1"/>
    <col min="1293" max="1294" width="3.7109375" style="32" customWidth="1"/>
    <col min="1295" max="1295" width="22" style="32" customWidth="1"/>
    <col min="1296" max="1297" width="15.7109375" style="32" customWidth="1"/>
    <col min="1298" max="1298" width="11.7109375" style="32" customWidth="1"/>
    <col min="1299" max="1299" width="6.42578125" style="32" bestFit="1" customWidth="1"/>
    <col min="1300" max="1300" width="11.7109375" style="32" customWidth="1"/>
    <col min="1301" max="1301" width="0" style="32" hidden="1" customWidth="1"/>
    <col min="1302" max="1302" width="3.7109375" style="32" customWidth="1"/>
    <col min="1303" max="1303" width="11.140625" style="32" bestFit="1" customWidth="1"/>
    <col min="1304" max="1305" width="10.5703125" style="32"/>
    <col min="1306" max="1306" width="13.42578125" style="32" customWidth="1"/>
    <col min="1307" max="1526" width="10.5703125" style="32"/>
    <col min="1527" max="1534" width="0" style="32" hidden="1" customWidth="1"/>
    <col min="1535" max="1537" width="3.7109375" style="32" customWidth="1"/>
    <col min="1538" max="1538" width="12.7109375" style="32" customWidth="1"/>
    <col min="1539" max="1539" width="47.42578125" style="32" customWidth="1"/>
    <col min="1540" max="1540" width="5.5703125" style="32" customWidth="1"/>
    <col min="1541" max="1542" width="3.7109375" style="32" customWidth="1"/>
    <col min="1543" max="1543" width="22" style="32" customWidth="1"/>
    <col min="1544" max="1544" width="5.5703125" style="32" customWidth="1"/>
    <col min="1545" max="1546" width="3.7109375" style="32" customWidth="1"/>
    <col min="1547" max="1547" width="22" style="32" customWidth="1"/>
    <col min="1548" max="1548" width="5.5703125" style="32" customWidth="1"/>
    <col min="1549" max="1550" width="3.7109375" style="32" customWidth="1"/>
    <col min="1551" max="1551" width="22" style="32" customWidth="1"/>
    <col min="1552" max="1553" width="15.7109375" style="32" customWidth="1"/>
    <col min="1554" max="1554" width="11.7109375" style="32" customWidth="1"/>
    <col min="1555" max="1555" width="6.42578125" style="32" bestFit="1" customWidth="1"/>
    <col min="1556" max="1556" width="11.7109375" style="32" customWidth="1"/>
    <col min="1557" max="1557" width="0" style="32" hidden="1" customWidth="1"/>
    <col min="1558" max="1558" width="3.7109375" style="32" customWidth="1"/>
    <col min="1559" max="1559" width="11.140625" style="32" bestFit="1" customWidth="1"/>
    <col min="1560" max="1561" width="10.5703125" style="32"/>
    <col min="1562" max="1562" width="13.42578125" style="32" customWidth="1"/>
    <col min="1563" max="1782" width="10.5703125" style="32"/>
    <col min="1783" max="1790" width="0" style="32" hidden="1" customWidth="1"/>
    <col min="1791" max="1793" width="3.7109375" style="32" customWidth="1"/>
    <col min="1794" max="1794" width="12.7109375" style="32" customWidth="1"/>
    <col min="1795" max="1795" width="47.42578125" style="32" customWidth="1"/>
    <col min="1796" max="1796" width="5.5703125" style="32" customWidth="1"/>
    <col min="1797" max="1798" width="3.7109375" style="32" customWidth="1"/>
    <col min="1799" max="1799" width="22" style="32" customWidth="1"/>
    <col min="1800" max="1800" width="5.5703125" style="32" customWidth="1"/>
    <col min="1801" max="1802" width="3.7109375" style="32" customWidth="1"/>
    <col min="1803" max="1803" width="22" style="32" customWidth="1"/>
    <col min="1804" max="1804" width="5.5703125" style="32" customWidth="1"/>
    <col min="1805" max="1806" width="3.7109375" style="32" customWidth="1"/>
    <col min="1807" max="1807" width="22" style="32" customWidth="1"/>
    <col min="1808" max="1809" width="15.7109375" style="32" customWidth="1"/>
    <col min="1810" max="1810" width="11.7109375" style="32" customWidth="1"/>
    <col min="1811" max="1811" width="6.42578125" style="32" bestFit="1" customWidth="1"/>
    <col min="1812" max="1812" width="11.7109375" style="32" customWidth="1"/>
    <col min="1813" max="1813" width="0" style="32" hidden="1" customWidth="1"/>
    <col min="1814" max="1814" width="3.7109375" style="32" customWidth="1"/>
    <col min="1815" max="1815" width="11.140625" style="32" bestFit="1" customWidth="1"/>
    <col min="1816" max="1817" width="10.5703125" style="32"/>
    <col min="1818" max="1818" width="13.42578125" style="32" customWidth="1"/>
    <col min="1819" max="2038" width="10.5703125" style="32"/>
    <col min="2039" max="2046" width="0" style="32" hidden="1" customWidth="1"/>
    <col min="2047" max="2049" width="3.7109375" style="32" customWidth="1"/>
    <col min="2050" max="2050" width="12.7109375" style="32" customWidth="1"/>
    <col min="2051" max="2051" width="47.42578125" style="32" customWidth="1"/>
    <col min="2052" max="2052" width="5.5703125" style="32" customWidth="1"/>
    <col min="2053" max="2054" width="3.7109375" style="32" customWidth="1"/>
    <col min="2055" max="2055" width="22" style="32" customWidth="1"/>
    <col min="2056" max="2056" width="5.5703125" style="32" customWidth="1"/>
    <col min="2057" max="2058" width="3.7109375" style="32" customWidth="1"/>
    <col min="2059" max="2059" width="22" style="32" customWidth="1"/>
    <col min="2060" max="2060" width="5.5703125" style="32" customWidth="1"/>
    <col min="2061" max="2062" width="3.7109375" style="32" customWidth="1"/>
    <col min="2063" max="2063" width="22" style="32" customWidth="1"/>
    <col min="2064" max="2065" width="15.7109375" style="32" customWidth="1"/>
    <col min="2066" max="2066" width="11.7109375" style="32" customWidth="1"/>
    <col min="2067" max="2067" width="6.42578125" style="32" bestFit="1" customWidth="1"/>
    <col min="2068" max="2068" width="11.7109375" style="32" customWidth="1"/>
    <col min="2069" max="2069" width="0" style="32" hidden="1" customWidth="1"/>
    <col min="2070" max="2070" width="3.7109375" style="32" customWidth="1"/>
    <col min="2071" max="2071" width="11.140625" style="32" bestFit="1" customWidth="1"/>
    <col min="2072" max="2073" width="10.5703125" style="32"/>
    <col min="2074" max="2074" width="13.42578125" style="32" customWidth="1"/>
    <col min="2075" max="2294" width="10.5703125" style="32"/>
    <col min="2295" max="2302" width="0" style="32" hidden="1" customWidth="1"/>
    <col min="2303" max="2305" width="3.7109375" style="32" customWidth="1"/>
    <col min="2306" max="2306" width="12.7109375" style="32" customWidth="1"/>
    <col min="2307" max="2307" width="47.42578125" style="32" customWidth="1"/>
    <col min="2308" max="2308" width="5.5703125" style="32" customWidth="1"/>
    <col min="2309" max="2310" width="3.7109375" style="32" customWidth="1"/>
    <col min="2311" max="2311" width="22" style="32" customWidth="1"/>
    <col min="2312" max="2312" width="5.5703125" style="32" customWidth="1"/>
    <col min="2313" max="2314" width="3.7109375" style="32" customWidth="1"/>
    <col min="2315" max="2315" width="22" style="32" customWidth="1"/>
    <col min="2316" max="2316" width="5.5703125" style="32" customWidth="1"/>
    <col min="2317" max="2318" width="3.7109375" style="32" customWidth="1"/>
    <col min="2319" max="2319" width="22" style="32" customWidth="1"/>
    <col min="2320" max="2321" width="15.7109375" style="32" customWidth="1"/>
    <col min="2322" max="2322" width="11.7109375" style="32" customWidth="1"/>
    <col min="2323" max="2323" width="6.42578125" style="32" bestFit="1" customWidth="1"/>
    <col min="2324" max="2324" width="11.7109375" style="32" customWidth="1"/>
    <col min="2325" max="2325" width="0" style="32" hidden="1" customWidth="1"/>
    <col min="2326" max="2326" width="3.7109375" style="32" customWidth="1"/>
    <col min="2327" max="2327" width="11.140625" style="32" bestFit="1" customWidth="1"/>
    <col min="2328" max="2329" width="10.5703125" style="32"/>
    <col min="2330" max="2330" width="13.42578125" style="32" customWidth="1"/>
    <col min="2331" max="2550" width="10.5703125" style="32"/>
    <col min="2551" max="2558" width="0" style="32" hidden="1" customWidth="1"/>
    <col min="2559" max="2561" width="3.7109375" style="32" customWidth="1"/>
    <col min="2562" max="2562" width="12.7109375" style="32" customWidth="1"/>
    <col min="2563" max="2563" width="47.42578125" style="32" customWidth="1"/>
    <col min="2564" max="2564" width="5.5703125" style="32" customWidth="1"/>
    <col min="2565" max="2566" width="3.7109375" style="32" customWidth="1"/>
    <col min="2567" max="2567" width="22" style="32" customWidth="1"/>
    <col min="2568" max="2568" width="5.5703125" style="32" customWidth="1"/>
    <col min="2569" max="2570" width="3.7109375" style="32" customWidth="1"/>
    <col min="2571" max="2571" width="22" style="32" customWidth="1"/>
    <col min="2572" max="2572" width="5.5703125" style="32" customWidth="1"/>
    <col min="2573" max="2574" width="3.7109375" style="32" customWidth="1"/>
    <col min="2575" max="2575" width="22" style="32" customWidth="1"/>
    <col min="2576" max="2577" width="15.7109375" style="32" customWidth="1"/>
    <col min="2578" max="2578" width="11.7109375" style="32" customWidth="1"/>
    <col min="2579" max="2579" width="6.42578125" style="32" bestFit="1" customWidth="1"/>
    <col min="2580" max="2580" width="11.7109375" style="32" customWidth="1"/>
    <col min="2581" max="2581" width="0" style="32" hidden="1" customWidth="1"/>
    <col min="2582" max="2582" width="3.7109375" style="32" customWidth="1"/>
    <col min="2583" max="2583" width="11.140625" style="32" bestFit="1" customWidth="1"/>
    <col min="2584" max="2585" width="10.5703125" style="32"/>
    <col min="2586" max="2586" width="13.42578125" style="32" customWidth="1"/>
    <col min="2587" max="2806" width="10.5703125" style="32"/>
    <col min="2807" max="2814" width="0" style="32" hidden="1" customWidth="1"/>
    <col min="2815" max="2817" width="3.7109375" style="32" customWidth="1"/>
    <col min="2818" max="2818" width="12.7109375" style="32" customWidth="1"/>
    <col min="2819" max="2819" width="47.42578125" style="32" customWidth="1"/>
    <col min="2820" max="2820" width="5.5703125" style="32" customWidth="1"/>
    <col min="2821" max="2822" width="3.7109375" style="32" customWidth="1"/>
    <col min="2823" max="2823" width="22" style="32" customWidth="1"/>
    <col min="2824" max="2824" width="5.5703125" style="32" customWidth="1"/>
    <col min="2825" max="2826" width="3.7109375" style="32" customWidth="1"/>
    <col min="2827" max="2827" width="22" style="32" customWidth="1"/>
    <col min="2828" max="2828" width="5.5703125" style="32" customWidth="1"/>
    <col min="2829" max="2830" width="3.7109375" style="32" customWidth="1"/>
    <col min="2831" max="2831" width="22" style="32" customWidth="1"/>
    <col min="2832" max="2833" width="15.7109375" style="32" customWidth="1"/>
    <col min="2834" max="2834" width="11.7109375" style="32" customWidth="1"/>
    <col min="2835" max="2835" width="6.42578125" style="32" bestFit="1" customWidth="1"/>
    <col min="2836" max="2836" width="11.7109375" style="32" customWidth="1"/>
    <col min="2837" max="2837" width="0" style="32" hidden="1" customWidth="1"/>
    <col min="2838" max="2838" width="3.7109375" style="32" customWidth="1"/>
    <col min="2839" max="2839" width="11.140625" style="32" bestFit="1" customWidth="1"/>
    <col min="2840" max="2841" width="10.5703125" style="32"/>
    <col min="2842" max="2842" width="13.42578125" style="32" customWidth="1"/>
    <col min="2843" max="3062" width="10.5703125" style="32"/>
    <col min="3063" max="3070" width="0" style="32" hidden="1" customWidth="1"/>
    <col min="3071" max="3073" width="3.7109375" style="32" customWidth="1"/>
    <col min="3074" max="3074" width="12.7109375" style="32" customWidth="1"/>
    <col min="3075" max="3075" width="47.42578125" style="32" customWidth="1"/>
    <col min="3076" max="3076" width="5.5703125" style="32" customWidth="1"/>
    <col min="3077" max="3078" width="3.7109375" style="32" customWidth="1"/>
    <col min="3079" max="3079" width="22" style="32" customWidth="1"/>
    <col min="3080" max="3080" width="5.5703125" style="32" customWidth="1"/>
    <col min="3081" max="3082" width="3.7109375" style="32" customWidth="1"/>
    <col min="3083" max="3083" width="22" style="32" customWidth="1"/>
    <col min="3084" max="3084" width="5.5703125" style="32" customWidth="1"/>
    <col min="3085" max="3086" width="3.7109375" style="32" customWidth="1"/>
    <col min="3087" max="3087" width="22" style="32" customWidth="1"/>
    <col min="3088" max="3089" width="15.7109375" style="32" customWidth="1"/>
    <col min="3090" max="3090" width="11.7109375" style="32" customWidth="1"/>
    <col min="3091" max="3091" width="6.42578125" style="32" bestFit="1" customWidth="1"/>
    <col min="3092" max="3092" width="11.7109375" style="32" customWidth="1"/>
    <col min="3093" max="3093" width="0" style="32" hidden="1" customWidth="1"/>
    <col min="3094" max="3094" width="3.7109375" style="32" customWidth="1"/>
    <col min="3095" max="3095" width="11.140625" style="32" bestFit="1" customWidth="1"/>
    <col min="3096" max="3097" width="10.5703125" style="32"/>
    <col min="3098" max="3098" width="13.42578125" style="32" customWidth="1"/>
    <col min="3099" max="3318" width="10.5703125" style="32"/>
    <col min="3319" max="3326" width="0" style="32" hidden="1" customWidth="1"/>
    <col min="3327" max="3329" width="3.7109375" style="32" customWidth="1"/>
    <col min="3330" max="3330" width="12.7109375" style="32" customWidth="1"/>
    <col min="3331" max="3331" width="47.42578125" style="32" customWidth="1"/>
    <col min="3332" max="3332" width="5.5703125" style="32" customWidth="1"/>
    <col min="3333" max="3334" width="3.7109375" style="32" customWidth="1"/>
    <col min="3335" max="3335" width="22" style="32" customWidth="1"/>
    <col min="3336" max="3336" width="5.5703125" style="32" customWidth="1"/>
    <col min="3337" max="3338" width="3.7109375" style="32" customWidth="1"/>
    <col min="3339" max="3339" width="22" style="32" customWidth="1"/>
    <col min="3340" max="3340" width="5.5703125" style="32" customWidth="1"/>
    <col min="3341" max="3342" width="3.7109375" style="32" customWidth="1"/>
    <col min="3343" max="3343" width="22" style="32" customWidth="1"/>
    <col min="3344" max="3345" width="15.7109375" style="32" customWidth="1"/>
    <col min="3346" max="3346" width="11.7109375" style="32" customWidth="1"/>
    <col min="3347" max="3347" width="6.42578125" style="32" bestFit="1" customWidth="1"/>
    <col min="3348" max="3348" width="11.7109375" style="32" customWidth="1"/>
    <col min="3349" max="3349" width="0" style="32" hidden="1" customWidth="1"/>
    <col min="3350" max="3350" width="3.7109375" style="32" customWidth="1"/>
    <col min="3351" max="3351" width="11.140625" style="32" bestFit="1" customWidth="1"/>
    <col min="3352" max="3353" width="10.5703125" style="32"/>
    <col min="3354" max="3354" width="13.42578125" style="32" customWidth="1"/>
    <col min="3355" max="3574" width="10.5703125" style="32"/>
    <col min="3575" max="3582" width="0" style="32" hidden="1" customWidth="1"/>
    <col min="3583" max="3585" width="3.7109375" style="32" customWidth="1"/>
    <col min="3586" max="3586" width="12.7109375" style="32" customWidth="1"/>
    <col min="3587" max="3587" width="47.42578125" style="32" customWidth="1"/>
    <col min="3588" max="3588" width="5.5703125" style="32" customWidth="1"/>
    <col min="3589" max="3590" width="3.7109375" style="32" customWidth="1"/>
    <col min="3591" max="3591" width="22" style="32" customWidth="1"/>
    <col min="3592" max="3592" width="5.5703125" style="32" customWidth="1"/>
    <col min="3593" max="3594" width="3.7109375" style="32" customWidth="1"/>
    <col min="3595" max="3595" width="22" style="32" customWidth="1"/>
    <col min="3596" max="3596" width="5.5703125" style="32" customWidth="1"/>
    <col min="3597" max="3598" width="3.7109375" style="32" customWidth="1"/>
    <col min="3599" max="3599" width="22" style="32" customWidth="1"/>
    <col min="3600" max="3601" width="15.7109375" style="32" customWidth="1"/>
    <col min="3602" max="3602" width="11.7109375" style="32" customWidth="1"/>
    <col min="3603" max="3603" width="6.42578125" style="32" bestFit="1" customWidth="1"/>
    <col min="3604" max="3604" width="11.7109375" style="32" customWidth="1"/>
    <col min="3605" max="3605" width="0" style="32" hidden="1" customWidth="1"/>
    <col min="3606" max="3606" width="3.7109375" style="32" customWidth="1"/>
    <col min="3607" max="3607" width="11.140625" style="32" bestFit="1" customWidth="1"/>
    <col min="3608" max="3609" width="10.5703125" style="32"/>
    <col min="3610" max="3610" width="13.42578125" style="32" customWidth="1"/>
    <col min="3611" max="3830" width="10.5703125" style="32"/>
    <col min="3831" max="3838" width="0" style="32" hidden="1" customWidth="1"/>
    <col min="3839" max="3841" width="3.7109375" style="32" customWidth="1"/>
    <col min="3842" max="3842" width="12.7109375" style="32" customWidth="1"/>
    <col min="3843" max="3843" width="47.42578125" style="32" customWidth="1"/>
    <col min="3844" max="3844" width="5.5703125" style="32" customWidth="1"/>
    <col min="3845" max="3846" width="3.7109375" style="32" customWidth="1"/>
    <col min="3847" max="3847" width="22" style="32" customWidth="1"/>
    <col min="3848" max="3848" width="5.5703125" style="32" customWidth="1"/>
    <col min="3849" max="3850" width="3.7109375" style="32" customWidth="1"/>
    <col min="3851" max="3851" width="22" style="32" customWidth="1"/>
    <col min="3852" max="3852" width="5.5703125" style="32" customWidth="1"/>
    <col min="3853" max="3854" width="3.7109375" style="32" customWidth="1"/>
    <col min="3855" max="3855" width="22" style="32" customWidth="1"/>
    <col min="3856" max="3857" width="15.7109375" style="32" customWidth="1"/>
    <col min="3858" max="3858" width="11.7109375" style="32" customWidth="1"/>
    <col min="3859" max="3859" width="6.42578125" style="32" bestFit="1" customWidth="1"/>
    <col min="3860" max="3860" width="11.7109375" style="32" customWidth="1"/>
    <col min="3861" max="3861" width="0" style="32" hidden="1" customWidth="1"/>
    <col min="3862" max="3862" width="3.7109375" style="32" customWidth="1"/>
    <col min="3863" max="3863" width="11.140625" style="32" bestFit="1" customWidth="1"/>
    <col min="3864" max="3865" width="10.5703125" style="32"/>
    <col min="3866" max="3866" width="13.42578125" style="32" customWidth="1"/>
    <col min="3867" max="4086" width="10.5703125" style="32"/>
    <col min="4087" max="4094" width="0" style="32" hidden="1" customWidth="1"/>
    <col min="4095" max="4097" width="3.7109375" style="32" customWidth="1"/>
    <col min="4098" max="4098" width="12.7109375" style="32" customWidth="1"/>
    <col min="4099" max="4099" width="47.42578125" style="32" customWidth="1"/>
    <col min="4100" max="4100" width="5.5703125" style="32" customWidth="1"/>
    <col min="4101" max="4102" width="3.7109375" style="32" customWidth="1"/>
    <col min="4103" max="4103" width="22" style="32" customWidth="1"/>
    <col min="4104" max="4104" width="5.5703125" style="32" customWidth="1"/>
    <col min="4105" max="4106" width="3.7109375" style="32" customWidth="1"/>
    <col min="4107" max="4107" width="22" style="32" customWidth="1"/>
    <col min="4108" max="4108" width="5.5703125" style="32" customWidth="1"/>
    <col min="4109" max="4110" width="3.7109375" style="32" customWidth="1"/>
    <col min="4111" max="4111" width="22" style="32" customWidth="1"/>
    <col min="4112" max="4113" width="15.7109375" style="32" customWidth="1"/>
    <col min="4114" max="4114" width="11.7109375" style="32" customWidth="1"/>
    <col min="4115" max="4115" width="6.42578125" style="32" bestFit="1" customWidth="1"/>
    <col min="4116" max="4116" width="11.7109375" style="32" customWidth="1"/>
    <col min="4117" max="4117" width="0" style="32" hidden="1" customWidth="1"/>
    <col min="4118" max="4118" width="3.7109375" style="32" customWidth="1"/>
    <col min="4119" max="4119" width="11.140625" style="32" bestFit="1" customWidth="1"/>
    <col min="4120" max="4121" width="10.5703125" style="32"/>
    <col min="4122" max="4122" width="13.42578125" style="32" customWidth="1"/>
    <col min="4123" max="4342" width="10.5703125" style="32"/>
    <col min="4343" max="4350" width="0" style="32" hidden="1" customWidth="1"/>
    <col min="4351" max="4353" width="3.7109375" style="32" customWidth="1"/>
    <col min="4354" max="4354" width="12.7109375" style="32" customWidth="1"/>
    <col min="4355" max="4355" width="47.42578125" style="32" customWidth="1"/>
    <col min="4356" max="4356" width="5.5703125" style="32" customWidth="1"/>
    <col min="4357" max="4358" width="3.7109375" style="32" customWidth="1"/>
    <col min="4359" max="4359" width="22" style="32" customWidth="1"/>
    <col min="4360" max="4360" width="5.5703125" style="32" customWidth="1"/>
    <col min="4361" max="4362" width="3.7109375" style="32" customWidth="1"/>
    <col min="4363" max="4363" width="22" style="32" customWidth="1"/>
    <col min="4364" max="4364" width="5.5703125" style="32" customWidth="1"/>
    <col min="4365" max="4366" width="3.7109375" style="32" customWidth="1"/>
    <col min="4367" max="4367" width="22" style="32" customWidth="1"/>
    <col min="4368" max="4369" width="15.7109375" style="32" customWidth="1"/>
    <col min="4370" max="4370" width="11.7109375" style="32" customWidth="1"/>
    <col min="4371" max="4371" width="6.42578125" style="32" bestFit="1" customWidth="1"/>
    <col min="4372" max="4372" width="11.7109375" style="32" customWidth="1"/>
    <col min="4373" max="4373" width="0" style="32" hidden="1" customWidth="1"/>
    <col min="4374" max="4374" width="3.7109375" style="32" customWidth="1"/>
    <col min="4375" max="4375" width="11.140625" style="32" bestFit="1" customWidth="1"/>
    <col min="4376" max="4377" width="10.5703125" style="32"/>
    <col min="4378" max="4378" width="13.42578125" style="32" customWidth="1"/>
    <col min="4379" max="4598" width="10.5703125" style="32"/>
    <col min="4599" max="4606" width="0" style="32" hidden="1" customWidth="1"/>
    <col min="4607" max="4609" width="3.7109375" style="32" customWidth="1"/>
    <col min="4610" max="4610" width="12.7109375" style="32" customWidth="1"/>
    <col min="4611" max="4611" width="47.42578125" style="32" customWidth="1"/>
    <col min="4612" max="4612" width="5.5703125" style="32" customWidth="1"/>
    <col min="4613" max="4614" width="3.7109375" style="32" customWidth="1"/>
    <col min="4615" max="4615" width="22" style="32" customWidth="1"/>
    <col min="4616" max="4616" width="5.5703125" style="32" customWidth="1"/>
    <col min="4617" max="4618" width="3.7109375" style="32" customWidth="1"/>
    <col min="4619" max="4619" width="22" style="32" customWidth="1"/>
    <col min="4620" max="4620" width="5.5703125" style="32" customWidth="1"/>
    <col min="4621" max="4622" width="3.7109375" style="32" customWidth="1"/>
    <col min="4623" max="4623" width="22" style="32" customWidth="1"/>
    <col min="4624" max="4625" width="15.7109375" style="32" customWidth="1"/>
    <col min="4626" max="4626" width="11.7109375" style="32" customWidth="1"/>
    <col min="4627" max="4627" width="6.42578125" style="32" bestFit="1" customWidth="1"/>
    <col min="4628" max="4628" width="11.7109375" style="32" customWidth="1"/>
    <col min="4629" max="4629" width="0" style="32" hidden="1" customWidth="1"/>
    <col min="4630" max="4630" width="3.7109375" style="32" customWidth="1"/>
    <col min="4631" max="4631" width="11.140625" style="32" bestFit="1" customWidth="1"/>
    <col min="4632" max="4633" width="10.5703125" style="32"/>
    <col min="4634" max="4634" width="13.42578125" style="32" customWidth="1"/>
    <col min="4635" max="4854" width="10.5703125" style="32"/>
    <col min="4855" max="4862" width="0" style="32" hidden="1" customWidth="1"/>
    <col min="4863" max="4865" width="3.7109375" style="32" customWidth="1"/>
    <col min="4866" max="4866" width="12.7109375" style="32" customWidth="1"/>
    <col min="4867" max="4867" width="47.42578125" style="32" customWidth="1"/>
    <col min="4868" max="4868" width="5.5703125" style="32" customWidth="1"/>
    <col min="4869" max="4870" width="3.7109375" style="32" customWidth="1"/>
    <col min="4871" max="4871" width="22" style="32" customWidth="1"/>
    <col min="4872" max="4872" width="5.5703125" style="32" customWidth="1"/>
    <col min="4873" max="4874" width="3.7109375" style="32" customWidth="1"/>
    <col min="4875" max="4875" width="22" style="32" customWidth="1"/>
    <col min="4876" max="4876" width="5.5703125" style="32" customWidth="1"/>
    <col min="4877" max="4878" width="3.7109375" style="32" customWidth="1"/>
    <col min="4879" max="4879" width="22" style="32" customWidth="1"/>
    <col min="4880" max="4881" width="15.7109375" style="32" customWidth="1"/>
    <col min="4882" max="4882" width="11.7109375" style="32" customWidth="1"/>
    <col min="4883" max="4883" width="6.42578125" style="32" bestFit="1" customWidth="1"/>
    <col min="4884" max="4884" width="11.7109375" style="32" customWidth="1"/>
    <col min="4885" max="4885" width="0" style="32" hidden="1" customWidth="1"/>
    <col min="4886" max="4886" width="3.7109375" style="32" customWidth="1"/>
    <col min="4887" max="4887" width="11.140625" style="32" bestFit="1" customWidth="1"/>
    <col min="4888" max="4889" width="10.5703125" style="32"/>
    <col min="4890" max="4890" width="13.42578125" style="32" customWidth="1"/>
    <col min="4891" max="5110" width="10.5703125" style="32"/>
    <col min="5111" max="5118" width="0" style="32" hidden="1" customWidth="1"/>
    <col min="5119" max="5121" width="3.7109375" style="32" customWidth="1"/>
    <col min="5122" max="5122" width="12.7109375" style="32" customWidth="1"/>
    <col min="5123" max="5123" width="47.42578125" style="32" customWidth="1"/>
    <col min="5124" max="5124" width="5.5703125" style="32" customWidth="1"/>
    <col min="5125" max="5126" width="3.7109375" style="32" customWidth="1"/>
    <col min="5127" max="5127" width="22" style="32" customWidth="1"/>
    <col min="5128" max="5128" width="5.5703125" style="32" customWidth="1"/>
    <col min="5129" max="5130" width="3.7109375" style="32" customWidth="1"/>
    <col min="5131" max="5131" width="22" style="32" customWidth="1"/>
    <col min="5132" max="5132" width="5.5703125" style="32" customWidth="1"/>
    <col min="5133" max="5134" width="3.7109375" style="32" customWidth="1"/>
    <col min="5135" max="5135" width="22" style="32" customWidth="1"/>
    <col min="5136" max="5137" width="15.7109375" style="32" customWidth="1"/>
    <col min="5138" max="5138" width="11.7109375" style="32" customWidth="1"/>
    <col min="5139" max="5139" width="6.42578125" style="32" bestFit="1" customWidth="1"/>
    <col min="5140" max="5140" width="11.7109375" style="32" customWidth="1"/>
    <col min="5141" max="5141" width="0" style="32" hidden="1" customWidth="1"/>
    <col min="5142" max="5142" width="3.7109375" style="32" customWidth="1"/>
    <col min="5143" max="5143" width="11.140625" style="32" bestFit="1" customWidth="1"/>
    <col min="5144" max="5145" width="10.5703125" style="32"/>
    <col min="5146" max="5146" width="13.42578125" style="32" customWidth="1"/>
    <col min="5147" max="5366" width="10.5703125" style="32"/>
    <col min="5367" max="5374" width="0" style="32" hidden="1" customWidth="1"/>
    <col min="5375" max="5377" width="3.7109375" style="32" customWidth="1"/>
    <col min="5378" max="5378" width="12.7109375" style="32" customWidth="1"/>
    <col min="5379" max="5379" width="47.42578125" style="32" customWidth="1"/>
    <col min="5380" max="5380" width="5.5703125" style="32" customWidth="1"/>
    <col min="5381" max="5382" width="3.7109375" style="32" customWidth="1"/>
    <col min="5383" max="5383" width="22" style="32" customWidth="1"/>
    <col min="5384" max="5384" width="5.5703125" style="32" customWidth="1"/>
    <col min="5385" max="5386" width="3.7109375" style="32" customWidth="1"/>
    <col min="5387" max="5387" width="22" style="32" customWidth="1"/>
    <col min="5388" max="5388" width="5.5703125" style="32" customWidth="1"/>
    <col min="5389" max="5390" width="3.7109375" style="32" customWidth="1"/>
    <col min="5391" max="5391" width="22" style="32" customWidth="1"/>
    <col min="5392" max="5393" width="15.7109375" style="32" customWidth="1"/>
    <col min="5394" max="5394" width="11.7109375" style="32" customWidth="1"/>
    <col min="5395" max="5395" width="6.42578125" style="32" bestFit="1" customWidth="1"/>
    <col min="5396" max="5396" width="11.7109375" style="32" customWidth="1"/>
    <col min="5397" max="5397" width="0" style="32" hidden="1" customWidth="1"/>
    <col min="5398" max="5398" width="3.7109375" style="32" customWidth="1"/>
    <col min="5399" max="5399" width="11.140625" style="32" bestFit="1" customWidth="1"/>
    <col min="5400" max="5401" width="10.5703125" style="32"/>
    <col min="5402" max="5402" width="13.42578125" style="32" customWidth="1"/>
    <col min="5403" max="5622" width="10.5703125" style="32"/>
    <col min="5623" max="5630" width="0" style="32" hidden="1" customWidth="1"/>
    <col min="5631" max="5633" width="3.7109375" style="32" customWidth="1"/>
    <col min="5634" max="5634" width="12.7109375" style="32" customWidth="1"/>
    <col min="5635" max="5635" width="47.42578125" style="32" customWidth="1"/>
    <col min="5636" max="5636" width="5.5703125" style="32" customWidth="1"/>
    <col min="5637" max="5638" width="3.7109375" style="32" customWidth="1"/>
    <col min="5639" max="5639" width="22" style="32" customWidth="1"/>
    <col min="5640" max="5640" width="5.5703125" style="32" customWidth="1"/>
    <col min="5641" max="5642" width="3.7109375" style="32" customWidth="1"/>
    <col min="5643" max="5643" width="22" style="32" customWidth="1"/>
    <col min="5644" max="5644" width="5.5703125" style="32" customWidth="1"/>
    <col min="5645" max="5646" width="3.7109375" style="32" customWidth="1"/>
    <col min="5647" max="5647" width="22" style="32" customWidth="1"/>
    <col min="5648" max="5649" width="15.7109375" style="32" customWidth="1"/>
    <col min="5650" max="5650" width="11.7109375" style="32" customWidth="1"/>
    <col min="5651" max="5651" width="6.42578125" style="32" bestFit="1" customWidth="1"/>
    <col min="5652" max="5652" width="11.7109375" style="32" customWidth="1"/>
    <col min="5653" max="5653" width="0" style="32" hidden="1" customWidth="1"/>
    <col min="5654" max="5654" width="3.7109375" style="32" customWidth="1"/>
    <col min="5655" max="5655" width="11.140625" style="32" bestFit="1" customWidth="1"/>
    <col min="5656" max="5657" width="10.5703125" style="32"/>
    <col min="5658" max="5658" width="13.42578125" style="32" customWidth="1"/>
    <col min="5659" max="5878" width="10.5703125" style="32"/>
    <col min="5879" max="5886" width="0" style="32" hidden="1" customWidth="1"/>
    <col min="5887" max="5889" width="3.7109375" style="32" customWidth="1"/>
    <col min="5890" max="5890" width="12.7109375" style="32" customWidth="1"/>
    <col min="5891" max="5891" width="47.42578125" style="32" customWidth="1"/>
    <col min="5892" max="5892" width="5.5703125" style="32" customWidth="1"/>
    <col min="5893" max="5894" width="3.7109375" style="32" customWidth="1"/>
    <col min="5895" max="5895" width="22" style="32" customWidth="1"/>
    <col min="5896" max="5896" width="5.5703125" style="32" customWidth="1"/>
    <col min="5897" max="5898" width="3.7109375" style="32" customWidth="1"/>
    <col min="5899" max="5899" width="22" style="32" customWidth="1"/>
    <col min="5900" max="5900" width="5.5703125" style="32" customWidth="1"/>
    <col min="5901" max="5902" width="3.7109375" style="32" customWidth="1"/>
    <col min="5903" max="5903" width="22" style="32" customWidth="1"/>
    <col min="5904" max="5905" width="15.7109375" style="32" customWidth="1"/>
    <col min="5906" max="5906" width="11.7109375" style="32" customWidth="1"/>
    <col min="5907" max="5907" width="6.42578125" style="32" bestFit="1" customWidth="1"/>
    <col min="5908" max="5908" width="11.7109375" style="32" customWidth="1"/>
    <col min="5909" max="5909" width="0" style="32" hidden="1" customWidth="1"/>
    <col min="5910" max="5910" width="3.7109375" style="32" customWidth="1"/>
    <col min="5911" max="5911" width="11.140625" style="32" bestFit="1" customWidth="1"/>
    <col min="5912" max="5913" width="10.5703125" style="32"/>
    <col min="5914" max="5914" width="13.42578125" style="32" customWidth="1"/>
    <col min="5915" max="6134" width="10.5703125" style="32"/>
    <col min="6135" max="6142" width="0" style="32" hidden="1" customWidth="1"/>
    <col min="6143" max="6145" width="3.7109375" style="32" customWidth="1"/>
    <col min="6146" max="6146" width="12.7109375" style="32" customWidth="1"/>
    <col min="6147" max="6147" width="47.42578125" style="32" customWidth="1"/>
    <col min="6148" max="6148" width="5.5703125" style="32" customWidth="1"/>
    <col min="6149" max="6150" width="3.7109375" style="32" customWidth="1"/>
    <col min="6151" max="6151" width="22" style="32" customWidth="1"/>
    <col min="6152" max="6152" width="5.5703125" style="32" customWidth="1"/>
    <col min="6153" max="6154" width="3.7109375" style="32" customWidth="1"/>
    <col min="6155" max="6155" width="22" style="32" customWidth="1"/>
    <col min="6156" max="6156" width="5.5703125" style="32" customWidth="1"/>
    <col min="6157" max="6158" width="3.7109375" style="32" customWidth="1"/>
    <col min="6159" max="6159" width="22" style="32" customWidth="1"/>
    <col min="6160" max="6161" width="15.7109375" style="32" customWidth="1"/>
    <col min="6162" max="6162" width="11.7109375" style="32" customWidth="1"/>
    <col min="6163" max="6163" width="6.42578125" style="32" bestFit="1" customWidth="1"/>
    <col min="6164" max="6164" width="11.7109375" style="32" customWidth="1"/>
    <col min="6165" max="6165" width="0" style="32" hidden="1" customWidth="1"/>
    <col min="6166" max="6166" width="3.7109375" style="32" customWidth="1"/>
    <col min="6167" max="6167" width="11.140625" style="32" bestFit="1" customWidth="1"/>
    <col min="6168" max="6169" width="10.5703125" style="32"/>
    <col min="6170" max="6170" width="13.42578125" style="32" customWidth="1"/>
    <col min="6171" max="6390" width="10.5703125" style="32"/>
    <col min="6391" max="6398" width="0" style="32" hidden="1" customWidth="1"/>
    <col min="6399" max="6401" width="3.7109375" style="32" customWidth="1"/>
    <col min="6402" max="6402" width="12.7109375" style="32" customWidth="1"/>
    <col min="6403" max="6403" width="47.42578125" style="32" customWidth="1"/>
    <col min="6404" max="6404" width="5.5703125" style="32" customWidth="1"/>
    <col min="6405" max="6406" width="3.7109375" style="32" customWidth="1"/>
    <col min="6407" max="6407" width="22" style="32" customWidth="1"/>
    <col min="6408" max="6408" width="5.5703125" style="32" customWidth="1"/>
    <col min="6409" max="6410" width="3.7109375" style="32" customWidth="1"/>
    <col min="6411" max="6411" width="22" style="32" customWidth="1"/>
    <col min="6412" max="6412" width="5.5703125" style="32" customWidth="1"/>
    <col min="6413" max="6414" width="3.7109375" style="32" customWidth="1"/>
    <col min="6415" max="6415" width="22" style="32" customWidth="1"/>
    <col min="6416" max="6417" width="15.7109375" style="32" customWidth="1"/>
    <col min="6418" max="6418" width="11.7109375" style="32" customWidth="1"/>
    <col min="6419" max="6419" width="6.42578125" style="32" bestFit="1" customWidth="1"/>
    <col min="6420" max="6420" width="11.7109375" style="32" customWidth="1"/>
    <col min="6421" max="6421" width="0" style="32" hidden="1" customWidth="1"/>
    <col min="6422" max="6422" width="3.7109375" style="32" customWidth="1"/>
    <col min="6423" max="6423" width="11.140625" style="32" bestFit="1" customWidth="1"/>
    <col min="6424" max="6425" width="10.5703125" style="32"/>
    <col min="6426" max="6426" width="13.42578125" style="32" customWidth="1"/>
    <col min="6427" max="6646" width="10.5703125" style="32"/>
    <col min="6647" max="6654" width="0" style="32" hidden="1" customWidth="1"/>
    <col min="6655" max="6657" width="3.7109375" style="32" customWidth="1"/>
    <col min="6658" max="6658" width="12.7109375" style="32" customWidth="1"/>
    <col min="6659" max="6659" width="47.42578125" style="32" customWidth="1"/>
    <col min="6660" max="6660" width="5.5703125" style="32" customWidth="1"/>
    <col min="6661" max="6662" width="3.7109375" style="32" customWidth="1"/>
    <col min="6663" max="6663" width="22" style="32" customWidth="1"/>
    <col min="6664" max="6664" width="5.5703125" style="32" customWidth="1"/>
    <col min="6665" max="6666" width="3.7109375" style="32" customWidth="1"/>
    <col min="6667" max="6667" width="22" style="32" customWidth="1"/>
    <col min="6668" max="6668" width="5.5703125" style="32" customWidth="1"/>
    <col min="6669" max="6670" width="3.7109375" style="32" customWidth="1"/>
    <col min="6671" max="6671" width="22" style="32" customWidth="1"/>
    <col min="6672" max="6673" width="15.7109375" style="32" customWidth="1"/>
    <col min="6674" max="6674" width="11.7109375" style="32" customWidth="1"/>
    <col min="6675" max="6675" width="6.42578125" style="32" bestFit="1" customWidth="1"/>
    <col min="6676" max="6676" width="11.7109375" style="32" customWidth="1"/>
    <col min="6677" max="6677" width="0" style="32" hidden="1" customWidth="1"/>
    <col min="6678" max="6678" width="3.7109375" style="32" customWidth="1"/>
    <col min="6679" max="6679" width="11.140625" style="32" bestFit="1" customWidth="1"/>
    <col min="6680" max="6681" width="10.5703125" style="32"/>
    <col min="6682" max="6682" width="13.42578125" style="32" customWidth="1"/>
    <col min="6683" max="6902" width="10.5703125" style="32"/>
    <col min="6903" max="6910" width="0" style="32" hidden="1" customWidth="1"/>
    <col min="6911" max="6913" width="3.7109375" style="32" customWidth="1"/>
    <col min="6914" max="6914" width="12.7109375" style="32" customWidth="1"/>
    <col min="6915" max="6915" width="47.42578125" style="32" customWidth="1"/>
    <col min="6916" max="6916" width="5.5703125" style="32" customWidth="1"/>
    <col min="6917" max="6918" width="3.7109375" style="32" customWidth="1"/>
    <col min="6919" max="6919" width="22" style="32" customWidth="1"/>
    <col min="6920" max="6920" width="5.5703125" style="32" customWidth="1"/>
    <col min="6921" max="6922" width="3.7109375" style="32" customWidth="1"/>
    <col min="6923" max="6923" width="22" style="32" customWidth="1"/>
    <col min="6924" max="6924" width="5.5703125" style="32" customWidth="1"/>
    <col min="6925" max="6926" width="3.7109375" style="32" customWidth="1"/>
    <col min="6927" max="6927" width="22" style="32" customWidth="1"/>
    <col min="6928" max="6929" width="15.7109375" style="32" customWidth="1"/>
    <col min="6930" max="6930" width="11.7109375" style="32" customWidth="1"/>
    <col min="6931" max="6931" width="6.42578125" style="32" bestFit="1" customWidth="1"/>
    <col min="6932" max="6932" width="11.7109375" style="32" customWidth="1"/>
    <col min="6933" max="6933" width="0" style="32" hidden="1" customWidth="1"/>
    <col min="6934" max="6934" width="3.7109375" style="32" customWidth="1"/>
    <col min="6935" max="6935" width="11.140625" style="32" bestFit="1" customWidth="1"/>
    <col min="6936" max="6937" width="10.5703125" style="32"/>
    <col min="6938" max="6938" width="13.42578125" style="32" customWidth="1"/>
    <col min="6939" max="7158" width="10.5703125" style="32"/>
    <col min="7159" max="7166" width="0" style="32" hidden="1" customWidth="1"/>
    <col min="7167" max="7169" width="3.7109375" style="32" customWidth="1"/>
    <col min="7170" max="7170" width="12.7109375" style="32" customWidth="1"/>
    <col min="7171" max="7171" width="47.42578125" style="32" customWidth="1"/>
    <col min="7172" max="7172" width="5.5703125" style="32" customWidth="1"/>
    <col min="7173" max="7174" width="3.7109375" style="32" customWidth="1"/>
    <col min="7175" max="7175" width="22" style="32" customWidth="1"/>
    <col min="7176" max="7176" width="5.5703125" style="32" customWidth="1"/>
    <col min="7177" max="7178" width="3.7109375" style="32" customWidth="1"/>
    <col min="7179" max="7179" width="22" style="32" customWidth="1"/>
    <col min="7180" max="7180" width="5.5703125" style="32" customWidth="1"/>
    <col min="7181" max="7182" width="3.7109375" style="32" customWidth="1"/>
    <col min="7183" max="7183" width="22" style="32" customWidth="1"/>
    <col min="7184" max="7185" width="15.7109375" style="32" customWidth="1"/>
    <col min="7186" max="7186" width="11.7109375" style="32" customWidth="1"/>
    <col min="7187" max="7187" width="6.42578125" style="32" bestFit="1" customWidth="1"/>
    <col min="7188" max="7188" width="11.7109375" style="32" customWidth="1"/>
    <col min="7189" max="7189" width="0" style="32" hidden="1" customWidth="1"/>
    <col min="7190" max="7190" width="3.7109375" style="32" customWidth="1"/>
    <col min="7191" max="7191" width="11.140625" style="32" bestFit="1" customWidth="1"/>
    <col min="7192" max="7193" width="10.5703125" style="32"/>
    <col min="7194" max="7194" width="13.42578125" style="32" customWidth="1"/>
    <col min="7195" max="7414" width="10.5703125" style="32"/>
    <col min="7415" max="7422" width="0" style="32" hidden="1" customWidth="1"/>
    <col min="7423" max="7425" width="3.7109375" style="32" customWidth="1"/>
    <col min="7426" max="7426" width="12.7109375" style="32" customWidth="1"/>
    <col min="7427" max="7427" width="47.42578125" style="32" customWidth="1"/>
    <col min="7428" max="7428" width="5.5703125" style="32" customWidth="1"/>
    <col min="7429" max="7430" width="3.7109375" style="32" customWidth="1"/>
    <col min="7431" max="7431" width="22" style="32" customWidth="1"/>
    <col min="7432" max="7432" width="5.5703125" style="32" customWidth="1"/>
    <col min="7433" max="7434" width="3.7109375" style="32" customWidth="1"/>
    <col min="7435" max="7435" width="22" style="32" customWidth="1"/>
    <col min="7436" max="7436" width="5.5703125" style="32" customWidth="1"/>
    <col min="7437" max="7438" width="3.7109375" style="32" customWidth="1"/>
    <col min="7439" max="7439" width="22" style="32" customWidth="1"/>
    <col min="7440" max="7441" width="15.7109375" style="32" customWidth="1"/>
    <col min="7442" max="7442" width="11.7109375" style="32" customWidth="1"/>
    <col min="7443" max="7443" width="6.42578125" style="32" bestFit="1" customWidth="1"/>
    <col min="7444" max="7444" width="11.7109375" style="32" customWidth="1"/>
    <col min="7445" max="7445" width="0" style="32" hidden="1" customWidth="1"/>
    <col min="7446" max="7446" width="3.7109375" style="32" customWidth="1"/>
    <col min="7447" max="7447" width="11.140625" style="32" bestFit="1" customWidth="1"/>
    <col min="7448" max="7449" width="10.5703125" style="32"/>
    <col min="7450" max="7450" width="13.42578125" style="32" customWidth="1"/>
    <col min="7451" max="7670" width="10.5703125" style="32"/>
    <col min="7671" max="7678" width="0" style="32" hidden="1" customWidth="1"/>
    <col min="7679" max="7681" width="3.7109375" style="32" customWidth="1"/>
    <col min="7682" max="7682" width="12.7109375" style="32" customWidth="1"/>
    <col min="7683" max="7683" width="47.42578125" style="32" customWidth="1"/>
    <col min="7684" max="7684" width="5.5703125" style="32" customWidth="1"/>
    <col min="7685" max="7686" width="3.7109375" style="32" customWidth="1"/>
    <col min="7687" max="7687" width="22" style="32" customWidth="1"/>
    <col min="7688" max="7688" width="5.5703125" style="32" customWidth="1"/>
    <col min="7689" max="7690" width="3.7109375" style="32" customWidth="1"/>
    <col min="7691" max="7691" width="22" style="32" customWidth="1"/>
    <col min="7692" max="7692" width="5.5703125" style="32" customWidth="1"/>
    <col min="7693" max="7694" width="3.7109375" style="32" customWidth="1"/>
    <col min="7695" max="7695" width="22" style="32" customWidth="1"/>
    <col min="7696" max="7697" width="15.7109375" style="32" customWidth="1"/>
    <col min="7698" max="7698" width="11.7109375" style="32" customWidth="1"/>
    <col min="7699" max="7699" width="6.42578125" style="32" bestFit="1" customWidth="1"/>
    <col min="7700" max="7700" width="11.7109375" style="32" customWidth="1"/>
    <col min="7701" max="7701" width="0" style="32" hidden="1" customWidth="1"/>
    <col min="7702" max="7702" width="3.7109375" style="32" customWidth="1"/>
    <col min="7703" max="7703" width="11.140625" style="32" bestFit="1" customWidth="1"/>
    <col min="7704" max="7705" width="10.5703125" style="32"/>
    <col min="7706" max="7706" width="13.42578125" style="32" customWidth="1"/>
    <col min="7707" max="7926" width="10.5703125" style="32"/>
    <col min="7927" max="7934" width="0" style="32" hidden="1" customWidth="1"/>
    <col min="7935" max="7937" width="3.7109375" style="32" customWidth="1"/>
    <col min="7938" max="7938" width="12.7109375" style="32" customWidth="1"/>
    <col min="7939" max="7939" width="47.42578125" style="32" customWidth="1"/>
    <col min="7940" max="7940" width="5.5703125" style="32" customWidth="1"/>
    <col min="7941" max="7942" width="3.7109375" style="32" customWidth="1"/>
    <col min="7943" max="7943" width="22" style="32" customWidth="1"/>
    <col min="7944" max="7944" width="5.5703125" style="32" customWidth="1"/>
    <col min="7945" max="7946" width="3.7109375" style="32" customWidth="1"/>
    <col min="7947" max="7947" width="22" style="32" customWidth="1"/>
    <col min="7948" max="7948" width="5.5703125" style="32" customWidth="1"/>
    <col min="7949" max="7950" width="3.7109375" style="32" customWidth="1"/>
    <col min="7951" max="7951" width="22" style="32" customWidth="1"/>
    <col min="7952" max="7953" width="15.7109375" style="32" customWidth="1"/>
    <col min="7954" max="7954" width="11.7109375" style="32" customWidth="1"/>
    <col min="7955" max="7955" width="6.42578125" style="32" bestFit="1" customWidth="1"/>
    <col min="7956" max="7956" width="11.7109375" style="32" customWidth="1"/>
    <col min="7957" max="7957" width="0" style="32" hidden="1" customWidth="1"/>
    <col min="7958" max="7958" width="3.7109375" style="32" customWidth="1"/>
    <col min="7959" max="7959" width="11.140625" style="32" bestFit="1" customWidth="1"/>
    <col min="7960" max="7961" width="10.5703125" style="32"/>
    <col min="7962" max="7962" width="13.42578125" style="32" customWidth="1"/>
    <col min="7963" max="8182" width="10.5703125" style="32"/>
    <col min="8183" max="8190" width="0" style="32" hidden="1" customWidth="1"/>
    <col min="8191" max="8193" width="3.7109375" style="32" customWidth="1"/>
    <col min="8194" max="8194" width="12.7109375" style="32" customWidth="1"/>
    <col min="8195" max="8195" width="47.42578125" style="32" customWidth="1"/>
    <col min="8196" max="8196" width="5.5703125" style="32" customWidth="1"/>
    <col min="8197" max="8198" width="3.7109375" style="32" customWidth="1"/>
    <col min="8199" max="8199" width="22" style="32" customWidth="1"/>
    <col min="8200" max="8200" width="5.5703125" style="32" customWidth="1"/>
    <col min="8201" max="8202" width="3.7109375" style="32" customWidth="1"/>
    <col min="8203" max="8203" width="22" style="32" customWidth="1"/>
    <col min="8204" max="8204" width="5.5703125" style="32" customWidth="1"/>
    <col min="8205" max="8206" width="3.7109375" style="32" customWidth="1"/>
    <col min="8207" max="8207" width="22" style="32" customWidth="1"/>
    <col min="8208" max="8209" width="15.7109375" style="32" customWidth="1"/>
    <col min="8210" max="8210" width="11.7109375" style="32" customWidth="1"/>
    <col min="8211" max="8211" width="6.42578125" style="32" bestFit="1" customWidth="1"/>
    <col min="8212" max="8212" width="11.7109375" style="32" customWidth="1"/>
    <col min="8213" max="8213" width="0" style="32" hidden="1" customWidth="1"/>
    <col min="8214" max="8214" width="3.7109375" style="32" customWidth="1"/>
    <col min="8215" max="8215" width="11.140625" style="32" bestFit="1" customWidth="1"/>
    <col min="8216" max="8217" width="10.5703125" style="32"/>
    <col min="8218" max="8218" width="13.42578125" style="32" customWidth="1"/>
    <col min="8219" max="8438" width="10.5703125" style="32"/>
    <col min="8439" max="8446" width="0" style="32" hidden="1" customWidth="1"/>
    <col min="8447" max="8449" width="3.7109375" style="32" customWidth="1"/>
    <col min="8450" max="8450" width="12.7109375" style="32" customWidth="1"/>
    <col min="8451" max="8451" width="47.42578125" style="32" customWidth="1"/>
    <col min="8452" max="8452" width="5.5703125" style="32" customWidth="1"/>
    <col min="8453" max="8454" width="3.7109375" style="32" customWidth="1"/>
    <col min="8455" max="8455" width="22" style="32" customWidth="1"/>
    <col min="8456" max="8456" width="5.5703125" style="32" customWidth="1"/>
    <col min="8457" max="8458" width="3.7109375" style="32" customWidth="1"/>
    <col min="8459" max="8459" width="22" style="32" customWidth="1"/>
    <col min="8460" max="8460" width="5.5703125" style="32" customWidth="1"/>
    <col min="8461" max="8462" width="3.7109375" style="32" customWidth="1"/>
    <col min="8463" max="8463" width="22" style="32" customWidth="1"/>
    <col min="8464" max="8465" width="15.7109375" style="32" customWidth="1"/>
    <col min="8466" max="8466" width="11.7109375" style="32" customWidth="1"/>
    <col min="8467" max="8467" width="6.42578125" style="32" bestFit="1" customWidth="1"/>
    <col min="8468" max="8468" width="11.7109375" style="32" customWidth="1"/>
    <col min="8469" max="8469" width="0" style="32" hidden="1" customWidth="1"/>
    <col min="8470" max="8470" width="3.7109375" style="32" customWidth="1"/>
    <col min="8471" max="8471" width="11.140625" style="32" bestFit="1" customWidth="1"/>
    <col min="8472" max="8473" width="10.5703125" style="32"/>
    <col min="8474" max="8474" width="13.42578125" style="32" customWidth="1"/>
    <col min="8475" max="8694" width="10.5703125" style="32"/>
    <col min="8695" max="8702" width="0" style="32" hidden="1" customWidth="1"/>
    <col min="8703" max="8705" width="3.7109375" style="32" customWidth="1"/>
    <col min="8706" max="8706" width="12.7109375" style="32" customWidth="1"/>
    <col min="8707" max="8707" width="47.42578125" style="32" customWidth="1"/>
    <col min="8708" max="8708" width="5.5703125" style="32" customWidth="1"/>
    <col min="8709" max="8710" width="3.7109375" style="32" customWidth="1"/>
    <col min="8711" max="8711" width="22" style="32" customWidth="1"/>
    <col min="8712" max="8712" width="5.5703125" style="32" customWidth="1"/>
    <col min="8713" max="8714" width="3.7109375" style="32" customWidth="1"/>
    <col min="8715" max="8715" width="22" style="32" customWidth="1"/>
    <col min="8716" max="8716" width="5.5703125" style="32" customWidth="1"/>
    <col min="8717" max="8718" width="3.7109375" style="32" customWidth="1"/>
    <col min="8719" max="8719" width="22" style="32" customWidth="1"/>
    <col min="8720" max="8721" width="15.7109375" style="32" customWidth="1"/>
    <col min="8722" max="8722" width="11.7109375" style="32" customWidth="1"/>
    <col min="8723" max="8723" width="6.42578125" style="32" bestFit="1" customWidth="1"/>
    <col min="8724" max="8724" width="11.7109375" style="32" customWidth="1"/>
    <col min="8725" max="8725" width="0" style="32" hidden="1" customWidth="1"/>
    <col min="8726" max="8726" width="3.7109375" style="32" customWidth="1"/>
    <col min="8727" max="8727" width="11.140625" style="32" bestFit="1" customWidth="1"/>
    <col min="8728" max="8729" width="10.5703125" style="32"/>
    <col min="8730" max="8730" width="13.42578125" style="32" customWidth="1"/>
    <col min="8731" max="8950" width="10.5703125" style="32"/>
    <col min="8951" max="8958" width="0" style="32" hidden="1" customWidth="1"/>
    <col min="8959" max="8961" width="3.7109375" style="32" customWidth="1"/>
    <col min="8962" max="8962" width="12.7109375" style="32" customWidth="1"/>
    <col min="8963" max="8963" width="47.42578125" style="32" customWidth="1"/>
    <col min="8964" max="8964" width="5.5703125" style="32" customWidth="1"/>
    <col min="8965" max="8966" width="3.7109375" style="32" customWidth="1"/>
    <col min="8967" max="8967" width="22" style="32" customWidth="1"/>
    <col min="8968" max="8968" width="5.5703125" style="32" customWidth="1"/>
    <col min="8969" max="8970" width="3.7109375" style="32" customWidth="1"/>
    <col min="8971" max="8971" width="22" style="32" customWidth="1"/>
    <col min="8972" max="8972" width="5.5703125" style="32" customWidth="1"/>
    <col min="8973" max="8974" width="3.7109375" style="32" customWidth="1"/>
    <col min="8975" max="8975" width="22" style="32" customWidth="1"/>
    <col min="8976" max="8977" width="15.7109375" style="32" customWidth="1"/>
    <col min="8978" max="8978" width="11.7109375" style="32" customWidth="1"/>
    <col min="8979" max="8979" width="6.42578125" style="32" bestFit="1" customWidth="1"/>
    <col min="8980" max="8980" width="11.7109375" style="32" customWidth="1"/>
    <col min="8981" max="8981" width="0" style="32" hidden="1" customWidth="1"/>
    <col min="8982" max="8982" width="3.7109375" style="32" customWidth="1"/>
    <col min="8983" max="8983" width="11.140625" style="32" bestFit="1" customWidth="1"/>
    <col min="8984" max="8985" width="10.5703125" style="32"/>
    <col min="8986" max="8986" width="13.42578125" style="32" customWidth="1"/>
    <col min="8987" max="9206" width="10.5703125" style="32"/>
    <col min="9207" max="9214" width="0" style="32" hidden="1" customWidth="1"/>
    <col min="9215" max="9217" width="3.7109375" style="32" customWidth="1"/>
    <col min="9218" max="9218" width="12.7109375" style="32" customWidth="1"/>
    <col min="9219" max="9219" width="47.42578125" style="32" customWidth="1"/>
    <col min="9220" max="9220" width="5.5703125" style="32" customWidth="1"/>
    <col min="9221" max="9222" width="3.7109375" style="32" customWidth="1"/>
    <col min="9223" max="9223" width="22" style="32" customWidth="1"/>
    <col min="9224" max="9224" width="5.5703125" style="32" customWidth="1"/>
    <col min="9225" max="9226" width="3.7109375" style="32" customWidth="1"/>
    <col min="9227" max="9227" width="22" style="32" customWidth="1"/>
    <col min="9228" max="9228" width="5.5703125" style="32" customWidth="1"/>
    <col min="9229" max="9230" width="3.7109375" style="32" customWidth="1"/>
    <col min="9231" max="9231" width="22" style="32" customWidth="1"/>
    <col min="9232" max="9233" width="15.7109375" style="32" customWidth="1"/>
    <col min="9234" max="9234" width="11.7109375" style="32" customWidth="1"/>
    <col min="9235" max="9235" width="6.42578125" style="32" bestFit="1" customWidth="1"/>
    <col min="9236" max="9236" width="11.7109375" style="32" customWidth="1"/>
    <col min="9237" max="9237" width="0" style="32" hidden="1" customWidth="1"/>
    <col min="9238" max="9238" width="3.7109375" style="32" customWidth="1"/>
    <col min="9239" max="9239" width="11.140625" style="32" bestFit="1" customWidth="1"/>
    <col min="9240" max="9241" width="10.5703125" style="32"/>
    <col min="9242" max="9242" width="13.42578125" style="32" customWidth="1"/>
    <col min="9243" max="9462" width="10.5703125" style="32"/>
    <col min="9463" max="9470" width="0" style="32" hidden="1" customWidth="1"/>
    <col min="9471" max="9473" width="3.7109375" style="32" customWidth="1"/>
    <col min="9474" max="9474" width="12.7109375" style="32" customWidth="1"/>
    <col min="9475" max="9475" width="47.42578125" style="32" customWidth="1"/>
    <col min="9476" max="9476" width="5.5703125" style="32" customWidth="1"/>
    <col min="9477" max="9478" width="3.7109375" style="32" customWidth="1"/>
    <col min="9479" max="9479" width="22" style="32" customWidth="1"/>
    <col min="9480" max="9480" width="5.5703125" style="32" customWidth="1"/>
    <col min="9481" max="9482" width="3.7109375" style="32" customWidth="1"/>
    <col min="9483" max="9483" width="22" style="32" customWidth="1"/>
    <col min="9484" max="9484" width="5.5703125" style="32" customWidth="1"/>
    <col min="9485" max="9486" width="3.7109375" style="32" customWidth="1"/>
    <col min="9487" max="9487" width="22" style="32" customWidth="1"/>
    <col min="9488" max="9489" width="15.7109375" style="32" customWidth="1"/>
    <col min="9490" max="9490" width="11.7109375" style="32" customWidth="1"/>
    <col min="9491" max="9491" width="6.42578125" style="32" bestFit="1" customWidth="1"/>
    <col min="9492" max="9492" width="11.7109375" style="32" customWidth="1"/>
    <col min="9493" max="9493" width="0" style="32" hidden="1" customWidth="1"/>
    <col min="9494" max="9494" width="3.7109375" style="32" customWidth="1"/>
    <col min="9495" max="9495" width="11.140625" style="32" bestFit="1" customWidth="1"/>
    <col min="9496" max="9497" width="10.5703125" style="32"/>
    <col min="9498" max="9498" width="13.42578125" style="32" customWidth="1"/>
    <col min="9499" max="9718" width="10.5703125" style="32"/>
    <col min="9719" max="9726" width="0" style="32" hidden="1" customWidth="1"/>
    <col min="9727" max="9729" width="3.7109375" style="32" customWidth="1"/>
    <col min="9730" max="9730" width="12.7109375" style="32" customWidth="1"/>
    <col min="9731" max="9731" width="47.42578125" style="32" customWidth="1"/>
    <col min="9732" max="9732" width="5.5703125" style="32" customWidth="1"/>
    <col min="9733" max="9734" width="3.7109375" style="32" customWidth="1"/>
    <col min="9735" max="9735" width="22" style="32" customWidth="1"/>
    <col min="9736" max="9736" width="5.5703125" style="32" customWidth="1"/>
    <col min="9737" max="9738" width="3.7109375" style="32" customWidth="1"/>
    <col min="9739" max="9739" width="22" style="32" customWidth="1"/>
    <col min="9740" max="9740" width="5.5703125" style="32" customWidth="1"/>
    <col min="9741" max="9742" width="3.7109375" style="32" customWidth="1"/>
    <col min="9743" max="9743" width="22" style="32" customWidth="1"/>
    <col min="9744" max="9745" width="15.7109375" style="32" customWidth="1"/>
    <col min="9746" max="9746" width="11.7109375" style="32" customWidth="1"/>
    <col min="9747" max="9747" width="6.42578125" style="32" bestFit="1" customWidth="1"/>
    <col min="9748" max="9748" width="11.7109375" style="32" customWidth="1"/>
    <col min="9749" max="9749" width="0" style="32" hidden="1" customWidth="1"/>
    <col min="9750" max="9750" width="3.7109375" style="32" customWidth="1"/>
    <col min="9751" max="9751" width="11.140625" style="32" bestFit="1" customWidth="1"/>
    <col min="9752" max="9753" width="10.5703125" style="32"/>
    <col min="9754" max="9754" width="13.42578125" style="32" customWidth="1"/>
    <col min="9755" max="9974" width="10.5703125" style="32"/>
    <col min="9975" max="9982" width="0" style="32" hidden="1" customWidth="1"/>
    <col min="9983" max="9985" width="3.7109375" style="32" customWidth="1"/>
    <col min="9986" max="9986" width="12.7109375" style="32" customWidth="1"/>
    <col min="9987" max="9987" width="47.42578125" style="32" customWidth="1"/>
    <col min="9988" max="9988" width="5.5703125" style="32" customWidth="1"/>
    <col min="9989" max="9990" width="3.7109375" style="32" customWidth="1"/>
    <col min="9991" max="9991" width="22" style="32" customWidth="1"/>
    <col min="9992" max="9992" width="5.5703125" style="32" customWidth="1"/>
    <col min="9993" max="9994" width="3.7109375" style="32" customWidth="1"/>
    <col min="9995" max="9995" width="22" style="32" customWidth="1"/>
    <col min="9996" max="9996" width="5.5703125" style="32" customWidth="1"/>
    <col min="9997" max="9998" width="3.7109375" style="32" customWidth="1"/>
    <col min="9999" max="9999" width="22" style="32" customWidth="1"/>
    <col min="10000" max="10001" width="15.7109375" style="32" customWidth="1"/>
    <col min="10002" max="10002" width="11.7109375" style="32" customWidth="1"/>
    <col min="10003" max="10003" width="6.42578125" style="32" bestFit="1" customWidth="1"/>
    <col min="10004" max="10004" width="11.7109375" style="32" customWidth="1"/>
    <col min="10005" max="10005" width="0" style="32" hidden="1" customWidth="1"/>
    <col min="10006" max="10006" width="3.7109375" style="32" customWidth="1"/>
    <col min="10007" max="10007" width="11.140625" style="32" bestFit="1" customWidth="1"/>
    <col min="10008" max="10009" width="10.5703125" style="32"/>
    <col min="10010" max="10010" width="13.42578125" style="32" customWidth="1"/>
    <col min="10011" max="10230" width="10.5703125" style="32"/>
    <col min="10231" max="10238" width="0" style="32" hidden="1" customWidth="1"/>
    <col min="10239" max="10241" width="3.7109375" style="32" customWidth="1"/>
    <col min="10242" max="10242" width="12.7109375" style="32" customWidth="1"/>
    <col min="10243" max="10243" width="47.42578125" style="32" customWidth="1"/>
    <col min="10244" max="10244" width="5.5703125" style="32" customWidth="1"/>
    <col min="10245" max="10246" width="3.7109375" style="32" customWidth="1"/>
    <col min="10247" max="10247" width="22" style="32" customWidth="1"/>
    <col min="10248" max="10248" width="5.5703125" style="32" customWidth="1"/>
    <col min="10249" max="10250" width="3.7109375" style="32" customWidth="1"/>
    <col min="10251" max="10251" width="22" style="32" customWidth="1"/>
    <col min="10252" max="10252" width="5.5703125" style="32" customWidth="1"/>
    <col min="10253" max="10254" width="3.7109375" style="32" customWidth="1"/>
    <col min="10255" max="10255" width="22" style="32" customWidth="1"/>
    <col min="10256" max="10257" width="15.7109375" style="32" customWidth="1"/>
    <col min="10258" max="10258" width="11.7109375" style="32" customWidth="1"/>
    <col min="10259" max="10259" width="6.42578125" style="32" bestFit="1" customWidth="1"/>
    <col min="10260" max="10260" width="11.7109375" style="32" customWidth="1"/>
    <col min="10261" max="10261" width="0" style="32" hidden="1" customWidth="1"/>
    <col min="10262" max="10262" width="3.7109375" style="32" customWidth="1"/>
    <col min="10263" max="10263" width="11.140625" style="32" bestFit="1" customWidth="1"/>
    <col min="10264" max="10265" width="10.5703125" style="32"/>
    <col min="10266" max="10266" width="13.42578125" style="32" customWidth="1"/>
    <col min="10267" max="10486" width="10.5703125" style="32"/>
    <col min="10487" max="10494" width="0" style="32" hidden="1" customWidth="1"/>
    <col min="10495" max="10497" width="3.7109375" style="32" customWidth="1"/>
    <col min="10498" max="10498" width="12.7109375" style="32" customWidth="1"/>
    <col min="10499" max="10499" width="47.42578125" style="32" customWidth="1"/>
    <col min="10500" max="10500" width="5.5703125" style="32" customWidth="1"/>
    <col min="10501" max="10502" width="3.7109375" style="32" customWidth="1"/>
    <col min="10503" max="10503" width="22" style="32" customWidth="1"/>
    <col min="10504" max="10504" width="5.5703125" style="32" customWidth="1"/>
    <col min="10505" max="10506" width="3.7109375" style="32" customWidth="1"/>
    <col min="10507" max="10507" width="22" style="32" customWidth="1"/>
    <col min="10508" max="10508" width="5.5703125" style="32" customWidth="1"/>
    <col min="10509" max="10510" width="3.7109375" style="32" customWidth="1"/>
    <col min="10511" max="10511" width="22" style="32" customWidth="1"/>
    <col min="10512" max="10513" width="15.7109375" style="32" customWidth="1"/>
    <col min="10514" max="10514" width="11.7109375" style="32" customWidth="1"/>
    <col min="10515" max="10515" width="6.42578125" style="32" bestFit="1" customWidth="1"/>
    <col min="10516" max="10516" width="11.7109375" style="32" customWidth="1"/>
    <col min="10517" max="10517" width="0" style="32" hidden="1" customWidth="1"/>
    <col min="10518" max="10518" width="3.7109375" style="32" customWidth="1"/>
    <col min="10519" max="10519" width="11.140625" style="32" bestFit="1" customWidth="1"/>
    <col min="10520" max="10521" width="10.5703125" style="32"/>
    <col min="10522" max="10522" width="13.42578125" style="32" customWidth="1"/>
    <col min="10523" max="10742" width="10.5703125" style="32"/>
    <col min="10743" max="10750" width="0" style="32" hidden="1" customWidth="1"/>
    <col min="10751" max="10753" width="3.7109375" style="32" customWidth="1"/>
    <col min="10754" max="10754" width="12.7109375" style="32" customWidth="1"/>
    <col min="10755" max="10755" width="47.42578125" style="32" customWidth="1"/>
    <col min="10756" max="10756" width="5.5703125" style="32" customWidth="1"/>
    <col min="10757" max="10758" width="3.7109375" style="32" customWidth="1"/>
    <col min="10759" max="10759" width="22" style="32" customWidth="1"/>
    <col min="10760" max="10760" width="5.5703125" style="32" customWidth="1"/>
    <col min="10761" max="10762" width="3.7109375" style="32" customWidth="1"/>
    <col min="10763" max="10763" width="22" style="32" customWidth="1"/>
    <col min="10764" max="10764" width="5.5703125" style="32" customWidth="1"/>
    <col min="10765" max="10766" width="3.7109375" style="32" customWidth="1"/>
    <col min="10767" max="10767" width="22" style="32" customWidth="1"/>
    <col min="10768" max="10769" width="15.7109375" style="32" customWidth="1"/>
    <col min="10770" max="10770" width="11.7109375" style="32" customWidth="1"/>
    <col min="10771" max="10771" width="6.42578125" style="32" bestFit="1" customWidth="1"/>
    <col min="10772" max="10772" width="11.7109375" style="32" customWidth="1"/>
    <col min="10773" max="10773" width="0" style="32" hidden="1" customWidth="1"/>
    <col min="10774" max="10774" width="3.7109375" style="32" customWidth="1"/>
    <col min="10775" max="10775" width="11.140625" style="32" bestFit="1" customWidth="1"/>
    <col min="10776" max="10777" width="10.5703125" style="32"/>
    <col min="10778" max="10778" width="13.42578125" style="32" customWidth="1"/>
    <col min="10779" max="10998" width="10.5703125" style="32"/>
    <col min="10999" max="11006" width="0" style="32" hidden="1" customWidth="1"/>
    <col min="11007" max="11009" width="3.7109375" style="32" customWidth="1"/>
    <col min="11010" max="11010" width="12.7109375" style="32" customWidth="1"/>
    <col min="11011" max="11011" width="47.42578125" style="32" customWidth="1"/>
    <col min="11012" max="11012" width="5.5703125" style="32" customWidth="1"/>
    <col min="11013" max="11014" width="3.7109375" style="32" customWidth="1"/>
    <col min="11015" max="11015" width="22" style="32" customWidth="1"/>
    <col min="11016" max="11016" width="5.5703125" style="32" customWidth="1"/>
    <col min="11017" max="11018" width="3.7109375" style="32" customWidth="1"/>
    <col min="11019" max="11019" width="22" style="32" customWidth="1"/>
    <col min="11020" max="11020" width="5.5703125" style="32" customWidth="1"/>
    <col min="11021" max="11022" width="3.7109375" style="32" customWidth="1"/>
    <col min="11023" max="11023" width="22" style="32" customWidth="1"/>
    <col min="11024" max="11025" width="15.7109375" style="32" customWidth="1"/>
    <col min="11026" max="11026" width="11.7109375" style="32" customWidth="1"/>
    <col min="11027" max="11027" width="6.42578125" style="32" bestFit="1" customWidth="1"/>
    <col min="11028" max="11028" width="11.7109375" style="32" customWidth="1"/>
    <col min="11029" max="11029" width="0" style="32" hidden="1" customWidth="1"/>
    <col min="11030" max="11030" width="3.7109375" style="32" customWidth="1"/>
    <col min="11031" max="11031" width="11.140625" style="32" bestFit="1" customWidth="1"/>
    <col min="11032" max="11033" width="10.5703125" style="32"/>
    <col min="11034" max="11034" width="13.42578125" style="32" customWidth="1"/>
    <col min="11035" max="11254" width="10.5703125" style="32"/>
    <col min="11255" max="11262" width="0" style="32" hidden="1" customWidth="1"/>
    <col min="11263" max="11265" width="3.7109375" style="32" customWidth="1"/>
    <col min="11266" max="11266" width="12.7109375" style="32" customWidth="1"/>
    <col min="11267" max="11267" width="47.42578125" style="32" customWidth="1"/>
    <col min="11268" max="11268" width="5.5703125" style="32" customWidth="1"/>
    <col min="11269" max="11270" width="3.7109375" style="32" customWidth="1"/>
    <col min="11271" max="11271" width="22" style="32" customWidth="1"/>
    <col min="11272" max="11272" width="5.5703125" style="32" customWidth="1"/>
    <col min="11273" max="11274" width="3.7109375" style="32" customWidth="1"/>
    <col min="11275" max="11275" width="22" style="32" customWidth="1"/>
    <col min="11276" max="11276" width="5.5703125" style="32" customWidth="1"/>
    <col min="11277" max="11278" width="3.7109375" style="32" customWidth="1"/>
    <col min="11279" max="11279" width="22" style="32" customWidth="1"/>
    <col min="11280" max="11281" width="15.7109375" style="32" customWidth="1"/>
    <col min="11282" max="11282" width="11.7109375" style="32" customWidth="1"/>
    <col min="11283" max="11283" width="6.42578125" style="32" bestFit="1" customWidth="1"/>
    <col min="11284" max="11284" width="11.7109375" style="32" customWidth="1"/>
    <col min="11285" max="11285" width="0" style="32" hidden="1" customWidth="1"/>
    <col min="11286" max="11286" width="3.7109375" style="32" customWidth="1"/>
    <col min="11287" max="11287" width="11.140625" style="32" bestFit="1" customWidth="1"/>
    <col min="11288" max="11289" width="10.5703125" style="32"/>
    <col min="11290" max="11290" width="13.42578125" style="32" customWidth="1"/>
    <col min="11291" max="11510" width="10.5703125" style="32"/>
    <col min="11511" max="11518" width="0" style="32" hidden="1" customWidth="1"/>
    <col min="11519" max="11521" width="3.7109375" style="32" customWidth="1"/>
    <col min="11522" max="11522" width="12.7109375" style="32" customWidth="1"/>
    <col min="11523" max="11523" width="47.42578125" style="32" customWidth="1"/>
    <col min="11524" max="11524" width="5.5703125" style="32" customWidth="1"/>
    <col min="11525" max="11526" width="3.7109375" style="32" customWidth="1"/>
    <col min="11527" max="11527" width="22" style="32" customWidth="1"/>
    <col min="11528" max="11528" width="5.5703125" style="32" customWidth="1"/>
    <col min="11529" max="11530" width="3.7109375" style="32" customWidth="1"/>
    <col min="11531" max="11531" width="22" style="32" customWidth="1"/>
    <col min="11532" max="11532" width="5.5703125" style="32" customWidth="1"/>
    <col min="11533" max="11534" width="3.7109375" style="32" customWidth="1"/>
    <col min="11535" max="11535" width="22" style="32" customWidth="1"/>
    <col min="11536" max="11537" width="15.7109375" style="32" customWidth="1"/>
    <col min="11538" max="11538" width="11.7109375" style="32" customWidth="1"/>
    <col min="11539" max="11539" width="6.42578125" style="32" bestFit="1" customWidth="1"/>
    <col min="11540" max="11540" width="11.7109375" style="32" customWidth="1"/>
    <col min="11541" max="11541" width="0" style="32" hidden="1" customWidth="1"/>
    <col min="11542" max="11542" width="3.7109375" style="32" customWidth="1"/>
    <col min="11543" max="11543" width="11.140625" style="32" bestFit="1" customWidth="1"/>
    <col min="11544" max="11545" width="10.5703125" style="32"/>
    <col min="11546" max="11546" width="13.42578125" style="32" customWidth="1"/>
    <col min="11547" max="11766" width="10.5703125" style="32"/>
    <col min="11767" max="11774" width="0" style="32" hidden="1" customWidth="1"/>
    <col min="11775" max="11777" width="3.7109375" style="32" customWidth="1"/>
    <col min="11778" max="11778" width="12.7109375" style="32" customWidth="1"/>
    <col min="11779" max="11779" width="47.42578125" style="32" customWidth="1"/>
    <col min="11780" max="11780" width="5.5703125" style="32" customWidth="1"/>
    <col min="11781" max="11782" width="3.7109375" style="32" customWidth="1"/>
    <col min="11783" max="11783" width="22" style="32" customWidth="1"/>
    <col min="11784" max="11784" width="5.5703125" style="32" customWidth="1"/>
    <col min="11785" max="11786" width="3.7109375" style="32" customWidth="1"/>
    <col min="11787" max="11787" width="22" style="32" customWidth="1"/>
    <col min="11788" max="11788" width="5.5703125" style="32" customWidth="1"/>
    <col min="11789" max="11790" width="3.7109375" style="32" customWidth="1"/>
    <col min="11791" max="11791" width="22" style="32" customWidth="1"/>
    <col min="11792" max="11793" width="15.7109375" style="32" customWidth="1"/>
    <col min="11794" max="11794" width="11.7109375" style="32" customWidth="1"/>
    <col min="11795" max="11795" width="6.42578125" style="32" bestFit="1" customWidth="1"/>
    <col min="11796" max="11796" width="11.7109375" style="32" customWidth="1"/>
    <col min="11797" max="11797" width="0" style="32" hidden="1" customWidth="1"/>
    <col min="11798" max="11798" width="3.7109375" style="32" customWidth="1"/>
    <col min="11799" max="11799" width="11.140625" style="32" bestFit="1" customWidth="1"/>
    <col min="11800" max="11801" width="10.5703125" style="32"/>
    <col min="11802" max="11802" width="13.42578125" style="32" customWidth="1"/>
    <col min="11803" max="12022" width="10.5703125" style="32"/>
    <col min="12023" max="12030" width="0" style="32" hidden="1" customWidth="1"/>
    <col min="12031" max="12033" width="3.7109375" style="32" customWidth="1"/>
    <col min="12034" max="12034" width="12.7109375" style="32" customWidth="1"/>
    <col min="12035" max="12035" width="47.42578125" style="32" customWidth="1"/>
    <col min="12036" max="12036" width="5.5703125" style="32" customWidth="1"/>
    <col min="12037" max="12038" width="3.7109375" style="32" customWidth="1"/>
    <col min="12039" max="12039" width="22" style="32" customWidth="1"/>
    <col min="12040" max="12040" width="5.5703125" style="32" customWidth="1"/>
    <col min="12041" max="12042" width="3.7109375" style="32" customWidth="1"/>
    <col min="12043" max="12043" width="22" style="32" customWidth="1"/>
    <col min="12044" max="12044" width="5.5703125" style="32" customWidth="1"/>
    <col min="12045" max="12046" width="3.7109375" style="32" customWidth="1"/>
    <col min="12047" max="12047" width="22" style="32" customWidth="1"/>
    <col min="12048" max="12049" width="15.7109375" style="32" customWidth="1"/>
    <col min="12050" max="12050" width="11.7109375" style="32" customWidth="1"/>
    <col min="12051" max="12051" width="6.42578125" style="32" bestFit="1" customWidth="1"/>
    <col min="12052" max="12052" width="11.7109375" style="32" customWidth="1"/>
    <col min="12053" max="12053" width="0" style="32" hidden="1" customWidth="1"/>
    <col min="12054" max="12054" width="3.7109375" style="32" customWidth="1"/>
    <col min="12055" max="12055" width="11.140625" style="32" bestFit="1" customWidth="1"/>
    <col min="12056" max="12057" width="10.5703125" style="32"/>
    <col min="12058" max="12058" width="13.42578125" style="32" customWidth="1"/>
    <col min="12059" max="12278" width="10.5703125" style="32"/>
    <col min="12279" max="12286" width="0" style="32" hidden="1" customWidth="1"/>
    <col min="12287" max="12289" width="3.7109375" style="32" customWidth="1"/>
    <col min="12290" max="12290" width="12.7109375" style="32" customWidth="1"/>
    <col min="12291" max="12291" width="47.42578125" style="32" customWidth="1"/>
    <col min="12292" max="12292" width="5.5703125" style="32" customWidth="1"/>
    <col min="12293" max="12294" width="3.7109375" style="32" customWidth="1"/>
    <col min="12295" max="12295" width="22" style="32" customWidth="1"/>
    <col min="12296" max="12296" width="5.5703125" style="32" customWidth="1"/>
    <col min="12297" max="12298" width="3.7109375" style="32" customWidth="1"/>
    <col min="12299" max="12299" width="22" style="32" customWidth="1"/>
    <col min="12300" max="12300" width="5.5703125" style="32" customWidth="1"/>
    <col min="12301" max="12302" width="3.7109375" style="32" customWidth="1"/>
    <col min="12303" max="12303" width="22" style="32" customWidth="1"/>
    <col min="12304" max="12305" width="15.7109375" style="32" customWidth="1"/>
    <col min="12306" max="12306" width="11.7109375" style="32" customWidth="1"/>
    <col min="12307" max="12307" width="6.42578125" style="32" bestFit="1" customWidth="1"/>
    <col min="12308" max="12308" width="11.7109375" style="32" customWidth="1"/>
    <col min="12309" max="12309" width="0" style="32" hidden="1" customWidth="1"/>
    <col min="12310" max="12310" width="3.7109375" style="32" customWidth="1"/>
    <col min="12311" max="12311" width="11.140625" style="32" bestFit="1" customWidth="1"/>
    <col min="12312" max="12313" width="10.5703125" style="32"/>
    <col min="12314" max="12314" width="13.42578125" style="32" customWidth="1"/>
    <col min="12315" max="12534" width="10.5703125" style="32"/>
    <col min="12535" max="12542" width="0" style="32" hidden="1" customWidth="1"/>
    <col min="12543" max="12545" width="3.7109375" style="32" customWidth="1"/>
    <col min="12546" max="12546" width="12.7109375" style="32" customWidth="1"/>
    <col min="12547" max="12547" width="47.42578125" style="32" customWidth="1"/>
    <col min="12548" max="12548" width="5.5703125" style="32" customWidth="1"/>
    <col min="12549" max="12550" width="3.7109375" style="32" customWidth="1"/>
    <col min="12551" max="12551" width="22" style="32" customWidth="1"/>
    <col min="12552" max="12552" width="5.5703125" style="32" customWidth="1"/>
    <col min="12553" max="12554" width="3.7109375" style="32" customWidth="1"/>
    <col min="12555" max="12555" width="22" style="32" customWidth="1"/>
    <col min="12556" max="12556" width="5.5703125" style="32" customWidth="1"/>
    <col min="12557" max="12558" width="3.7109375" style="32" customWidth="1"/>
    <col min="12559" max="12559" width="22" style="32" customWidth="1"/>
    <col min="12560" max="12561" width="15.7109375" style="32" customWidth="1"/>
    <col min="12562" max="12562" width="11.7109375" style="32" customWidth="1"/>
    <col min="12563" max="12563" width="6.42578125" style="32" bestFit="1" customWidth="1"/>
    <col min="12564" max="12564" width="11.7109375" style="32" customWidth="1"/>
    <col min="12565" max="12565" width="0" style="32" hidden="1" customWidth="1"/>
    <col min="12566" max="12566" width="3.7109375" style="32" customWidth="1"/>
    <col min="12567" max="12567" width="11.140625" style="32" bestFit="1" customWidth="1"/>
    <col min="12568" max="12569" width="10.5703125" style="32"/>
    <col min="12570" max="12570" width="13.42578125" style="32" customWidth="1"/>
    <col min="12571" max="12790" width="10.5703125" style="32"/>
    <col min="12791" max="12798" width="0" style="32" hidden="1" customWidth="1"/>
    <col min="12799" max="12801" width="3.7109375" style="32" customWidth="1"/>
    <col min="12802" max="12802" width="12.7109375" style="32" customWidth="1"/>
    <col min="12803" max="12803" width="47.42578125" style="32" customWidth="1"/>
    <col min="12804" max="12804" width="5.5703125" style="32" customWidth="1"/>
    <col min="12805" max="12806" width="3.7109375" style="32" customWidth="1"/>
    <col min="12807" max="12807" width="22" style="32" customWidth="1"/>
    <col min="12808" max="12808" width="5.5703125" style="32" customWidth="1"/>
    <col min="12809" max="12810" width="3.7109375" style="32" customWidth="1"/>
    <col min="12811" max="12811" width="22" style="32" customWidth="1"/>
    <col min="12812" max="12812" width="5.5703125" style="32" customWidth="1"/>
    <col min="12813" max="12814" width="3.7109375" style="32" customWidth="1"/>
    <col min="12815" max="12815" width="22" style="32" customWidth="1"/>
    <col min="12816" max="12817" width="15.7109375" style="32" customWidth="1"/>
    <col min="12818" max="12818" width="11.7109375" style="32" customWidth="1"/>
    <col min="12819" max="12819" width="6.42578125" style="32" bestFit="1" customWidth="1"/>
    <col min="12820" max="12820" width="11.7109375" style="32" customWidth="1"/>
    <col min="12821" max="12821" width="0" style="32" hidden="1" customWidth="1"/>
    <col min="12822" max="12822" width="3.7109375" style="32" customWidth="1"/>
    <col min="12823" max="12823" width="11.140625" style="32" bestFit="1" customWidth="1"/>
    <col min="12824" max="12825" width="10.5703125" style="32"/>
    <col min="12826" max="12826" width="13.42578125" style="32" customWidth="1"/>
    <col min="12827" max="13046" width="10.5703125" style="32"/>
    <col min="13047" max="13054" width="0" style="32" hidden="1" customWidth="1"/>
    <col min="13055" max="13057" width="3.7109375" style="32" customWidth="1"/>
    <col min="13058" max="13058" width="12.7109375" style="32" customWidth="1"/>
    <col min="13059" max="13059" width="47.42578125" style="32" customWidth="1"/>
    <col min="13060" max="13060" width="5.5703125" style="32" customWidth="1"/>
    <col min="13061" max="13062" width="3.7109375" style="32" customWidth="1"/>
    <col min="13063" max="13063" width="22" style="32" customWidth="1"/>
    <col min="13064" max="13064" width="5.5703125" style="32" customWidth="1"/>
    <col min="13065" max="13066" width="3.7109375" style="32" customWidth="1"/>
    <col min="13067" max="13067" width="22" style="32" customWidth="1"/>
    <col min="13068" max="13068" width="5.5703125" style="32" customWidth="1"/>
    <col min="13069" max="13070" width="3.7109375" style="32" customWidth="1"/>
    <col min="13071" max="13071" width="22" style="32" customWidth="1"/>
    <col min="13072" max="13073" width="15.7109375" style="32" customWidth="1"/>
    <col min="13074" max="13074" width="11.7109375" style="32" customWidth="1"/>
    <col min="13075" max="13075" width="6.42578125" style="32" bestFit="1" customWidth="1"/>
    <col min="13076" max="13076" width="11.7109375" style="32" customWidth="1"/>
    <col min="13077" max="13077" width="0" style="32" hidden="1" customWidth="1"/>
    <col min="13078" max="13078" width="3.7109375" style="32" customWidth="1"/>
    <col min="13079" max="13079" width="11.140625" style="32" bestFit="1" customWidth="1"/>
    <col min="13080" max="13081" width="10.5703125" style="32"/>
    <col min="13082" max="13082" width="13.42578125" style="32" customWidth="1"/>
    <col min="13083" max="13302" width="10.5703125" style="32"/>
    <col min="13303" max="13310" width="0" style="32" hidden="1" customWidth="1"/>
    <col min="13311" max="13313" width="3.7109375" style="32" customWidth="1"/>
    <col min="13314" max="13314" width="12.7109375" style="32" customWidth="1"/>
    <col min="13315" max="13315" width="47.42578125" style="32" customWidth="1"/>
    <col min="13316" max="13316" width="5.5703125" style="32" customWidth="1"/>
    <col min="13317" max="13318" width="3.7109375" style="32" customWidth="1"/>
    <col min="13319" max="13319" width="22" style="32" customWidth="1"/>
    <col min="13320" max="13320" width="5.5703125" style="32" customWidth="1"/>
    <col min="13321" max="13322" width="3.7109375" style="32" customWidth="1"/>
    <col min="13323" max="13323" width="22" style="32" customWidth="1"/>
    <col min="13324" max="13324" width="5.5703125" style="32" customWidth="1"/>
    <col min="13325" max="13326" width="3.7109375" style="32" customWidth="1"/>
    <col min="13327" max="13327" width="22" style="32" customWidth="1"/>
    <col min="13328" max="13329" width="15.7109375" style="32" customWidth="1"/>
    <col min="13330" max="13330" width="11.7109375" style="32" customWidth="1"/>
    <col min="13331" max="13331" width="6.42578125" style="32" bestFit="1" customWidth="1"/>
    <col min="13332" max="13332" width="11.7109375" style="32" customWidth="1"/>
    <col min="13333" max="13333" width="0" style="32" hidden="1" customWidth="1"/>
    <col min="13334" max="13334" width="3.7109375" style="32" customWidth="1"/>
    <col min="13335" max="13335" width="11.140625" style="32" bestFit="1" customWidth="1"/>
    <col min="13336" max="13337" width="10.5703125" style="32"/>
    <col min="13338" max="13338" width="13.42578125" style="32" customWidth="1"/>
    <col min="13339" max="13558" width="10.5703125" style="32"/>
    <col min="13559" max="13566" width="0" style="32" hidden="1" customWidth="1"/>
    <col min="13567" max="13569" width="3.7109375" style="32" customWidth="1"/>
    <col min="13570" max="13570" width="12.7109375" style="32" customWidth="1"/>
    <col min="13571" max="13571" width="47.42578125" style="32" customWidth="1"/>
    <col min="13572" max="13572" width="5.5703125" style="32" customWidth="1"/>
    <col min="13573" max="13574" width="3.7109375" style="32" customWidth="1"/>
    <col min="13575" max="13575" width="22" style="32" customWidth="1"/>
    <col min="13576" max="13576" width="5.5703125" style="32" customWidth="1"/>
    <col min="13577" max="13578" width="3.7109375" style="32" customWidth="1"/>
    <col min="13579" max="13579" width="22" style="32" customWidth="1"/>
    <col min="13580" max="13580" width="5.5703125" style="32" customWidth="1"/>
    <col min="13581" max="13582" width="3.7109375" style="32" customWidth="1"/>
    <col min="13583" max="13583" width="22" style="32" customWidth="1"/>
    <col min="13584" max="13585" width="15.7109375" style="32" customWidth="1"/>
    <col min="13586" max="13586" width="11.7109375" style="32" customWidth="1"/>
    <col min="13587" max="13587" width="6.42578125" style="32" bestFit="1" customWidth="1"/>
    <col min="13588" max="13588" width="11.7109375" style="32" customWidth="1"/>
    <col min="13589" max="13589" width="0" style="32" hidden="1" customWidth="1"/>
    <col min="13590" max="13590" width="3.7109375" style="32" customWidth="1"/>
    <col min="13591" max="13591" width="11.140625" style="32" bestFit="1" customWidth="1"/>
    <col min="13592" max="13593" width="10.5703125" style="32"/>
    <col min="13594" max="13594" width="13.42578125" style="32" customWidth="1"/>
    <col min="13595" max="13814" width="10.5703125" style="32"/>
    <col min="13815" max="13822" width="0" style="32" hidden="1" customWidth="1"/>
    <col min="13823" max="13825" width="3.7109375" style="32" customWidth="1"/>
    <col min="13826" max="13826" width="12.7109375" style="32" customWidth="1"/>
    <col min="13827" max="13827" width="47.42578125" style="32" customWidth="1"/>
    <col min="13828" max="13828" width="5.5703125" style="32" customWidth="1"/>
    <col min="13829" max="13830" width="3.7109375" style="32" customWidth="1"/>
    <col min="13831" max="13831" width="22" style="32" customWidth="1"/>
    <col min="13832" max="13832" width="5.5703125" style="32" customWidth="1"/>
    <col min="13833" max="13834" width="3.7109375" style="32" customWidth="1"/>
    <col min="13835" max="13835" width="22" style="32" customWidth="1"/>
    <col min="13836" max="13836" width="5.5703125" style="32" customWidth="1"/>
    <col min="13837" max="13838" width="3.7109375" style="32" customWidth="1"/>
    <col min="13839" max="13839" width="22" style="32" customWidth="1"/>
    <col min="13840" max="13841" width="15.7109375" style="32" customWidth="1"/>
    <col min="13842" max="13842" width="11.7109375" style="32" customWidth="1"/>
    <col min="13843" max="13843" width="6.42578125" style="32" bestFit="1" customWidth="1"/>
    <col min="13844" max="13844" width="11.7109375" style="32" customWidth="1"/>
    <col min="13845" max="13845" width="0" style="32" hidden="1" customWidth="1"/>
    <col min="13846" max="13846" width="3.7109375" style="32" customWidth="1"/>
    <col min="13847" max="13847" width="11.140625" style="32" bestFit="1" customWidth="1"/>
    <col min="13848" max="13849" width="10.5703125" style="32"/>
    <col min="13850" max="13850" width="13.42578125" style="32" customWidth="1"/>
    <col min="13851" max="14070" width="10.5703125" style="32"/>
    <col min="14071" max="14078" width="0" style="32" hidden="1" customWidth="1"/>
    <col min="14079" max="14081" width="3.7109375" style="32" customWidth="1"/>
    <col min="14082" max="14082" width="12.7109375" style="32" customWidth="1"/>
    <col min="14083" max="14083" width="47.42578125" style="32" customWidth="1"/>
    <col min="14084" max="14084" width="5.5703125" style="32" customWidth="1"/>
    <col min="14085" max="14086" width="3.7109375" style="32" customWidth="1"/>
    <col min="14087" max="14087" width="22" style="32" customWidth="1"/>
    <col min="14088" max="14088" width="5.5703125" style="32" customWidth="1"/>
    <col min="14089" max="14090" width="3.7109375" style="32" customWidth="1"/>
    <col min="14091" max="14091" width="22" style="32" customWidth="1"/>
    <col min="14092" max="14092" width="5.5703125" style="32" customWidth="1"/>
    <col min="14093" max="14094" width="3.7109375" style="32" customWidth="1"/>
    <col min="14095" max="14095" width="22" style="32" customWidth="1"/>
    <col min="14096" max="14097" width="15.7109375" style="32" customWidth="1"/>
    <col min="14098" max="14098" width="11.7109375" style="32" customWidth="1"/>
    <col min="14099" max="14099" width="6.42578125" style="32" bestFit="1" customWidth="1"/>
    <col min="14100" max="14100" width="11.7109375" style="32" customWidth="1"/>
    <col min="14101" max="14101" width="0" style="32" hidden="1" customWidth="1"/>
    <col min="14102" max="14102" width="3.7109375" style="32" customWidth="1"/>
    <col min="14103" max="14103" width="11.140625" style="32" bestFit="1" customWidth="1"/>
    <col min="14104" max="14105" width="10.5703125" style="32"/>
    <col min="14106" max="14106" width="13.42578125" style="32" customWidth="1"/>
    <col min="14107" max="14326" width="10.5703125" style="32"/>
    <col min="14327" max="14334" width="0" style="32" hidden="1" customWidth="1"/>
    <col min="14335" max="14337" width="3.7109375" style="32" customWidth="1"/>
    <col min="14338" max="14338" width="12.7109375" style="32" customWidth="1"/>
    <col min="14339" max="14339" width="47.42578125" style="32" customWidth="1"/>
    <col min="14340" max="14340" width="5.5703125" style="32" customWidth="1"/>
    <col min="14341" max="14342" width="3.7109375" style="32" customWidth="1"/>
    <col min="14343" max="14343" width="22" style="32" customWidth="1"/>
    <col min="14344" max="14344" width="5.5703125" style="32" customWidth="1"/>
    <col min="14345" max="14346" width="3.7109375" style="32" customWidth="1"/>
    <col min="14347" max="14347" width="22" style="32" customWidth="1"/>
    <col min="14348" max="14348" width="5.5703125" style="32" customWidth="1"/>
    <col min="14349" max="14350" width="3.7109375" style="32" customWidth="1"/>
    <col min="14351" max="14351" width="22" style="32" customWidth="1"/>
    <col min="14352" max="14353" width="15.7109375" style="32" customWidth="1"/>
    <col min="14354" max="14354" width="11.7109375" style="32" customWidth="1"/>
    <col min="14355" max="14355" width="6.42578125" style="32" bestFit="1" customWidth="1"/>
    <col min="14356" max="14356" width="11.7109375" style="32" customWidth="1"/>
    <col min="14357" max="14357" width="0" style="32" hidden="1" customWidth="1"/>
    <col min="14358" max="14358" width="3.7109375" style="32" customWidth="1"/>
    <col min="14359" max="14359" width="11.140625" style="32" bestFit="1" customWidth="1"/>
    <col min="14360" max="14361" width="10.5703125" style="32"/>
    <col min="14362" max="14362" width="13.42578125" style="32" customWidth="1"/>
    <col min="14363" max="14582" width="10.5703125" style="32"/>
    <col min="14583" max="14590" width="0" style="32" hidden="1" customWidth="1"/>
    <col min="14591" max="14593" width="3.7109375" style="32" customWidth="1"/>
    <col min="14594" max="14594" width="12.7109375" style="32" customWidth="1"/>
    <col min="14595" max="14595" width="47.42578125" style="32" customWidth="1"/>
    <col min="14596" max="14596" width="5.5703125" style="32" customWidth="1"/>
    <col min="14597" max="14598" width="3.7109375" style="32" customWidth="1"/>
    <col min="14599" max="14599" width="22" style="32" customWidth="1"/>
    <col min="14600" max="14600" width="5.5703125" style="32" customWidth="1"/>
    <col min="14601" max="14602" width="3.7109375" style="32" customWidth="1"/>
    <col min="14603" max="14603" width="22" style="32" customWidth="1"/>
    <col min="14604" max="14604" width="5.5703125" style="32" customWidth="1"/>
    <col min="14605" max="14606" width="3.7109375" style="32" customWidth="1"/>
    <col min="14607" max="14607" width="22" style="32" customWidth="1"/>
    <col min="14608" max="14609" width="15.7109375" style="32" customWidth="1"/>
    <col min="14610" max="14610" width="11.7109375" style="32" customWidth="1"/>
    <col min="14611" max="14611" width="6.42578125" style="32" bestFit="1" customWidth="1"/>
    <col min="14612" max="14612" width="11.7109375" style="32" customWidth="1"/>
    <col min="14613" max="14613" width="0" style="32" hidden="1" customWidth="1"/>
    <col min="14614" max="14614" width="3.7109375" style="32" customWidth="1"/>
    <col min="14615" max="14615" width="11.140625" style="32" bestFit="1" customWidth="1"/>
    <col min="14616" max="14617" width="10.5703125" style="32"/>
    <col min="14618" max="14618" width="13.42578125" style="32" customWidth="1"/>
    <col min="14619" max="14838" width="10.5703125" style="32"/>
    <col min="14839" max="14846" width="0" style="32" hidden="1" customWidth="1"/>
    <col min="14847" max="14849" width="3.7109375" style="32" customWidth="1"/>
    <col min="14850" max="14850" width="12.7109375" style="32" customWidth="1"/>
    <col min="14851" max="14851" width="47.42578125" style="32" customWidth="1"/>
    <col min="14852" max="14852" width="5.5703125" style="32" customWidth="1"/>
    <col min="14853" max="14854" width="3.7109375" style="32" customWidth="1"/>
    <col min="14855" max="14855" width="22" style="32" customWidth="1"/>
    <col min="14856" max="14856" width="5.5703125" style="32" customWidth="1"/>
    <col min="14857" max="14858" width="3.7109375" style="32" customWidth="1"/>
    <col min="14859" max="14859" width="22" style="32" customWidth="1"/>
    <col min="14860" max="14860" width="5.5703125" style="32" customWidth="1"/>
    <col min="14861" max="14862" width="3.7109375" style="32" customWidth="1"/>
    <col min="14863" max="14863" width="22" style="32" customWidth="1"/>
    <col min="14864" max="14865" width="15.7109375" style="32" customWidth="1"/>
    <col min="14866" max="14866" width="11.7109375" style="32" customWidth="1"/>
    <col min="14867" max="14867" width="6.42578125" style="32" bestFit="1" customWidth="1"/>
    <col min="14868" max="14868" width="11.7109375" style="32" customWidth="1"/>
    <col min="14869" max="14869" width="0" style="32" hidden="1" customWidth="1"/>
    <col min="14870" max="14870" width="3.7109375" style="32" customWidth="1"/>
    <col min="14871" max="14871" width="11.140625" style="32" bestFit="1" customWidth="1"/>
    <col min="14872" max="14873" width="10.5703125" style="32"/>
    <col min="14874" max="14874" width="13.42578125" style="32" customWidth="1"/>
    <col min="14875" max="15094" width="10.5703125" style="32"/>
    <col min="15095" max="15102" width="0" style="32" hidden="1" customWidth="1"/>
    <col min="15103" max="15105" width="3.7109375" style="32" customWidth="1"/>
    <col min="15106" max="15106" width="12.7109375" style="32" customWidth="1"/>
    <col min="15107" max="15107" width="47.42578125" style="32" customWidth="1"/>
    <col min="15108" max="15108" width="5.5703125" style="32" customWidth="1"/>
    <col min="15109" max="15110" width="3.7109375" style="32" customWidth="1"/>
    <col min="15111" max="15111" width="22" style="32" customWidth="1"/>
    <col min="15112" max="15112" width="5.5703125" style="32" customWidth="1"/>
    <col min="15113" max="15114" width="3.7109375" style="32" customWidth="1"/>
    <col min="15115" max="15115" width="22" style="32" customWidth="1"/>
    <col min="15116" max="15116" width="5.5703125" style="32" customWidth="1"/>
    <col min="15117" max="15118" width="3.7109375" style="32" customWidth="1"/>
    <col min="15119" max="15119" width="22" style="32" customWidth="1"/>
    <col min="15120" max="15121" width="15.7109375" style="32" customWidth="1"/>
    <col min="15122" max="15122" width="11.7109375" style="32" customWidth="1"/>
    <col min="15123" max="15123" width="6.42578125" style="32" bestFit="1" customWidth="1"/>
    <col min="15124" max="15124" width="11.7109375" style="32" customWidth="1"/>
    <col min="15125" max="15125" width="0" style="32" hidden="1" customWidth="1"/>
    <col min="15126" max="15126" width="3.7109375" style="32" customWidth="1"/>
    <col min="15127" max="15127" width="11.140625" style="32" bestFit="1" customWidth="1"/>
    <col min="15128" max="15129" width="10.5703125" style="32"/>
    <col min="15130" max="15130" width="13.42578125" style="32" customWidth="1"/>
    <col min="15131" max="15350" width="10.5703125" style="32"/>
    <col min="15351" max="15358" width="0" style="32" hidden="1" customWidth="1"/>
    <col min="15359" max="15361" width="3.7109375" style="32" customWidth="1"/>
    <col min="15362" max="15362" width="12.7109375" style="32" customWidth="1"/>
    <col min="15363" max="15363" width="47.42578125" style="32" customWidth="1"/>
    <col min="15364" max="15364" width="5.5703125" style="32" customWidth="1"/>
    <col min="15365" max="15366" width="3.7109375" style="32" customWidth="1"/>
    <col min="15367" max="15367" width="22" style="32" customWidth="1"/>
    <col min="15368" max="15368" width="5.5703125" style="32" customWidth="1"/>
    <col min="15369" max="15370" width="3.7109375" style="32" customWidth="1"/>
    <col min="15371" max="15371" width="22" style="32" customWidth="1"/>
    <col min="15372" max="15372" width="5.5703125" style="32" customWidth="1"/>
    <col min="15373" max="15374" width="3.7109375" style="32" customWidth="1"/>
    <col min="15375" max="15375" width="22" style="32" customWidth="1"/>
    <col min="15376" max="15377" width="15.7109375" style="32" customWidth="1"/>
    <col min="15378" max="15378" width="11.7109375" style="32" customWidth="1"/>
    <col min="15379" max="15379" width="6.42578125" style="32" bestFit="1" customWidth="1"/>
    <col min="15380" max="15380" width="11.7109375" style="32" customWidth="1"/>
    <col min="15381" max="15381" width="0" style="32" hidden="1" customWidth="1"/>
    <col min="15382" max="15382" width="3.7109375" style="32" customWidth="1"/>
    <col min="15383" max="15383" width="11.140625" style="32" bestFit="1" customWidth="1"/>
    <col min="15384" max="15385" width="10.5703125" style="32"/>
    <col min="15386" max="15386" width="13.42578125" style="32" customWidth="1"/>
    <col min="15387" max="15606" width="10.5703125" style="32"/>
    <col min="15607" max="15614" width="0" style="32" hidden="1" customWidth="1"/>
    <col min="15615" max="15617" width="3.7109375" style="32" customWidth="1"/>
    <col min="15618" max="15618" width="12.7109375" style="32" customWidth="1"/>
    <col min="15619" max="15619" width="47.42578125" style="32" customWidth="1"/>
    <col min="15620" max="15620" width="5.5703125" style="32" customWidth="1"/>
    <col min="15621" max="15622" width="3.7109375" style="32" customWidth="1"/>
    <col min="15623" max="15623" width="22" style="32" customWidth="1"/>
    <col min="15624" max="15624" width="5.5703125" style="32" customWidth="1"/>
    <col min="15625" max="15626" width="3.7109375" style="32" customWidth="1"/>
    <col min="15627" max="15627" width="22" style="32" customWidth="1"/>
    <col min="15628" max="15628" width="5.5703125" style="32" customWidth="1"/>
    <col min="15629" max="15630" width="3.7109375" style="32" customWidth="1"/>
    <col min="15631" max="15631" width="22" style="32" customWidth="1"/>
    <col min="15632" max="15633" width="15.7109375" style="32" customWidth="1"/>
    <col min="15634" max="15634" width="11.7109375" style="32" customWidth="1"/>
    <col min="15635" max="15635" width="6.42578125" style="32" bestFit="1" customWidth="1"/>
    <col min="15636" max="15636" width="11.7109375" style="32" customWidth="1"/>
    <col min="15637" max="15637" width="0" style="32" hidden="1" customWidth="1"/>
    <col min="15638" max="15638" width="3.7109375" style="32" customWidth="1"/>
    <col min="15639" max="15639" width="11.140625" style="32" bestFit="1" customWidth="1"/>
    <col min="15640" max="15641" width="10.5703125" style="32"/>
    <col min="15642" max="15642" width="13.42578125" style="32" customWidth="1"/>
    <col min="15643" max="15862" width="10.5703125" style="32"/>
    <col min="15863" max="15870" width="0" style="32" hidden="1" customWidth="1"/>
    <col min="15871" max="15873" width="3.7109375" style="32" customWidth="1"/>
    <col min="15874" max="15874" width="12.7109375" style="32" customWidth="1"/>
    <col min="15875" max="15875" width="47.42578125" style="32" customWidth="1"/>
    <col min="15876" max="15876" width="5.5703125" style="32" customWidth="1"/>
    <col min="15877" max="15878" width="3.7109375" style="32" customWidth="1"/>
    <col min="15879" max="15879" width="22" style="32" customWidth="1"/>
    <col min="15880" max="15880" width="5.5703125" style="32" customWidth="1"/>
    <col min="15881" max="15882" width="3.7109375" style="32" customWidth="1"/>
    <col min="15883" max="15883" width="22" style="32" customWidth="1"/>
    <col min="15884" max="15884" width="5.5703125" style="32" customWidth="1"/>
    <col min="15885" max="15886" width="3.7109375" style="32" customWidth="1"/>
    <col min="15887" max="15887" width="22" style="32" customWidth="1"/>
    <col min="15888" max="15889" width="15.7109375" style="32" customWidth="1"/>
    <col min="15890" max="15890" width="11.7109375" style="32" customWidth="1"/>
    <col min="15891" max="15891" width="6.42578125" style="32" bestFit="1" customWidth="1"/>
    <col min="15892" max="15892" width="11.7109375" style="32" customWidth="1"/>
    <col min="15893" max="15893" width="0" style="32" hidden="1" customWidth="1"/>
    <col min="15894" max="15894" width="3.7109375" style="32" customWidth="1"/>
    <col min="15895" max="15895" width="11.140625" style="32" bestFit="1" customWidth="1"/>
    <col min="15896" max="15897" width="10.5703125" style="32"/>
    <col min="15898" max="15898" width="13.42578125" style="32" customWidth="1"/>
    <col min="15899" max="16118" width="10.5703125" style="32"/>
    <col min="16119" max="16126" width="0" style="32" hidden="1" customWidth="1"/>
    <col min="16127" max="16129" width="3.7109375" style="32" customWidth="1"/>
    <col min="16130" max="16130" width="12.7109375" style="32" customWidth="1"/>
    <col min="16131" max="16131" width="47.42578125" style="32" customWidth="1"/>
    <col min="16132" max="16132" width="5.5703125" style="32" customWidth="1"/>
    <col min="16133" max="16134" width="3.7109375" style="32" customWidth="1"/>
    <col min="16135" max="16135" width="22" style="32" customWidth="1"/>
    <col min="16136" max="16136" width="5.5703125" style="32" customWidth="1"/>
    <col min="16137" max="16138" width="3.7109375" style="32" customWidth="1"/>
    <col min="16139" max="16139" width="22" style="32" customWidth="1"/>
    <col min="16140" max="16140" width="5.5703125" style="32" customWidth="1"/>
    <col min="16141" max="16142" width="3.7109375" style="32" customWidth="1"/>
    <col min="16143" max="16143" width="22" style="32" customWidth="1"/>
    <col min="16144" max="16145" width="15.7109375" style="32" customWidth="1"/>
    <col min="16146" max="16146" width="11.7109375" style="32" customWidth="1"/>
    <col min="16147" max="16147" width="6.42578125" style="32" bestFit="1" customWidth="1"/>
    <col min="16148" max="16148" width="11.7109375" style="32" customWidth="1"/>
    <col min="16149" max="16149" width="0" style="32" hidden="1" customWidth="1"/>
    <col min="16150" max="16150" width="3.7109375" style="32" customWidth="1"/>
    <col min="16151" max="16151" width="11.140625" style="32" bestFit="1" customWidth="1"/>
    <col min="16152" max="16153" width="10.5703125" style="32"/>
    <col min="16154" max="16154" width="13.42578125" style="32" customWidth="1"/>
    <col min="16155" max="16384" width="10.5703125" style="32"/>
  </cols>
  <sheetData>
    <row r="1" spans="1:37" hidden="1"/>
    <row r="2" spans="1:37" hidden="1"/>
    <row r="3" spans="1:37" hidden="1"/>
    <row r="4" spans="1:37" ht="3" customHeight="1">
      <c r="J4" s="79"/>
      <c r="K4" s="79"/>
      <c r="L4" s="33"/>
      <c r="M4" s="33"/>
      <c r="N4" s="33"/>
      <c r="O4" s="33"/>
      <c r="P4" s="33"/>
      <c r="Q4" s="33"/>
      <c r="R4" s="33"/>
      <c r="S4" s="33"/>
      <c r="T4" s="33"/>
      <c r="U4" s="33"/>
      <c r="V4" s="33"/>
      <c r="W4" s="33"/>
      <c r="X4" s="33"/>
      <c r="Y4" s="33"/>
      <c r="AE4" s="33"/>
    </row>
    <row r="5" spans="1:37" ht="22.5" customHeight="1">
      <c r="J5" s="79"/>
      <c r="K5" s="79"/>
      <c r="L5" s="681" t="s">
        <v>673</v>
      </c>
      <c r="M5" s="681"/>
      <c r="N5" s="681"/>
      <c r="O5" s="681"/>
      <c r="P5" s="681"/>
      <c r="Q5" s="681"/>
      <c r="R5" s="681"/>
      <c r="S5" s="681"/>
      <c r="T5" s="681"/>
      <c r="U5" s="420"/>
      <c r="V5" s="420"/>
      <c r="Y5" s="180"/>
      <c r="Z5" s="180"/>
      <c r="AA5" s="180"/>
      <c r="AB5" s="180"/>
      <c r="AC5" s="180"/>
      <c r="AD5" s="180"/>
      <c r="AE5" s="420"/>
    </row>
    <row r="6" spans="1:37" ht="3" customHeight="1">
      <c r="J6" s="79"/>
      <c r="K6" s="79"/>
      <c r="L6" s="33"/>
      <c r="M6" s="33"/>
      <c r="N6" s="33"/>
      <c r="O6" s="76"/>
      <c r="P6" s="76"/>
      <c r="Q6" s="76"/>
      <c r="R6" s="76"/>
      <c r="S6" s="76"/>
      <c r="T6" s="76"/>
      <c r="U6" s="33"/>
    </row>
    <row r="7" spans="1:37" ht="22.5">
      <c r="J7" s="79"/>
      <c r="K7" s="79"/>
      <c r="L7" s="33"/>
      <c r="M7" s="496" t="s">
        <v>502</v>
      </c>
      <c r="N7" s="687" t="str">
        <f>IF(NameOrPr_ch="",IF(NameOrPr="","",NameOrPr),NameOrPr_ch)</f>
        <v>Комитет по тарифам и ценам Курской области</v>
      </c>
      <c r="O7" s="687"/>
      <c r="P7" s="687"/>
      <c r="Q7" s="687"/>
      <c r="R7" s="687"/>
      <c r="S7" s="687"/>
      <c r="T7" s="687"/>
      <c r="U7" s="493"/>
    </row>
    <row r="8" spans="1:37" s="145" customFormat="1" ht="18.75">
      <c r="A8" s="190"/>
      <c r="B8" s="190"/>
      <c r="C8" s="190"/>
      <c r="D8" s="190"/>
      <c r="E8" s="190"/>
      <c r="F8" s="190"/>
      <c r="G8" s="190"/>
      <c r="H8" s="190"/>
      <c r="L8" s="422"/>
      <c r="M8" s="496" t="s">
        <v>595</v>
      </c>
      <c r="N8" s="687" t="str">
        <f>IF(datePr_ch="",IF(datePr="","",datePr),datePr_ch)</f>
        <v>23.11.2022</v>
      </c>
      <c r="O8" s="687"/>
      <c r="P8" s="687"/>
      <c r="Q8" s="687"/>
      <c r="R8" s="687"/>
      <c r="S8" s="687"/>
      <c r="T8" s="687"/>
      <c r="U8" s="491"/>
      <c r="AH8" s="190"/>
      <c r="AI8" s="190"/>
      <c r="AJ8" s="190"/>
      <c r="AK8" s="190"/>
    </row>
    <row r="9" spans="1:37" s="145" customFormat="1" ht="18.75">
      <c r="A9" s="190"/>
      <c r="B9" s="190"/>
      <c r="C9" s="190"/>
      <c r="D9" s="190"/>
      <c r="E9" s="190"/>
      <c r="F9" s="190"/>
      <c r="G9" s="190"/>
      <c r="H9" s="190"/>
      <c r="L9" s="139"/>
      <c r="M9" s="496" t="s">
        <v>594</v>
      </c>
      <c r="N9" s="687" t="str">
        <f>IF(numberPr_ch="",IF(numberPr="","",numberPr),numberPr_ch)</f>
        <v>№73</v>
      </c>
      <c r="O9" s="687"/>
      <c r="P9" s="687"/>
      <c r="Q9" s="687"/>
      <c r="R9" s="687"/>
      <c r="S9" s="687"/>
      <c r="T9" s="687"/>
      <c r="U9" s="491"/>
      <c r="AH9" s="190"/>
      <c r="AI9" s="190"/>
      <c r="AJ9" s="190"/>
      <c r="AK9" s="190"/>
    </row>
    <row r="10" spans="1:37" s="145" customFormat="1" ht="18.75">
      <c r="A10" s="190"/>
      <c r="B10" s="190"/>
      <c r="C10" s="190"/>
      <c r="D10" s="190"/>
      <c r="E10" s="190"/>
      <c r="F10" s="190"/>
      <c r="G10" s="190"/>
      <c r="H10" s="190"/>
      <c r="L10" s="139"/>
      <c r="M10" s="496" t="s">
        <v>501</v>
      </c>
      <c r="N10" s="687" t="str">
        <f>IF(IstPub_ch="",IF(IstPub="","",IstPub),IstPub_ch)</f>
        <v>Газета "Курская правда" № 142 от 29.11.2022 г.</v>
      </c>
      <c r="O10" s="687"/>
      <c r="P10" s="687"/>
      <c r="Q10" s="687"/>
      <c r="R10" s="687"/>
      <c r="S10" s="687"/>
      <c r="T10" s="687"/>
      <c r="U10" s="491"/>
      <c r="AH10" s="190"/>
      <c r="AI10" s="190"/>
      <c r="AJ10" s="190"/>
      <c r="AK10" s="190"/>
    </row>
    <row r="11" spans="1:37" s="145" customFormat="1" ht="18.75" hidden="1">
      <c r="A11" s="190"/>
      <c r="B11" s="190"/>
      <c r="C11" s="190"/>
      <c r="D11" s="190"/>
      <c r="E11" s="190"/>
      <c r="F11" s="190"/>
      <c r="G11" s="190"/>
      <c r="H11" s="190"/>
      <c r="L11" s="139"/>
      <c r="M11" s="513"/>
      <c r="N11" s="512"/>
      <c r="O11" s="512"/>
      <c r="P11" s="512"/>
      <c r="Q11" s="512"/>
      <c r="R11" s="512"/>
      <c r="S11" s="512"/>
      <c r="T11" s="512"/>
      <c r="U11" s="491"/>
      <c r="Z11" s="190" t="s">
        <v>720</v>
      </c>
      <c r="AA11" s="190" t="s">
        <v>721</v>
      </c>
      <c r="AH11" s="190"/>
      <c r="AI11" s="190"/>
      <c r="AJ11" s="190"/>
      <c r="AK11" s="190"/>
    </row>
    <row r="12" spans="1:37" s="145" customFormat="1" ht="11.25" hidden="1">
      <c r="A12" s="190"/>
      <c r="B12" s="190"/>
      <c r="C12" s="190"/>
      <c r="D12" s="190"/>
      <c r="E12" s="190"/>
      <c r="F12" s="190"/>
      <c r="G12" s="190"/>
      <c r="H12" s="190"/>
      <c r="L12" s="682"/>
      <c r="M12" s="682"/>
      <c r="N12" s="412"/>
      <c r="O12" s="720"/>
      <c r="P12" s="720"/>
      <c r="Q12" s="720"/>
      <c r="R12" s="720"/>
      <c r="S12" s="720"/>
      <c r="T12" s="720"/>
      <c r="U12" s="410"/>
      <c r="AE12" s="424" t="s">
        <v>373</v>
      </c>
      <c r="AH12" s="190"/>
      <c r="AI12" s="190"/>
      <c r="AJ12" s="190"/>
      <c r="AK12" s="190"/>
    </row>
    <row r="13" spans="1:37">
      <c r="J13" s="79"/>
      <c r="K13" s="79"/>
      <c r="L13" s="33"/>
      <c r="M13" s="33"/>
      <c r="N13" s="33"/>
      <c r="O13" s="711"/>
      <c r="P13" s="711"/>
      <c r="Q13" s="711"/>
      <c r="R13" s="711"/>
      <c r="S13" s="711"/>
      <c r="T13" s="711"/>
      <c r="U13" s="464"/>
      <c r="Z13" s="711"/>
      <c r="AA13" s="711"/>
      <c r="AB13" s="711"/>
      <c r="AC13" s="711"/>
      <c r="AD13" s="711"/>
      <c r="AE13" s="711"/>
    </row>
    <row r="14" spans="1:37">
      <c r="J14" s="79"/>
      <c r="K14" s="79"/>
      <c r="L14" s="613" t="s">
        <v>454</v>
      </c>
      <c r="M14" s="613"/>
      <c r="N14" s="613"/>
      <c r="O14" s="613"/>
      <c r="P14" s="613"/>
      <c r="Q14" s="613"/>
      <c r="R14" s="613"/>
      <c r="S14" s="613"/>
      <c r="T14" s="613"/>
      <c r="U14" s="613"/>
      <c r="V14" s="613"/>
      <c r="W14" s="613"/>
      <c r="X14" s="613"/>
      <c r="Y14" s="613"/>
      <c r="Z14" s="613"/>
      <c r="AA14" s="613"/>
      <c r="AB14" s="613"/>
      <c r="AC14" s="613"/>
      <c r="AD14" s="613"/>
      <c r="AE14" s="613"/>
      <c r="AF14" s="613"/>
      <c r="AG14" s="613" t="s">
        <v>455</v>
      </c>
    </row>
    <row r="15" spans="1:37" ht="14.25" customHeight="1">
      <c r="J15" s="79"/>
      <c r="K15" s="79"/>
      <c r="L15" s="694" t="s">
        <v>92</v>
      </c>
      <c r="M15" s="694" t="s">
        <v>675</v>
      </c>
      <c r="N15" s="733" t="s">
        <v>627</v>
      </c>
      <c r="O15" s="733"/>
      <c r="P15" s="733"/>
      <c r="Q15" s="733"/>
      <c r="R15" s="733" t="s">
        <v>628</v>
      </c>
      <c r="S15" s="733"/>
      <c r="T15" s="733"/>
      <c r="U15" s="733"/>
      <c r="V15" s="733" t="s">
        <v>629</v>
      </c>
      <c r="W15" s="733"/>
      <c r="X15" s="733"/>
      <c r="Y15" s="733"/>
      <c r="Z15" s="694" t="s">
        <v>640</v>
      </c>
      <c r="AA15" s="694"/>
      <c r="AB15" s="694"/>
      <c r="AC15" s="694"/>
      <c r="AD15" s="694"/>
      <c r="AE15" s="694" t="s">
        <v>341</v>
      </c>
      <c r="AF15" s="710" t="s">
        <v>275</v>
      </c>
      <c r="AG15" s="613"/>
    </row>
    <row r="16" spans="1:37" ht="27.75" customHeight="1">
      <c r="J16" s="79"/>
      <c r="K16" s="79"/>
      <c r="L16" s="694"/>
      <c r="M16" s="694"/>
      <c r="N16" s="733"/>
      <c r="O16" s="733"/>
      <c r="P16" s="733"/>
      <c r="Q16" s="733"/>
      <c r="R16" s="733"/>
      <c r="S16" s="733"/>
      <c r="T16" s="733"/>
      <c r="U16" s="733"/>
      <c r="V16" s="733"/>
      <c r="W16" s="733"/>
      <c r="X16" s="733"/>
      <c r="Y16" s="733"/>
      <c r="Z16" s="613" t="s">
        <v>678</v>
      </c>
      <c r="AA16" s="613"/>
      <c r="AB16" s="613" t="s">
        <v>653</v>
      </c>
      <c r="AC16" s="613"/>
      <c r="AD16" s="613"/>
      <c r="AE16" s="694"/>
      <c r="AF16" s="710"/>
      <c r="AG16" s="613"/>
    </row>
    <row r="17" spans="1:37" ht="14.25" customHeight="1">
      <c r="J17" s="79"/>
      <c r="K17" s="79"/>
      <c r="L17" s="694"/>
      <c r="M17" s="694"/>
      <c r="N17" s="733"/>
      <c r="O17" s="733"/>
      <c r="P17" s="733"/>
      <c r="Q17" s="733"/>
      <c r="R17" s="733"/>
      <c r="S17" s="733"/>
      <c r="T17" s="733"/>
      <c r="U17" s="733"/>
      <c r="V17" s="733"/>
      <c r="W17" s="733"/>
      <c r="X17" s="733"/>
      <c r="Y17" s="733"/>
      <c r="Z17" s="93" t="s">
        <v>676</v>
      </c>
      <c r="AA17" s="93" t="s">
        <v>677</v>
      </c>
      <c r="AB17" s="95" t="s">
        <v>274</v>
      </c>
      <c r="AC17" s="721" t="s">
        <v>273</v>
      </c>
      <c r="AD17" s="721"/>
      <c r="AE17" s="694"/>
      <c r="AF17" s="710"/>
      <c r="AG17" s="613"/>
    </row>
    <row r="18" spans="1:37">
      <c r="J18" s="79"/>
      <c r="K18" s="413">
        <v>1</v>
      </c>
      <c r="L18" s="38" t="s">
        <v>93</v>
      </c>
      <c r="M18" s="38" t="s">
        <v>49</v>
      </c>
      <c r="N18" s="726">
        <f ca="1">OFFSET(N18,0,-1)+1</f>
        <v>3</v>
      </c>
      <c r="O18" s="726"/>
      <c r="P18" s="726"/>
      <c r="Q18" s="726"/>
      <c r="R18" s="726">
        <f ca="1">OFFSET(N18,0,0)+1</f>
        <v>4</v>
      </c>
      <c r="S18" s="726"/>
      <c r="T18" s="726"/>
      <c r="U18" s="726"/>
      <c r="V18" s="498"/>
      <c r="W18" s="498"/>
      <c r="X18" s="498"/>
      <c r="Y18" s="499">
        <f ca="1">OFFSET(R18,0,0)+1</f>
        <v>5</v>
      </c>
      <c r="Z18" s="411">
        <f ca="1">OFFSET(Z18,0,-1)+1</f>
        <v>6</v>
      </c>
      <c r="AA18" s="411">
        <f ca="1">OFFSET(AA18,0,-1)+1</f>
        <v>7</v>
      </c>
      <c r="AB18" s="411">
        <f ca="1">OFFSET(AB18,0,-1)+1</f>
        <v>8</v>
      </c>
      <c r="AC18" s="726">
        <f ca="1">OFFSET(AC18,0,-1)+1</f>
        <v>9</v>
      </c>
      <c r="AD18" s="726"/>
      <c r="AE18" s="411">
        <f ca="1">OFFSET(AE18,0,-2)+1</f>
        <v>10</v>
      </c>
      <c r="AG18" s="411">
        <f ca="1">OFFSET(AG18,0,-2)+1</f>
        <v>11</v>
      </c>
    </row>
    <row r="19" spans="1:37" ht="22.5">
      <c r="A19" s="667">
        <v>1</v>
      </c>
      <c r="J19" s="79"/>
      <c r="K19" s="79"/>
      <c r="L19" s="425">
        <f>mergeValue(A19)</f>
        <v>1</v>
      </c>
      <c r="M19" s="472" t="s">
        <v>20</v>
      </c>
      <c r="N19" s="727"/>
      <c r="O19" s="727"/>
      <c r="P19" s="727"/>
      <c r="Q19" s="727"/>
      <c r="R19" s="727"/>
      <c r="S19" s="727"/>
      <c r="T19" s="727"/>
      <c r="U19" s="727"/>
      <c r="V19" s="727"/>
      <c r="W19" s="727"/>
      <c r="X19" s="727"/>
      <c r="Y19" s="727"/>
      <c r="Z19" s="727"/>
      <c r="AA19" s="727"/>
      <c r="AB19" s="727"/>
      <c r="AC19" s="727"/>
      <c r="AD19" s="727"/>
      <c r="AE19" s="727"/>
      <c r="AF19" s="727"/>
      <c r="AG19" s="176" t="s">
        <v>476</v>
      </c>
    </row>
    <row r="20" spans="1:37" ht="22.5">
      <c r="A20" s="667"/>
      <c r="B20" s="667">
        <v>1</v>
      </c>
      <c r="G20" s="463"/>
      <c r="H20" s="303"/>
      <c r="I20" s="553"/>
      <c r="J20" s="42"/>
      <c r="K20" s="32"/>
      <c r="L20" s="425" t="str">
        <f>mergeValue(A20) &amp;"."&amp; mergeValue(B20)</f>
        <v>1.1</v>
      </c>
      <c r="M20" s="441" t="s">
        <v>16</v>
      </c>
      <c r="N20" s="728"/>
      <c r="O20" s="728"/>
      <c r="P20" s="728"/>
      <c r="Q20" s="728"/>
      <c r="R20" s="728"/>
      <c r="S20" s="728"/>
      <c r="T20" s="728"/>
      <c r="U20" s="728"/>
      <c r="V20" s="728"/>
      <c r="W20" s="728"/>
      <c r="X20" s="728"/>
      <c r="Y20" s="728"/>
      <c r="Z20" s="728"/>
      <c r="AA20" s="728"/>
      <c r="AB20" s="728"/>
      <c r="AC20" s="728"/>
      <c r="AD20" s="728"/>
      <c r="AE20" s="728"/>
      <c r="AF20" s="728"/>
      <c r="AG20" s="176" t="s">
        <v>477</v>
      </c>
    </row>
    <row r="21" spans="1:37" ht="22.5">
      <c r="A21" s="667"/>
      <c r="B21" s="667"/>
      <c r="C21" s="667">
        <v>1</v>
      </c>
      <c r="G21" s="463"/>
      <c r="H21" s="303"/>
      <c r="I21" s="553"/>
      <c r="J21" s="42"/>
      <c r="K21" s="32"/>
      <c r="L21" s="425" t="str">
        <f>mergeValue(A21) &amp;"."&amp; mergeValue(B21)&amp;"."&amp; mergeValue(C21)</f>
        <v>1.1.1</v>
      </c>
      <c r="M21" s="442" t="s">
        <v>7</v>
      </c>
      <c r="N21" s="728"/>
      <c r="O21" s="728"/>
      <c r="P21" s="728"/>
      <c r="Q21" s="728"/>
      <c r="R21" s="728"/>
      <c r="S21" s="728"/>
      <c r="T21" s="728"/>
      <c r="U21" s="728"/>
      <c r="V21" s="728"/>
      <c r="W21" s="728"/>
      <c r="X21" s="728"/>
      <c r="Y21" s="728"/>
      <c r="Z21" s="728"/>
      <c r="AA21" s="728"/>
      <c r="AB21" s="728"/>
      <c r="AC21" s="728"/>
      <c r="AD21" s="728"/>
      <c r="AE21" s="728"/>
      <c r="AF21" s="728"/>
      <c r="AG21" s="176" t="s">
        <v>632</v>
      </c>
    </row>
    <row r="22" spans="1:37" ht="15" customHeight="1">
      <c r="A22" s="667"/>
      <c r="B22" s="667"/>
      <c r="C22" s="667"/>
      <c r="D22" s="667">
        <v>1</v>
      </c>
      <c r="G22" s="463"/>
      <c r="H22" s="303"/>
      <c r="I22" s="553"/>
      <c r="J22" s="42"/>
      <c r="K22" s="32"/>
      <c r="L22" s="425" t="str">
        <f>mergeValue(A22) &amp;"."&amp; mergeValue(B22)&amp;"."&amp; mergeValue(C22)&amp;"."&amp; mergeValue(D22)</f>
        <v>1.1.1.1</v>
      </c>
      <c r="M22" s="443" t="s">
        <v>22</v>
      </c>
      <c r="N22" s="728"/>
      <c r="O22" s="728"/>
      <c r="P22" s="728"/>
      <c r="Q22" s="728"/>
      <c r="R22" s="728"/>
      <c r="S22" s="728"/>
      <c r="T22" s="728"/>
      <c r="U22" s="728"/>
      <c r="V22" s="728"/>
      <c r="W22" s="728"/>
      <c r="X22" s="728"/>
      <c r="Y22" s="728"/>
      <c r="Z22" s="728"/>
      <c r="AA22" s="728"/>
      <c r="AB22" s="728"/>
      <c r="AC22" s="728"/>
      <c r="AD22" s="728"/>
      <c r="AE22" s="728"/>
      <c r="AF22" s="728"/>
      <c r="AG22" s="176" t="s">
        <v>679</v>
      </c>
    </row>
    <row r="23" spans="1:37" ht="20.100000000000001" customHeight="1">
      <c r="A23" s="667"/>
      <c r="B23" s="667"/>
      <c r="C23" s="667"/>
      <c r="D23" s="667"/>
      <c r="E23" s="667">
        <v>1</v>
      </c>
      <c r="G23" s="463"/>
      <c r="H23" s="303"/>
      <c r="I23" s="433"/>
      <c r="J23" s="555"/>
      <c r="K23" s="612"/>
      <c r="L23" s="731" t="str">
        <f>mergeValue(A23) &amp;"."&amp; mergeValue(B23)&amp;"."&amp; mergeValue(C23)&amp;"."&amp; mergeValue(D23)&amp;"."&amp; mergeValue(E23)</f>
        <v>1.1.1.1.1</v>
      </c>
      <c r="M23" s="732"/>
      <c r="N23" s="674" t="s">
        <v>85</v>
      </c>
      <c r="O23" s="739"/>
      <c r="P23" s="737">
        <v>1</v>
      </c>
      <c r="Q23" s="729"/>
      <c r="R23" s="674" t="s">
        <v>85</v>
      </c>
      <c r="S23" s="739"/>
      <c r="T23" s="737">
        <v>1</v>
      </c>
      <c r="U23" s="729"/>
      <c r="V23" s="674" t="s">
        <v>85</v>
      </c>
      <c r="W23" s="450"/>
      <c r="X23" s="100">
        <v>1</v>
      </c>
      <c r="Y23" s="576"/>
      <c r="Z23" s="495"/>
      <c r="AA23" s="495"/>
      <c r="AB23" s="713"/>
      <c r="AC23" s="674" t="s">
        <v>84</v>
      </c>
      <c r="AD23" s="713"/>
      <c r="AE23" s="674" t="s">
        <v>85</v>
      </c>
      <c r="AF23" s="459"/>
      <c r="AG23" s="734" t="s">
        <v>680</v>
      </c>
      <c r="AH23" s="180" t="str">
        <f>strCheckDate(Z24:AF24)</f>
        <v/>
      </c>
      <c r="AI23" s="189" t="str">
        <f>IF(AND(COUNTIF(AJ18:AJ27,AJ23)&gt;1,AJ23&lt;&gt;""),"ErrUnique:HasDoubleConn","")</f>
        <v/>
      </c>
      <c r="AJ23" s="189"/>
      <c r="AK23" s="189"/>
    </row>
    <row r="24" spans="1:37" ht="20.100000000000001" customHeight="1">
      <c r="A24" s="667"/>
      <c r="B24" s="667"/>
      <c r="C24" s="667"/>
      <c r="D24" s="667"/>
      <c r="E24" s="667"/>
      <c r="G24" s="463"/>
      <c r="H24" s="303"/>
      <c r="I24" s="433"/>
      <c r="J24" s="555"/>
      <c r="K24" s="612"/>
      <c r="L24" s="731"/>
      <c r="M24" s="732"/>
      <c r="N24" s="674"/>
      <c r="O24" s="739"/>
      <c r="P24" s="737"/>
      <c r="Q24" s="738"/>
      <c r="R24" s="674"/>
      <c r="S24" s="739"/>
      <c r="T24" s="737"/>
      <c r="U24" s="730"/>
      <c r="V24" s="674"/>
      <c r="W24" s="465"/>
      <c r="X24" s="151"/>
      <c r="Y24" s="151"/>
      <c r="Z24" s="454"/>
      <c r="AA24" s="467" t="str">
        <f>AB23 &amp; "-" &amp; AD23</f>
        <v>-</v>
      </c>
      <c r="AB24" s="673"/>
      <c r="AC24" s="674"/>
      <c r="AD24" s="673"/>
      <c r="AE24" s="674"/>
      <c r="AF24" s="497"/>
      <c r="AG24" s="735"/>
      <c r="AI24" s="189"/>
      <c r="AJ24" s="189"/>
      <c r="AK24" s="189"/>
    </row>
    <row r="25" spans="1:37" ht="20.100000000000001" customHeight="1">
      <c r="A25" s="667"/>
      <c r="B25" s="667"/>
      <c r="C25" s="667"/>
      <c r="D25" s="667"/>
      <c r="E25" s="667"/>
      <c r="G25" s="463"/>
      <c r="H25" s="303"/>
      <c r="I25" s="433"/>
      <c r="J25" s="555"/>
      <c r="K25" s="612"/>
      <c r="L25" s="731"/>
      <c r="M25" s="732"/>
      <c r="N25" s="674"/>
      <c r="O25" s="739"/>
      <c r="P25" s="737"/>
      <c r="Q25" s="730"/>
      <c r="R25" s="674"/>
      <c r="S25" s="466"/>
      <c r="T25" s="142"/>
      <c r="U25" s="151"/>
      <c r="V25" s="453"/>
      <c r="W25" s="453"/>
      <c r="X25" s="453"/>
      <c r="Y25" s="453"/>
      <c r="Z25" s="454"/>
      <c r="AA25" s="454"/>
      <c r="AB25" s="455"/>
      <c r="AC25" s="148"/>
      <c r="AD25" s="148"/>
      <c r="AE25" s="455"/>
      <c r="AF25" s="148"/>
      <c r="AG25" s="735"/>
      <c r="AI25" s="189"/>
      <c r="AJ25" s="189"/>
      <c r="AK25" s="189"/>
    </row>
    <row r="26" spans="1:37" ht="20.100000000000001" customHeight="1">
      <c r="A26" s="667"/>
      <c r="B26" s="667"/>
      <c r="C26" s="667"/>
      <c r="D26" s="667"/>
      <c r="E26" s="667"/>
      <c r="G26" s="463"/>
      <c r="H26" s="303"/>
      <c r="I26" s="433"/>
      <c r="J26" s="555"/>
      <c r="K26" s="612"/>
      <c r="L26" s="731"/>
      <c r="M26" s="732"/>
      <c r="N26" s="674"/>
      <c r="O26" s="456"/>
      <c r="P26" s="458"/>
      <c r="Q26" s="457"/>
      <c r="R26" s="453"/>
      <c r="S26" s="453"/>
      <c r="T26" s="453"/>
      <c r="U26" s="453"/>
      <c r="V26" s="453"/>
      <c r="W26" s="453"/>
      <c r="X26" s="453"/>
      <c r="Y26" s="453"/>
      <c r="Z26" s="454"/>
      <c r="AA26" s="454"/>
      <c r="AB26" s="455"/>
      <c r="AC26" s="148"/>
      <c r="AD26" s="148"/>
      <c r="AE26" s="455"/>
      <c r="AF26" s="148"/>
      <c r="AG26" s="735"/>
      <c r="AI26" s="189"/>
      <c r="AJ26" s="189"/>
      <c r="AK26" s="189"/>
    </row>
    <row r="27" spans="1:37" customFormat="1" ht="15" customHeight="1">
      <c r="A27" s="667"/>
      <c r="B27" s="667"/>
      <c r="C27" s="667"/>
      <c r="D27" s="667"/>
      <c r="E27" s="545"/>
      <c r="F27" s="182"/>
      <c r="G27" s="182"/>
      <c r="H27" s="182"/>
      <c r="I27" s="433"/>
      <c r="J27" s="555"/>
      <c r="K27" s="2"/>
      <c r="L27" s="439"/>
      <c r="M27" s="444" t="s">
        <v>5</v>
      </c>
      <c r="N27" s="444"/>
      <c r="O27" s="444"/>
      <c r="P27" s="444"/>
      <c r="Q27" s="444"/>
      <c r="R27" s="444"/>
      <c r="S27" s="444"/>
      <c r="T27" s="444"/>
      <c r="U27" s="444"/>
      <c r="V27" s="444"/>
      <c r="W27" s="444"/>
      <c r="X27" s="444"/>
      <c r="Y27" s="444"/>
      <c r="Z27" s="444"/>
      <c r="AA27" s="444"/>
      <c r="AB27" s="444"/>
      <c r="AC27" s="444"/>
      <c r="AD27" s="444"/>
      <c r="AE27" s="444"/>
      <c r="AF27" s="444"/>
      <c r="AG27" s="736"/>
      <c r="AH27" s="182"/>
      <c r="AI27" s="182"/>
      <c r="AJ27" s="182"/>
      <c r="AK27" s="182"/>
    </row>
    <row r="28" spans="1:37" customFormat="1" ht="15" customHeight="1">
      <c r="A28" s="667"/>
      <c r="B28" s="667"/>
      <c r="C28" s="667"/>
      <c r="D28" s="545"/>
      <c r="E28" s="545"/>
      <c r="F28" s="182"/>
      <c r="G28" s="463"/>
      <c r="H28" s="182"/>
      <c r="I28" s="2"/>
      <c r="J28" s="78"/>
      <c r="K28" s="2"/>
      <c r="L28" s="439"/>
      <c r="M28" s="137" t="s">
        <v>17</v>
      </c>
      <c r="N28" s="137"/>
      <c r="O28" s="137"/>
      <c r="P28" s="137"/>
      <c r="Q28" s="137"/>
      <c r="R28" s="137"/>
      <c r="S28" s="137"/>
      <c r="T28" s="137"/>
      <c r="U28" s="137"/>
      <c r="V28" s="137"/>
      <c r="W28" s="137"/>
      <c r="X28" s="137"/>
      <c r="Y28" s="137"/>
      <c r="Z28" s="137"/>
      <c r="AA28" s="137"/>
      <c r="AB28" s="137"/>
      <c r="AC28" s="137"/>
      <c r="AD28" s="137"/>
      <c r="AE28" s="137"/>
      <c r="AF28" s="148"/>
      <c r="AG28" s="449"/>
      <c r="AH28" s="182"/>
      <c r="AI28" s="182"/>
      <c r="AJ28" s="182"/>
      <c r="AK28" s="182"/>
    </row>
    <row r="29" spans="1:37" customFormat="1" ht="15" customHeight="1">
      <c r="A29" s="667"/>
      <c r="B29" s="667"/>
      <c r="C29" s="545"/>
      <c r="D29" s="545"/>
      <c r="E29" s="545"/>
      <c r="F29" s="182"/>
      <c r="G29" s="463"/>
      <c r="H29" s="182"/>
      <c r="I29" s="2"/>
      <c r="J29" s="78"/>
      <c r="K29" s="2"/>
      <c r="L29" s="439"/>
      <c r="M29" s="136" t="s">
        <v>18</v>
      </c>
      <c r="N29" s="136"/>
      <c r="O29" s="136"/>
      <c r="P29" s="136"/>
      <c r="Q29" s="136"/>
      <c r="R29" s="136"/>
      <c r="S29" s="136"/>
      <c r="T29" s="136"/>
      <c r="U29" s="136"/>
      <c r="V29" s="136"/>
      <c r="W29" s="136"/>
      <c r="X29" s="136"/>
      <c r="Y29" s="136"/>
      <c r="Z29" s="440"/>
      <c r="AA29" s="440"/>
      <c r="AB29" s="455"/>
      <c r="AC29" s="148"/>
      <c r="AD29" s="452"/>
      <c r="AE29" s="136"/>
      <c r="AF29" s="148"/>
      <c r="AG29" s="449"/>
      <c r="AH29" s="182"/>
      <c r="AI29" s="182"/>
      <c r="AJ29" s="182"/>
      <c r="AK29" s="182"/>
    </row>
    <row r="30" spans="1:37" customFormat="1" ht="15" customHeight="1">
      <c r="A30" s="667"/>
      <c r="B30" s="545"/>
      <c r="C30" s="545"/>
      <c r="D30" s="545"/>
      <c r="E30" s="545"/>
      <c r="F30" s="182"/>
      <c r="G30" s="463"/>
      <c r="H30" s="182"/>
      <c r="I30" s="2"/>
      <c r="J30" s="78"/>
      <c r="K30" s="2"/>
      <c r="L30" s="439"/>
      <c r="M30" s="142" t="s">
        <v>19</v>
      </c>
      <c r="N30" s="142"/>
      <c r="O30" s="142"/>
      <c r="P30" s="142"/>
      <c r="Q30" s="142"/>
      <c r="R30" s="142"/>
      <c r="S30" s="142"/>
      <c r="T30" s="142"/>
      <c r="U30" s="142"/>
      <c r="V30" s="142"/>
      <c r="W30" s="142"/>
      <c r="X30" s="142"/>
      <c r="Y30" s="142"/>
      <c r="Z30" s="440"/>
      <c r="AA30" s="440"/>
      <c r="AB30" s="455"/>
      <c r="AC30" s="148"/>
      <c r="AD30" s="452"/>
      <c r="AE30" s="136"/>
      <c r="AF30" s="148"/>
      <c r="AG30" s="449"/>
      <c r="AH30" s="182"/>
      <c r="AI30" s="182"/>
      <c r="AJ30" s="182"/>
      <c r="AK30" s="182"/>
    </row>
    <row r="31" spans="1:37" customFormat="1" ht="15" customHeight="1">
      <c r="G31" s="143"/>
      <c r="H31" s="2"/>
      <c r="I31" s="505"/>
      <c r="J31" s="78"/>
      <c r="L31" s="439"/>
      <c r="M31" s="151" t="s">
        <v>309</v>
      </c>
      <c r="N31" s="151"/>
      <c r="O31" s="151"/>
      <c r="P31" s="151"/>
      <c r="Q31" s="151"/>
      <c r="R31" s="151"/>
      <c r="S31" s="151"/>
      <c r="T31" s="151"/>
      <c r="U31" s="151"/>
      <c r="V31" s="151"/>
      <c r="W31" s="151"/>
      <c r="X31" s="151"/>
      <c r="Y31" s="151"/>
      <c r="Z31" s="440"/>
      <c r="AA31" s="440"/>
      <c r="AB31" s="455"/>
      <c r="AC31" s="148"/>
      <c r="AD31" s="452"/>
      <c r="AE31" s="136"/>
      <c r="AF31" s="148"/>
      <c r="AG31" s="449"/>
      <c r="AH31" s="182"/>
      <c r="AI31" s="182"/>
      <c r="AJ31" s="182"/>
      <c r="AK31" s="182"/>
    </row>
    <row r="33" spans="12:37" ht="102" customHeight="1">
      <c r="L33" s="1">
        <v>1</v>
      </c>
      <c r="M33" s="661" t="s">
        <v>681</v>
      </c>
      <c r="N33" s="661"/>
      <c r="O33" s="661"/>
      <c r="P33" s="661"/>
      <c r="Q33" s="661"/>
      <c r="R33" s="661"/>
      <c r="S33" s="661"/>
      <c r="T33" s="661"/>
      <c r="U33" s="661"/>
      <c r="V33" s="661"/>
      <c r="W33" s="661"/>
      <c r="X33" s="661"/>
      <c r="Y33" s="661"/>
      <c r="Z33" s="661"/>
      <c r="AA33" s="661"/>
      <c r="AB33" s="661"/>
      <c r="AC33" s="661"/>
      <c r="AD33" s="661"/>
      <c r="AE33" s="661"/>
      <c r="AF33" s="661"/>
      <c r="AG33" s="661"/>
      <c r="AH33" s="191"/>
      <c r="AI33" s="191"/>
      <c r="AJ33" s="191"/>
      <c r="AK33" s="191"/>
    </row>
    <row r="34" spans="12:37" ht="14.25" customHeight="1">
      <c r="L34" s="430"/>
      <c r="M34" s="431"/>
      <c r="N34" s="431"/>
      <c r="O34" s="431"/>
      <c r="P34" s="431"/>
      <c r="Q34" s="431"/>
      <c r="R34" s="431"/>
      <c r="S34" s="431"/>
      <c r="T34" s="431"/>
      <c r="U34" s="431"/>
      <c r="V34" s="431"/>
      <c r="W34" s="431"/>
      <c r="X34" s="431"/>
      <c r="Y34" s="431"/>
      <c r="Z34" s="434"/>
      <c r="AA34" s="434"/>
      <c r="AB34" s="434"/>
      <c r="AC34" s="434"/>
      <c r="AD34" s="434"/>
      <c r="AE34" s="434"/>
      <c r="AF34" s="434"/>
      <c r="AG34" s="434"/>
      <c r="AH34" s="435"/>
      <c r="AI34" s="435"/>
      <c r="AJ34" s="435"/>
      <c r="AK34" s="435"/>
    </row>
  </sheetData>
  <sheetProtection algorithmName="SHA-512" hashValue="vEg8wxOMiBIHi6wF9+zVDETVrbZK6BIcv/IzN53Hn75fwIYl/wq4y/eahbFHlhApgaW9uiRREEwfp19xE6n9ag==" saltValue="0Zg90pzM/wbqEkpBZbUIGQ==" spinCount="100000" sheet="1" objects="1" scenarios="1" formatColumns="0" formatRows="0"/>
  <dataConsolidate link="1"/>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N15:Q17"/>
    <mergeCell ref="R15:U17"/>
    <mergeCell ref="AC17:AD17"/>
    <mergeCell ref="V15:Y17"/>
    <mergeCell ref="Z16:AA16"/>
    <mergeCell ref="AB16:AD16"/>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xr:uid="{00000000-0002-0000-1C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xr:uid="{00000000-0002-0000-1C00-000001000000}"/>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xr:uid="{00000000-0002-0000-1C00-000002000000}">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xr:uid="{00000000-0002-0000-1C00-000003000000}"/>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xr:uid="{00000000-0002-0000-1C00-000004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xr:uid="{00000000-0002-0000-1C00-000005000000}">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xr:uid="{00000000-0002-0000-1C00-000006000000}"/>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4" customWidth="1"/>
  </cols>
  <sheetData>
    <row r="1" spans="1:27" ht="3" customHeight="1">
      <c r="AA1" s="74" t="s">
        <v>239</v>
      </c>
    </row>
    <row r="2" spans="1:27" ht="16.5" customHeight="1">
      <c r="B2" s="598" t="str">
        <f>"Код отчёта: " &amp; GetCode()</f>
        <v>Код отчёта: FAS.JKH.OPEN.INFO.PRICE.WARM</v>
      </c>
      <c r="C2" s="598"/>
      <c r="D2" s="598"/>
      <c r="E2" s="598"/>
      <c r="F2" s="598"/>
      <c r="G2" s="598"/>
      <c r="Q2" s="39"/>
      <c r="R2" s="39"/>
      <c r="S2" s="39"/>
      <c r="T2" s="39"/>
      <c r="U2" s="39"/>
      <c r="V2" s="39"/>
      <c r="W2" s="39"/>
    </row>
    <row r="3" spans="1:27" ht="18" customHeight="1">
      <c r="B3" s="599" t="str">
        <f>"Версия " &amp; GetVersion()</f>
        <v>Версия 1.0.2</v>
      </c>
      <c r="C3" s="599"/>
      <c r="H3" s="39"/>
      <c r="I3" s="39"/>
      <c r="J3" s="39"/>
      <c r="K3" s="39"/>
      <c r="L3" s="39"/>
      <c r="M3" s="39"/>
      <c r="N3" s="39"/>
      <c r="O3" s="39"/>
      <c r="P3" s="39"/>
      <c r="Q3" s="39"/>
      <c r="R3" s="39"/>
      <c r="S3" s="39"/>
      <c r="T3" s="39"/>
      <c r="U3" s="39"/>
      <c r="V3" s="39"/>
      <c r="X3" s="39"/>
      <c r="Y3" s="39"/>
    </row>
    <row r="4" spans="1:27" ht="3" customHeight="1">
      <c r="D4" s="39"/>
      <c r="E4" s="39"/>
      <c r="F4" s="39"/>
      <c r="G4" s="39"/>
      <c r="H4" s="39"/>
      <c r="I4" s="39"/>
      <c r="J4" s="39"/>
      <c r="K4" s="39"/>
      <c r="L4" s="39"/>
      <c r="M4" s="39"/>
      <c r="N4" s="39"/>
      <c r="O4" s="39"/>
      <c r="P4" s="39"/>
      <c r="Q4" s="39"/>
      <c r="R4" s="39"/>
      <c r="S4" s="39"/>
      <c r="T4" s="39"/>
      <c r="U4" s="39"/>
      <c r="V4" s="39"/>
      <c r="W4" s="39"/>
      <c r="X4" s="39"/>
      <c r="Y4" s="39"/>
    </row>
    <row r="5" spans="1:27" ht="42.75" customHeight="1">
      <c r="B5" s="601" t="s">
        <v>768</v>
      </c>
      <c r="C5" s="602"/>
      <c r="D5" s="602"/>
      <c r="E5" s="602"/>
      <c r="F5" s="602"/>
      <c r="G5" s="602"/>
      <c r="H5" s="602"/>
      <c r="I5" s="602"/>
      <c r="J5" s="602"/>
      <c r="K5" s="602"/>
      <c r="L5" s="602"/>
      <c r="M5" s="602"/>
      <c r="N5" s="602"/>
      <c r="O5" s="602"/>
      <c r="P5" s="602"/>
      <c r="Q5" s="602"/>
      <c r="R5" s="602"/>
      <c r="S5" s="602"/>
      <c r="T5" s="602"/>
      <c r="U5" s="602"/>
      <c r="V5" s="602"/>
      <c r="W5" s="602"/>
      <c r="X5" s="602"/>
      <c r="Y5" s="602"/>
    </row>
    <row r="6" spans="1:27" ht="9.75" customHeight="1">
      <c r="A6" s="39"/>
      <c r="B6" s="73"/>
      <c r="C6" s="72"/>
      <c r="D6" s="55"/>
      <c r="E6" s="55"/>
      <c r="F6" s="55"/>
      <c r="G6" s="55"/>
      <c r="H6" s="55"/>
      <c r="I6" s="55"/>
      <c r="J6" s="55"/>
      <c r="K6" s="55"/>
      <c r="L6" s="55"/>
      <c r="M6" s="55"/>
      <c r="N6" s="55"/>
      <c r="O6" s="55"/>
      <c r="P6" s="55"/>
      <c r="Q6" s="55"/>
      <c r="R6" s="55"/>
      <c r="S6" s="55"/>
      <c r="T6" s="55"/>
      <c r="U6" s="55"/>
      <c r="V6" s="55"/>
      <c r="W6" s="55"/>
      <c r="X6" s="55"/>
      <c r="Y6" s="54"/>
    </row>
    <row r="7" spans="1:27" ht="15" customHeight="1">
      <c r="A7" s="39"/>
      <c r="B7" s="73"/>
      <c r="C7" s="72"/>
      <c r="D7" s="55"/>
      <c r="E7" s="592" t="s">
        <v>588</v>
      </c>
      <c r="F7" s="592"/>
      <c r="G7" s="592"/>
      <c r="H7" s="592"/>
      <c r="I7" s="592"/>
      <c r="J7" s="592"/>
      <c r="K7" s="592"/>
      <c r="L7" s="592"/>
      <c r="M7" s="592"/>
      <c r="N7" s="592"/>
      <c r="O7" s="592"/>
      <c r="P7" s="592"/>
      <c r="Q7" s="592"/>
      <c r="R7" s="592"/>
      <c r="S7" s="592"/>
      <c r="T7" s="592"/>
      <c r="U7" s="592"/>
      <c r="V7" s="592"/>
      <c r="W7" s="592"/>
      <c r="X7" s="592"/>
      <c r="Y7" s="54"/>
    </row>
    <row r="8" spans="1:27" ht="15" customHeight="1">
      <c r="A8" s="39"/>
      <c r="B8" s="73"/>
      <c r="C8" s="72"/>
      <c r="D8" s="55"/>
      <c r="E8" s="592"/>
      <c r="F8" s="592"/>
      <c r="G8" s="592"/>
      <c r="H8" s="592"/>
      <c r="I8" s="592"/>
      <c r="J8" s="592"/>
      <c r="K8" s="592"/>
      <c r="L8" s="592"/>
      <c r="M8" s="592"/>
      <c r="N8" s="592"/>
      <c r="O8" s="592"/>
      <c r="P8" s="592"/>
      <c r="Q8" s="592"/>
      <c r="R8" s="592"/>
      <c r="S8" s="592"/>
      <c r="T8" s="592"/>
      <c r="U8" s="592"/>
      <c r="V8" s="592"/>
      <c r="W8" s="592"/>
      <c r="X8" s="592"/>
      <c r="Y8" s="54"/>
    </row>
    <row r="9" spans="1:27" ht="15" customHeight="1">
      <c r="A9" s="39"/>
      <c r="B9" s="73"/>
      <c r="C9" s="72"/>
      <c r="D9" s="55"/>
      <c r="E9" s="592"/>
      <c r="F9" s="592"/>
      <c r="G9" s="592"/>
      <c r="H9" s="592"/>
      <c r="I9" s="592"/>
      <c r="J9" s="592"/>
      <c r="K9" s="592"/>
      <c r="L9" s="592"/>
      <c r="M9" s="592"/>
      <c r="N9" s="592"/>
      <c r="O9" s="592"/>
      <c r="P9" s="592"/>
      <c r="Q9" s="592"/>
      <c r="R9" s="592"/>
      <c r="S9" s="592"/>
      <c r="T9" s="592"/>
      <c r="U9" s="592"/>
      <c r="V9" s="592"/>
      <c r="W9" s="592"/>
      <c r="X9" s="592"/>
      <c r="Y9" s="54"/>
    </row>
    <row r="10" spans="1:27" ht="10.5" customHeight="1">
      <c r="A10" s="39"/>
      <c r="B10" s="73"/>
      <c r="C10" s="72"/>
      <c r="D10" s="55"/>
      <c r="E10" s="592"/>
      <c r="F10" s="592"/>
      <c r="G10" s="592"/>
      <c r="H10" s="592"/>
      <c r="I10" s="592"/>
      <c r="J10" s="592"/>
      <c r="K10" s="592"/>
      <c r="L10" s="592"/>
      <c r="M10" s="592"/>
      <c r="N10" s="592"/>
      <c r="O10" s="592"/>
      <c r="P10" s="592"/>
      <c r="Q10" s="592"/>
      <c r="R10" s="592"/>
      <c r="S10" s="592"/>
      <c r="T10" s="592"/>
      <c r="U10" s="592"/>
      <c r="V10" s="592"/>
      <c r="W10" s="592"/>
      <c r="X10" s="592"/>
      <c r="Y10" s="54"/>
    </row>
    <row r="11" spans="1:27" ht="27" customHeight="1">
      <c r="A11" s="39"/>
      <c r="B11" s="73"/>
      <c r="C11" s="72"/>
      <c r="D11" s="55"/>
      <c r="E11" s="592"/>
      <c r="F11" s="592"/>
      <c r="G11" s="592"/>
      <c r="H11" s="592"/>
      <c r="I11" s="592"/>
      <c r="J11" s="592"/>
      <c r="K11" s="592"/>
      <c r="L11" s="592"/>
      <c r="M11" s="592"/>
      <c r="N11" s="592"/>
      <c r="O11" s="592"/>
      <c r="P11" s="592"/>
      <c r="Q11" s="592"/>
      <c r="R11" s="592"/>
      <c r="S11" s="592"/>
      <c r="T11" s="592"/>
      <c r="U11" s="592"/>
      <c r="V11" s="592"/>
      <c r="W11" s="592"/>
      <c r="X11" s="592"/>
      <c r="Y11" s="54"/>
    </row>
    <row r="12" spans="1:27" ht="12" customHeight="1">
      <c r="A12" s="39"/>
      <c r="B12" s="73"/>
      <c r="C12" s="72"/>
      <c r="D12" s="55"/>
      <c r="E12" s="592"/>
      <c r="F12" s="592"/>
      <c r="G12" s="592"/>
      <c r="H12" s="592"/>
      <c r="I12" s="592"/>
      <c r="J12" s="592"/>
      <c r="K12" s="592"/>
      <c r="L12" s="592"/>
      <c r="M12" s="592"/>
      <c r="N12" s="592"/>
      <c r="O12" s="592"/>
      <c r="P12" s="592"/>
      <c r="Q12" s="592"/>
      <c r="R12" s="592"/>
      <c r="S12" s="592"/>
      <c r="T12" s="592"/>
      <c r="U12" s="592"/>
      <c r="V12" s="592"/>
      <c r="W12" s="592"/>
      <c r="X12" s="592"/>
      <c r="Y12" s="54"/>
    </row>
    <row r="13" spans="1:27" ht="38.25" customHeight="1">
      <c r="A13" s="39"/>
      <c r="B13" s="73"/>
      <c r="C13" s="72"/>
      <c r="D13" s="55"/>
      <c r="E13" s="592"/>
      <c r="F13" s="592"/>
      <c r="G13" s="592"/>
      <c r="H13" s="592"/>
      <c r="I13" s="592"/>
      <c r="J13" s="592"/>
      <c r="K13" s="592"/>
      <c r="L13" s="592"/>
      <c r="M13" s="592"/>
      <c r="N13" s="592"/>
      <c r="O13" s="592"/>
      <c r="P13" s="592"/>
      <c r="Q13" s="592"/>
      <c r="R13" s="592"/>
      <c r="S13" s="592"/>
      <c r="T13" s="592"/>
      <c r="U13" s="592"/>
      <c r="V13" s="592"/>
      <c r="W13" s="592"/>
      <c r="X13" s="592"/>
      <c r="Y13" s="68"/>
    </row>
    <row r="14" spans="1:27" ht="15" customHeight="1">
      <c r="A14" s="39"/>
      <c r="B14" s="73"/>
      <c r="C14" s="72"/>
      <c r="D14" s="55"/>
      <c r="E14" s="592"/>
      <c r="F14" s="592"/>
      <c r="G14" s="592"/>
      <c r="H14" s="592"/>
      <c r="I14" s="592"/>
      <c r="J14" s="592"/>
      <c r="K14" s="592"/>
      <c r="L14" s="592"/>
      <c r="M14" s="592"/>
      <c r="N14" s="592"/>
      <c r="O14" s="592"/>
      <c r="P14" s="592"/>
      <c r="Q14" s="592"/>
      <c r="R14" s="592"/>
      <c r="S14" s="592"/>
      <c r="T14" s="592"/>
      <c r="U14" s="592"/>
      <c r="V14" s="592"/>
      <c r="W14" s="592"/>
      <c r="X14" s="592"/>
      <c r="Y14" s="54"/>
    </row>
    <row r="15" spans="1:27" ht="15">
      <c r="A15" s="39"/>
      <c r="B15" s="73"/>
      <c r="C15" s="72"/>
      <c r="D15" s="55"/>
      <c r="E15" s="592"/>
      <c r="F15" s="592"/>
      <c r="G15" s="592"/>
      <c r="H15" s="592"/>
      <c r="I15" s="592"/>
      <c r="J15" s="592"/>
      <c r="K15" s="592"/>
      <c r="L15" s="592"/>
      <c r="M15" s="592"/>
      <c r="N15" s="592"/>
      <c r="O15" s="592"/>
      <c r="P15" s="592"/>
      <c r="Q15" s="592"/>
      <c r="R15" s="592"/>
      <c r="S15" s="592"/>
      <c r="T15" s="592"/>
      <c r="U15" s="592"/>
      <c r="V15" s="592"/>
      <c r="W15" s="592"/>
      <c r="X15" s="592"/>
      <c r="Y15" s="54"/>
    </row>
    <row r="16" spans="1:27" ht="15">
      <c r="A16" s="39"/>
      <c r="B16" s="73"/>
      <c r="C16" s="72"/>
      <c r="D16" s="55"/>
      <c r="E16" s="592"/>
      <c r="F16" s="592"/>
      <c r="G16" s="592"/>
      <c r="H16" s="592"/>
      <c r="I16" s="592"/>
      <c r="J16" s="592"/>
      <c r="K16" s="592"/>
      <c r="L16" s="592"/>
      <c r="M16" s="592"/>
      <c r="N16" s="592"/>
      <c r="O16" s="592"/>
      <c r="P16" s="592"/>
      <c r="Q16" s="592"/>
      <c r="R16" s="592"/>
      <c r="S16" s="592"/>
      <c r="T16" s="592"/>
      <c r="U16" s="592"/>
      <c r="V16" s="592"/>
      <c r="W16" s="592"/>
      <c r="X16" s="592"/>
      <c r="Y16" s="54"/>
    </row>
    <row r="17" spans="1:25" ht="15" customHeight="1">
      <c r="A17" s="39"/>
      <c r="B17" s="73"/>
      <c r="C17" s="72"/>
      <c r="D17" s="55"/>
      <c r="E17" s="592"/>
      <c r="F17" s="592"/>
      <c r="G17" s="592"/>
      <c r="H17" s="592"/>
      <c r="I17" s="592"/>
      <c r="J17" s="592"/>
      <c r="K17" s="592"/>
      <c r="L17" s="592"/>
      <c r="M17" s="592"/>
      <c r="N17" s="592"/>
      <c r="O17" s="592"/>
      <c r="P17" s="592"/>
      <c r="Q17" s="592"/>
      <c r="R17" s="592"/>
      <c r="S17" s="592"/>
      <c r="T17" s="592"/>
      <c r="U17" s="592"/>
      <c r="V17" s="592"/>
      <c r="W17" s="592"/>
      <c r="X17" s="592"/>
      <c r="Y17" s="54"/>
    </row>
    <row r="18" spans="1:25" ht="15">
      <c r="A18" s="39"/>
      <c r="B18" s="73"/>
      <c r="C18" s="72"/>
      <c r="D18" s="55"/>
      <c r="E18" s="592"/>
      <c r="F18" s="592"/>
      <c r="G18" s="592"/>
      <c r="H18" s="592"/>
      <c r="I18" s="592"/>
      <c r="J18" s="592"/>
      <c r="K18" s="592"/>
      <c r="L18" s="592"/>
      <c r="M18" s="592"/>
      <c r="N18" s="592"/>
      <c r="O18" s="592"/>
      <c r="P18" s="592"/>
      <c r="Q18" s="592"/>
      <c r="R18" s="592"/>
      <c r="S18" s="592"/>
      <c r="T18" s="592"/>
      <c r="U18" s="592"/>
      <c r="V18" s="592"/>
      <c r="W18" s="592"/>
      <c r="X18" s="592"/>
      <c r="Y18" s="54"/>
    </row>
    <row r="19" spans="1:25" ht="59.25" customHeight="1">
      <c r="A19" s="39"/>
      <c r="B19" s="73"/>
      <c r="C19" s="72"/>
      <c r="D19" s="61"/>
      <c r="E19" s="592"/>
      <c r="F19" s="592"/>
      <c r="G19" s="592"/>
      <c r="H19" s="592"/>
      <c r="I19" s="592"/>
      <c r="J19" s="592"/>
      <c r="K19" s="592"/>
      <c r="L19" s="592"/>
      <c r="M19" s="592"/>
      <c r="N19" s="592"/>
      <c r="O19" s="592"/>
      <c r="P19" s="592"/>
      <c r="Q19" s="592"/>
      <c r="R19" s="592"/>
      <c r="S19" s="592"/>
      <c r="T19" s="592"/>
      <c r="U19" s="592"/>
      <c r="V19" s="592"/>
      <c r="W19" s="592"/>
      <c r="X19" s="592"/>
      <c r="Y19" s="54"/>
    </row>
    <row r="20" spans="1:25" ht="15" hidden="1">
      <c r="A20" s="39"/>
      <c r="B20" s="73"/>
      <c r="C20" s="72"/>
      <c r="D20" s="61"/>
      <c r="E20" s="60"/>
      <c r="F20" s="60"/>
      <c r="G20" s="60"/>
      <c r="H20" s="60"/>
      <c r="I20" s="60"/>
      <c r="J20" s="60"/>
      <c r="K20" s="60"/>
      <c r="L20" s="60"/>
      <c r="M20" s="60"/>
      <c r="N20" s="60"/>
      <c r="O20" s="60"/>
      <c r="P20" s="60"/>
      <c r="Q20" s="60"/>
      <c r="R20" s="60"/>
      <c r="S20" s="60"/>
      <c r="T20" s="60"/>
      <c r="U20" s="60"/>
      <c r="V20" s="60"/>
      <c r="W20" s="60"/>
      <c r="X20" s="60"/>
      <c r="Y20" s="54"/>
    </row>
    <row r="21" spans="1:25" ht="14.25" hidden="1" customHeight="1">
      <c r="A21" s="39"/>
      <c r="B21" s="73"/>
      <c r="C21" s="72"/>
      <c r="D21" s="56"/>
      <c r="E21" s="67" t="s">
        <v>237</v>
      </c>
      <c r="F21" s="604" t="s">
        <v>254</v>
      </c>
      <c r="G21" s="605"/>
      <c r="H21" s="605"/>
      <c r="I21" s="605"/>
      <c r="J21" s="605"/>
      <c r="K21" s="605"/>
      <c r="L21" s="605"/>
      <c r="M21" s="605"/>
      <c r="N21" s="55"/>
      <c r="O21" s="66" t="s">
        <v>237</v>
      </c>
      <c r="P21" s="606" t="s">
        <v>238</v>
      </c>
      <c r="Q21" s="607"/>
      <c r="R21" s="607"/>
      <c r="S21" s="607"/>
      <c r="T21" s="607"/>
      <c r="U21" s="607"/>
      <c r="V21" s="607"/>
      <c r="W21" s="607"/>
      <c r="X21" s="607"/>
      <c r="Y21" s="54"/>
    </row>
    <row r="22" spans="1:25" ht="14.25" hidden="1" customHeight="1">
      <c r="A22" s="39"/>
      <c r="B22" s="73"/>
      <c r="C22" s="72"/>
      <c r="D22" s="56"/>
      <c r="E22" s="86" t="s">
        <v>237</v>
      </c>
      <c r="F22" s="604" t="s">
        <v>240</v>
      </c>
      <c r="G22" s="605"/>
      <c r="H22" s="605"/>
      <c r="I22" s="605"/>
      <c r="J22" s="605"/>
      <c r="K22" s="605"/>
      <c r="L22" s="605"/>
      <c r="M22" s="605"/>
      <c r="N22" s="55"/>
      <c r="O22" s="69" t="s">
        <v>237</v>
      </c>
      <c r="P22" s="606" t="s">
        <v>586</v>
      </c>
      <c r="Q22" s="607"/>
      <c r="R22" s="607"/>
      <c r="S22" s="607"/>
      <c r="T22" s="607"/>
      <c r="U22" s="607"/>
      <c r="V22" s="607"/>
      <c r="W22" s="607"/>
      <c r="X22" s="607"/>
      <c r="Y22" s="54"/>
    </row>
    <row r="23" spans="1:25" ht="27" hidden="1" customHeight="1">
      <c r="A23" s="39"/>
      <c r="B23" s="73"/>
      <c r="C23" s="72"/>
      <c r="D23" s="56"/>
      <c r="E23" s="55"/>
      <c r="F23" s="55"/>
      <c r="G23" s="55"/>
      <c r="H23" s="55"/>
      <c r="I23" s="55"/>
      <c r="J23" s="55"/>
      <c r="K23" s="55"/>
      <c r="L23" s="55"/>
      <c r="M23" s="55"/>
      <c r="N23" s="55"/>
      <c r="O23" s="55"/>
      <c r="P23" s="600"/>
      <c r="Q23" s="600"/>
      <c r="R23" s="600"/>
      <c r="S23" s="600"/>
      <c r="T23" s="600"/>
      <c r="U23" s="600"/>
      <c r="V23" s="600"/>
      <c r="W23" s="600"/>
      <c r="X23" s="55"/>
      <c r="Y23" s="54"/>
    </row>
    <row r="24" spans="1:25" ht="10.5" hidden="1" customHeight="1">
      <c r="A24" s="39"/>
      <c r="B24" s="73"/>
      <c r="C24" s="72"/>
      <c r="D24" s="56"/>
      <c r="E24" s="55"/>
      <c r="F24" s="55"/>
      <c r="G24" s="55"/>
      <c r="H24" s="55"/>
      <c r="I24" s="55"/>
      <c r="J24" s="55"/>
      <c r="K24" s="55"/>
      <c r="L24" s="55"/>
      <c r="M24" s="55"/>
      <c r="N24" s="55"/>
      <c r="O24" s="55"/>
      <c r="P24" s="55"/>
      <c r="Q24" s="55"/>
      <c r="R24" s="55"/>
      <c r="S24" s="55"/>
      <c r="T24" s="55"/>
      <c r="U24" s="55"/>
      <c r="V24" s="55"/>
      <c r="W24" s="55"/>
      <c r="X24" s="55"/>
      <c r="Y24" s="54"/>
    </row>
    <row r="25" spans="1:25" ht="27" hidden="1" customHeight="1">
      <c r="A25" s="39"/>
      <c r="B25" s="73"/>
      <c r="C25" s="72"/>
      <c r="D25" s="56"/>
      <c r="E25" s="55"/>
      <c r="F25" s="55"/>
      <c r="G25" s="55"/>
      <c r="H25" s="55"/>
      <c r="I25" s="55"/>
      <c r="J25" s="55"/>
      <c r="K25" s="55"/>
      <c r="L25" s="55"/>
      <c r="M25" s="55"/>
      <c r="N25" s="55"/>
      <c r="O25" s="55"/>
      <c r="P25" s="55"/>
      <c r="Q25" s="55"/>
      <c r="R25" s="55"/>
      <c r="S25" s="55"/>
      <c r="T25" s="55"/>
      <c r="U25" s="55"/>
      <c r="V25" s="55"/>
      <c r="W25" s="55"/>
      <c r="X25" s="55"/>
      <c r="Y25" s="54"/>
    </row>
    <row r="26" spans="1:25" ht="12" hidden="1" customHeight="1">
      <c r="A26" s="39"/>
      <c r="B26" s="73"/>
      <c r="C26" s="72"/>
      <c r="D26" s="56"/>
      <c r="E26" s="55"/>
      <c r="F26" s="55"/>
      <c r="G26" s="55"/>
      <c r="H26" s="55"/>
      <c r="I26" s="55"/>
      <c r="J26" s="55"/>
      <c r="K26" s="55"/>
      <c r="L26" s="55"/>
      <c r="M26" s="55"/>
      <c r="N26" s="55"/>
      <c r="O26" s="55"/>
      <c r="P26" s="55"/>
      <c r="Q26" s="55"/>
      <c r="R26" s="55"/>
      <c r="S26" s="55"/>
      <c r="T26" s="55"/>
      <c r="U26" s="55"/>
      <c r="V26" s="55"/>
      <c r="W26" s="55"/>
      <c r="X26" s="55"/>
      <c r="Y26" s="54"/>
    </row>
    <row r="27" spans="1:25" ht="38.25" hidden="1" customHeight="1">
      <c r="A27" s="39"/>
      <c r="B27" s="73"/>
      <c r="C27" s="72"/>
      <c r="D27" s="56"/>
      <c r="E27" s="55"/>
      <c r="F27" s="55"/>
      <c r="G27" s="55"/>
      <c r="H27" s="55"/>
      <c r="I27" s="55"/>
      <c r="J27" s="55"/>
      <c r="K27" s="55"/>
      <c r="L27" s="55"/>
      <c r="M27" s="55"/>
      <c r="N27" s="55"/>
      <c r="O27" s="55"/>
      <c r="P27" s="55"/>
      <c r="Q27" s="55"/>
      <c r="R27" s="55"/>
      <c r="S27" s="55"/>
      <c r="T27" s="55"/>
      <c r="U27" s="55"/>
      <c r="V27" s="55"/>
      <c r="W27" s="55"/>
      <c r="X27" s="55"/>
      <c r="Y27" s="54"/>
    </row>
    <row r="28" spans="1:25" ht="15" hidden="1">
      <c r="A28" s="39"/>
      <c r="B28" s="73"/>
      <c r="C28" s="72"/>
      <c r="D28" s="56"/>
      <c r="E28" s="55"/>
      <c r="F28" s="55"/>
      <c r="G28" s="55"/>
      <c r="H28" s="55"/>
      <c r="I28" s="55"/>
      <c r="J28" s="55"/>
      <c r="K28" s="55"/>
      <c r="L28" s="55"/>
      <c r="M28" s="55"/>
      <c r="N28" s="55"/>
      <c r="O28" s="55"/>
      <c r="P28" s="55"/>
      <c r="Q28" s="55"/>
      <c r="R28" s="55"/>
      <c r="S28" s="55"/>
      <c r="T28" s="55"/>
      <c r="U28" s="55"/>
      <c r="V28" s="55"/>
      <c r="W28" s="55"/>
      <c r="X28" s="55"/>
      <c r="Y28" s="54"/>
    </row>
    <row r="29" spans="1:25" ht="15" hidden="1">
      <c r="A29" s="39"/>
      <c r="B29" s="73"/>
      <c r="C29" s="72"/>
      <c r="D29" s="56"/>
      <c r="E29" s="55"/>
      <c r="F29" s="55"/>
      <c r="G29" s="55"/>
      <c r="H29" s="55"/>
      <c r="I29" s="55"/>
      <c r="J29" s="55"/>
      <c r="K29" s="55"/>
      <c r="L29" s="55"/>
      <c r="M29" s="55"/>
      <c r="N29" s="55"/>
      <c r="O29" s="55"/>
      <c r="P29" s="55"/>
      <c r="Q29" s="55"/>
      <c r="R29" s="55"/>
      <c r="S29" s="55"/>
      <c r="T29" s="55"/>
      <c r="U29" s="55"/>
      <c r="V29" s="55"/>
      <c r="W29" s="55"/>
      <c r="X29" s="55"/>
      <c r="Y29" s="54"/>
    </row>
    <row r="30" spans="1:25" ht="15" hidden="1">
      <c r="A30" s="39"/>
      <c r="B30" s="73"/>
      <c r="C30" s="72"/>
      <c r="D30" s="56"/>
      <c r="E30" s="55"/>
      <c r="F30" s="55"/>
      <c r="G30" s="55"/>
      <c r="H30" s="55"/>
      <c r="I30" s="55"/>
      <c r="J30" s="55"/>
      <c r="K30" s="55"/>
      <c r="L30" s="55"/>
      <c r="M30" s="55"/>
      <c r="N30" s="55"/>
      <c r="O30" s="55"/>
      <c r="P30" s="55"/>
      <c r="Q30" s="55"/>
      <c r="R30" s="55"/>
      <c r="S30" s="55"/>
      <c r="T30" s="55"/>
      <c r="U30" s="55"/>
      <c r="V30" s="55"/>
      <c r="W30" s="55"/>
      <c r="X30" s="55"/>
      <c r="Y30" s="54"/>
    </row>
    <row r="31" spans="1:25" ht="15" hidden="1">
      <c r="A31" s="39"/>
      <c r="B31" s="73"/>
      <c r="C31" s="72"/>
      <c r="D31" s="56"/>
      <c r="E31" s="55"/>
      <c r="F31" s="55"/>
      <c r="G31" s="55"/>
      <c r="H31" s="55"/>
      <c r="I31" s="55"/>
      <c r="J31" s="55"/>
      <c r="K31" s="55"/>
      <c r="L31" s="55"/>
      <c r="M31" s="55"/>
      <c r="N31" s="55"/>
      <c r="O31" s="55"/>
      <c r="P31" s="55"/>
      <c r="Q31" s="55"/>
      <c r="R31" s="55"/>
      <c r="S31" s="55"/>
      <c r="T31" s="55"/>
      <c r="U31" s="55"/>
      <c r="V31" s="55"/>
      <c r="W31" s="55"/>
      <c r="X31" s="55"/>
      <c r="Y31" s="54"/>
    </row>
    <row r="32" spans="1:25" ht="15" hidden="1">
      <c r="A32" s="39"/>
      <c r="B32" s="73"/>
      <c r="C32" s="72"/>
      <c r="D32" s="56"/>
      <c r="E32" s="55"/>
      <c r="F32" s="55"/>
      <c r="G32" s="55"/>
      <c r="H32" s="55"/>
      <c r="I32" s="55"/>
      <c r="J32" s="55"/>
      <c r="K32" s="55"/>
      <c r="L32" s="55"/>
      <c r="M32" s="55"/>
      <c r="N32" s="55"/>
      <c r="O32" s="55"/>
      <c r="P32" s="55"/>
      <c r="Q32" s="55"/>
      <c r="R32" s="55"/>
      <c r="S32" s="55"/>
      <c r="T32" s="55"/>
      <c r="U32" s="55"/>
      <c r="V32" s="55"/>
      <c r="W32" s="55"/>
      <c r="X32" s="55"/>
      <c r="Y32" s="54"/>
    </row>
    <row r="33" spans="1:25" ht="18.75" hidden="1" customHeight="1">
      <c r="A33" s="39"/>
      <c r="B33" s="73"/>
      <c r="C33" s="72"/>
      <c r="D33" s="61"/>
      <c r="E33" s="60"/>
      <c r="F33" s="60"/>
      <c r="G33" s="60"/>
      <c r="H33" s="60"/>
      <c r="I33" s="60"/>
      <c r="J33" s="60"/>
      <c r="K33" s="60"/>
      <c r="L33" s="60"/>
      <c r="M33" s="60"/>
      <c r="N33" s="60"/>
      <c r="O33" s="60"/>
      <c r="P33" s="60"/>
      <c r="Q33" s="60"/>
      <c r="R33" s="60"/>
      <c r="S33" s="60"/>
      <c r="T33" s="60"/>
      <c r="U33" s="60"/>
      <c r="V33" s="60"/>
      <c r="W33" s="60"/>
      <c r="X33" s="60"/>
      <c r="Y33" s="54"/>
    </row>
    <row r="34" spans="1:25" ht="15" hidden="1">
      <c r="A34" s="39"/>
      <c r="B34" s="73"/>
      <c r="C34" s="72"/>
      <c r="D34" s="61"/>
      <c r="E34" s="60"/>
      <c r="F34" s="60"/>
      <c r="G34" s="60"/>
      <c r="H34" s="60"/>
      <c r="I34" s="60"/>
      <c r="J34" s="60"/>
      <c r="K34" s="60"/>
      <c r="L34" s="60"/>
      <c r="M34" s="60"/>
      <c r="N34" s="60"/>
      <c r="O34" s="60"/>
      <c r="P34" s="60"/>
      <c r="Q34" s="60"/>
      <c r="R34" s="60"/>
      <c r="S34" s="60"/>
      <c r="T34" s="60"/>
      <c r="U34" s="60"/>
      <c r="V34" s="60"/>
      <c r="W34" s="60"/>
      <c r="X34" s="60"/>
      <c r="Y34" s="54"/>
    </row>
    <row r="35" spans="1:25" ht="24" hidden="1" customHeight="1">
      <c r="A35" s="39"/>
      <c r="B35" s="73"/>
      <c r="C35" s="72"/>
      <c r="D35" s="56"/>
      <c r="E35" s="603" t="s">
        <v>394</v>
      </c>
      <c r="F35" s="603"/>
      <c r="G35" s="603"/>
      <c r="H35" s="603"/>
      <c r="I35" s="603"/>
      <c r="J35" s="603"/>
      <c r="K35" s="603"/>
      <c r="L35" s="603"/>
      <c r="M35" s="603"/>
      <c r="N35" s="603"/>
      <c r="O35" s="603"/>
      <c r="P35" s="603"/>
      <c r="Q35" s="603"/>
      <c r="R35" s="603"/>
      <c r="S35" s="603"/>
      <c r="T35" s="603"/>
      <c r="U35" s="603"/>
      <c r="V35" s="603"/>
      <c r="W35" s="603"/>
      <c r="X35" s="603"/>
      <c r="Y35" s="54"/>
    </row>
    <row r="36" spans="1:25" ht="38.25" hidden="1" customHeight="1">
      <c r="A36" s="39"/>
      <c r="B36" s="73"/>
      <c r="C36" s="72"/>
      <c r="D36" s="56"/>
      <c r="E36" s="603"/>
      <c r="F36" s="603"/>
      <c r="G36" s="603"/>
      <c r="H36" s="603"/>
      <c r="I36" s="603"/>
      <c r="J36" s="603"/>
      <c r="K36" s="603"/>
      <c r="L36" s="603"/>
      <c r="M36" s="603"/>
      <c r="N36" s="603"/>
      <c r="O36" s="603"/>
      <c r="P36" s="603"/>
      <c r="Q36" s="603"/>
      <c r="R36" s="603"/>
      <c r="S36" s="603"/>
      <c r="T36" s="603"/>
      <c r="U36" s="603"/>
      <c r="V36" s="603"/>
      <c r="W36" s="603"/>
      <c r="X36" s="603"/>
      <c r="Y36" s="54"/>
    </row>
    <row r="37" spans="1:25" ht="9.75" hidden="1" customHeight="1">
      <c r="A37" s="39"/>
      <c r="B37" s="73"/>
      <c r="C37" s="72"/>
      <c r="D37" s="56"/>
      <c r="E37" s="603"/>
      <c r="F37" s="603"/>
      <c r="G37" s="603"/>
      <c r="H37" s="603"/>
      <c r="I37" s="603"/>
      <c r="J37" s="603"/>
      <c r="K37" s="603"/>
      <c r="L37" s="603"/>
      <c r="M37" s="603"/>
      <c r="N37" s="603"/>
      <c r="O37" s="603"/>
      <c r="P37" s="603"/>
      <c r="Q37" s="603"/>
      <c r="R37" s="603"/>
      <c r="S37" s="603"/>
      <c r="T37" s="603"/>
      <c r="U37" s="603"/>
      <c r="V37" s="603"/>
      <c r="W37" s="603"/>
      <c r="X37" s="603"/>
      <c r="Y37" s="54"/>
    </row>
    <row r="38" spans="1:25" ht="51" hidden="1" customHeight="1">
      <c r="A38" s="39"/>
      <c r="B38" s="73"/>
      <c r="C38" s="72"/>
      <c r="D38" s="56"/>
      <c r="E38" s="603"/>
      <c r="F38" s="603"/>
      <c r="G38" s="603"/>
      <c r="H38" s="603"/>
      <c r="I38" s="603"/>
      <c r="J38" s="603"/>
      <c r="K38" s="603"/>
      <c r="L38" s="603"/>
      <c r="M38" s="603"/>
      <c r="N38" s="603"/>
      <c r="O38" s="603"/>
      <c r="P38" s="603"/>
      <c r="Q38" s="603"/>
      <c r="R38" s="603"/>
      <c r="S38" s="603"/>
      <c r="T38" s="603"/>
      <c r="U38" s="603"/>
      <c r="V38" s="603"/>
      <c r="W38" s="603"/>
      <c r="X38" s="603"/>
      <c r="Y38" s="54"/>
    </row>
    <row r="39" spans="1:25" ht="15" hidden="1" customHeight="1">
      <c r="A39" s="39"/>
      <c r="B39" s="73"/>
      <c r="C39" s="72"/>
      <c r="D39" s="56"/>
      <c r="E39" s="603"/>
      <c r="F39" s="603"/>
      <c r="G39" s="603"/>
      <c r="H39" s="603"/>
      <c r="I39" s="603"/>
      <c r="J39" s="603"/>
      <c r="K39" s="603"/>
      <c r="L39" s="603"/>
      <c r="M39" s="603"/>
      <c r="N39" s="603"/>
      <c r="O39" s="603"/>
      <c r="P39" s="603"/>
      <c r="Q39" s="603"/>
      <c r="R39" s="603"/>
      <c r="S39" s="603"/>
      <c r="T39" s="603"/>
      <c r="U39" s="603"/>
      <c r="V39" s="603"/>
      <c r="W39" s="603"/>
      <c r="X39" s="603"/>
      <c r="Y39" s="54"/>
    </row>
    <row r="40" spans="1:25" ht="12" hidden="1" customHeight="1">
      <c r="A40" s="39"/>
      <c r="B40" s="73"/>
      <c r="C40" s="72"/>
      <c r="D40" s="56"/>
      <c r="E40" s="590"/>
      <c r="F40" s="591"/>
      <c r="G40" s="591"/>
      <c r="H40" s="591"/>
      <c r="I40" s="591"/>
      <c r="J40" s="591"/>
      <c r="K40" s="591"/>
      <c r="L40" s="591"/>
      <c r="M40" s="591"/>
      <c r="N40" s="591"/>
      <c r="O40" s="591"/>
      <c r="P40" s="591"/>
      <c r="Q40" s="591"/>
      <c r="R40" s="591"/>
      <c r="S40" s="591"/>
      <c r="T40" s="591"/>
      <c r="U40" s="591"/>
      <c r="V40" s="591"/>
      <c r="W40" s="591"/>
      <c r="X40" s="591"/>
      <c r="Y40" s="54"/>
    </row>
    <row r="41" spans="1:25" ht="38.25" hidden="1" customHeight="1">
      <c r="A41" s="39"/>
      <c r="B41" s="73"/>
      <c r="C41" s="72"/>
      <c r="D41" s="56"/>
      <c r="E41" s="603"/>
      <c r="F41" s="603"/>
      <c r="G41" s="603"/>
      <c r="H41" s="603"/>
      <c r="I41" s="603"/>
      <c r="J41" s="603"/>
      <c r="K41" s="603"/>
      <c r="L41" s="603"/>
      <c r="M41" s="603"/>
      <c r="N41" s="603"/>
      <c r="O41" s="603"/>
      <c r="P41" s="603"/>
      <c r="Q41" s="603"/>
      <c r="R41" s="603"/>
      <c r="S41" s="603"/>
      <c r="T41" s="603"/>
      <c r="U41" s="603"/>
      <c r="V41" s="603"/>
      <c r="W41" s="603"/>
      <c r="X41" s="603"/>
      <c r="Y41" s="54"/>
    </row>
    <row r="42" spans="1:25" ht="15" hidden="1">
      <c r="A42" s="39"/>
      <c r="B42" s="73"/>
      <c r="C42" s="72"/>
      <c r="D42" s="56"/>
      <c r="E42" s="603"/>
      <c r="F42" s="603"/>
      <c r="G42" s="603"/>
      <c r="H42" s="603"/>
      <c r="I42" s="603"/>
      <c r="J42" s="603"/>
      <c r="K42" s="603"/>
      <c r="L42" s="603"/>
      <c r="M42" s="603"/>
      <c r="N42" s="603"/>
      <c r="O42" s="603"/>
      <c r="P42" s="603"/>
      <c r="Q42" s="603"/>
      <c r="R42" s="603"/>
      <c r="S42" s="603"/>
      <c r="T42" s="603"/>
      <c r="U42" s="603"/>
      <c r="V42" s="603"/>
      <c r="W42" s="603"/>
      <c r="X42" s="603"/>
      <c r="Y42" s="54"/>
    </row>
    <row r="43" spans="1:25" ht="15" hidden="1">
      <c r="A43" s="39"/>
      <c r="B43" s="73"/>
      <c r="C43" s="72"/>
      <c r="D43" s="56"/>
      <c r="E43" s="603"/>
      <c r="F43" s="603"/>
      <c r="G43" s="603"/>
      <c r="H43" s="603"/>
      <c r="I43" s="603"/>
      <c r="J43" s="603"/>
      <c r="K43" s="603"/>
      <c r="L43" s="603"/>
      <c r="M43" s="603"/>
      <c r="N43" s="603"/>
      <c r="O43" s="603"/>
      <c r="P43" s="603"/>
      <c r="Q43" s="603"/>
      <c r="R43" s="603"/>
      <c r="S43" s="603"/>
      <c r="T43" s="603"/>
      <c r="U43" s="603"/>
      <c r="V43" s="603"/>
      <c r="W43" s="603"/>
      <c r="X43" s="603"/>
      <c r="Y43" s="54"/>
    </row>
    <row r="44" spans="1:25" ht="33.75" hidden="1" customHeight="1">
      <c r="A44" s="39"/>
      <c r="B44" s="73"/>
      <c r="C44" s="72"/>
      <c r="D44" s="61"/>
      <c r="E44" s="603"/>
      <c r="F44" s="603"/>
      <c r="G44" s="603"/>
      <c r="H44" s="603"/>
      <c r="I44" s="603"/>
      <c r="J44" s="603"/>
      <c r="K44" s="603"/>
      <c r="L44" s="603"/>
      <c r="M44" s="603"/>
      <c r="N44" s="603"/>
      <c r="O44" s="603"/>
      <c r="P44" s="603"/>
      <c r="Q44" s="603"/>
      <c r="R44" s="603"/>
      <c r="S44" s="603"/>
      <c r="T44" s="603"/>
      <c r="U44" s="603"/>
      <c r="V44" s="603"/>
      <c r="W44" s="603"/>
      <c r="X44" s="603"/>
      <c r="Y44" s="54"/>
    </row>
    <row r="45" spans="1:25" ht="15" hidden="1">
      <c r="A45" s="39"/>
      <c r="B45" s="73"/>
      <c r="C45" s="72"/>
      <c r="D45" s="61"/>
      <c r="E45" s="603"/>
      <c r="F45" s="603"/>
      <c r="G45" s="603"/>
      <c r="H45" s="603"/>
      <c r="I45" s="603"/>
      <c r="J45" s="603"/>
      <c r="K45" s="603"/>
      <c r="L45" s="603"/>
      <c r="M45" s="603"/>
      <c r="N45" s="603"/>
      <c r="O45" s="603"/>
      <c r="P45" s="603"/>
      <c r="Q45" s="603"/>
      <c r="R45" s="603"/>
      <c r="S45" s="603"/>
      <c r="T45" s="603"/>
      <c r="U45" s="603"/>
      <c r="V45" s="603"/>
      <c r="W45" s="603"/>
      <c r="X45" s="603"/>
      <c r="Y45" s="54"/>
    </row>
    <row r="46" spans="1:25" ht="24" hidden="1" customHeight="1">
      <c r="A46" s="39"/>
      <c r="B46" s="73"/>
      <c r="C46" s="72"/>
      <c r="D46" s="56"/>
      <c r="E46" s="592" t="s">
        <v>236</v>
      </c>
      <c r="F46" s="592"/>
      <c r="G46" s="592"/>
      <c r="H46" s="592"/>
      <c r="I46" s="592"/>
      <c r="J46" s="592"/>
      <c r="K46" s="592"/>
      <c r="L46" s="592"/>
      <c r="M46" s="592"/>
      <c r="N46" s="592"/>
      <c r="O46" s="592"/>
      <c r="P46" s="592"/>
      <c r="Q46" s="592"/>
      <c r="R46" s="592"/>
      <c r="S46" s="592"/>
      <c r="T46" s="592"/>
      <c r="U46" s="592"/>
      <c r="V46" s="592"/>
      <c r="W46" s="592"/>
      <c r="X46" s="592"/>
      <c r="Y46" s="54"/>
    </row>
    <row r="47" spans="1:25" ht="37.5" hidden="1" customHeight="1">
      <c r="A47" s="39"/>
      <c r="B47" s="73"/>
      <c r="C47" s="72"/>
      <c r="D47" s="56"/>
      <c r="E47" s="592"/>
      <c r="F47" s="592"/>
      <c r="G47" s="592"/>
      <c r="H47" s="592"/>
      <c r="I47" s="592"/>
      <c r="J47" s="592"/>
      <c r="K47" s="592"/>
      <c r="L47" s="592"/>
      <c r="M47" s="592"/>
      <c r="N47" s="592"/>
      <c r="O47" s="592"/>
      <c r="P47" s="592"/>
      <c r="Q47" s="592"/>
      <c r="R47" s="592"/>
      <c r="S47" s="592"/>
      <c r="T47" s="592"/>
      <c r="U47" s="592"/>
      <c r="V47" s="592"/>
      <c r="W47" s="592"/>
      <c r="X47" s="592"/>
      <c r="Y47" s="54"/>
    </row>
    <row r="48" spans="1:25" ht="24" hidden="1" customHeight="1">
      <c r="A48" s="39"/>
      <c r="B48" s="73"/>
      <c r="C48" s="72"/>
      <c r="D48" s="56"/>
      <c r="E48" s="592"/>
      <c r="F48" s="592"/>
      <c r="G48" s="592"/>
      <c r="H48" s="592"/>
      <c r="I48" s="592"/>
      <c r="J48" s="592"/>
      <c r="K48" s="592"/>
      <c r="L48" s="592"/>
      <c r="M48" s="592"/>
      <c r="N48" s="592"/>
      <c r="O48" s="592"/>
      <c r="P48" s="592"/>
      <c r="Q48" s="592"/>
      <c r="R48" s="592"/>
      <c r="S48" s="592"/>
      <c r="T48" s="592"/>
      <c r="U48" s="592"/>
      <c r="V48" s="592"/>
      <c r="W48" s="592"/>
      <c r="X48" s="592"/>
      <c r="Y48" s="54"/>
    </row>
    <row r="49" spans="1:25" ht="51" hidden="1" customHeight="1">
      <c r="A49" s="39"/>
      <c r="B49" s="73"/>
      <c r="C49" s="72"/>
      <c r="D49" s="56"/>
      <c r="E49" s="592"/>
      <c r="F49" s="592"/>
      <c r="G49" s="592"/>
      <c r="H49" s="592"/>
      <c r="I49" s="592"/>
      <c r="J49" s="592"/>
      <c r="K49" s="592"/>
      <c r="L49" s="592"/>
      <c r="M49" s="592"/>
      <c r="N49" s="592"/>
      <c r="O49" s="592"/>
      <c r="P49" s="592"/>
      <c r="Q49" s="592"/>
      <c r="R49" s="592"/>
      <c r="S49" s="592"/>
      <c r="T49" s="592"/>
      <c r="U49" s="592"/>
      <c r="V49" s="592"/>
      <c r="W49" s="592"/>
      <c r="X49" s="592"/>
      <c r="Y49" s="54"/>
    </row>
    <row r="50" spans="1:25" ht="15" hidden="1">
      <c r="A50" s="39"/>
      <c r="B50" s="73"/>
      <c r="C50" s="72"/>
      <c r="D50" s="56"/>
      <c r="E50" s="592"/>
      <c r="F50" s="592"/>
      <c r="G50" s="592"/>
      <c r="H50" s="592"/>
      <c r="I50" s="592"/>
      <c r="J50" s="592"/>
      <c r="K50" s="592"/>
      <c r="L50" s="592"/>
      <c r="M50" s="592"/>
      <c r="N50" s="592"/>
      <c r="O50" s="592"/>
      <c r="P50" s="592"/>
      <c r="Q50" s="592"/>
      <c r="R50" s="592"/>
      <c r="S50" s="592"/>
      <c r="T50" s="592"/>
      <c r="U50" s="592"/>
      <c r="V50" s="592"/>
      <c r="W50" s="592"/>
      <c r="X50" s="592"/>
      <c r="Y50" s="54"/>
    </row>
    <row r="51" spans="1:25" ht="15" hidden="1">
      <c r="A51" s="39"/>
      <c r="B51" s="73"/>
      <c r="C51" s="72"/>
      <c r="D51" s="56"/>
      <c r="E51" s="592"/>
      <c r="F51" s="592"/>
      <c r="G51" s="592"/>
      <c r="H51" s="592"/>
      <c r="I51" s="592"/>
      <c r="J51" s="592"/>
      <c r="K51" s="592"/>
      <c r="L51" s="592"/>
      <c r="M51" s="592"/>
      <c r="N51" s="592"/>
      <c r="O51" s="592"/>
      <c r="P51" s="592"/>
      <c r="Q51" s="592"/>
      <c r="R51" s="592"/>
      <c r="S51" s="592"/>
      <c r="T51" s="592"/>
      <c r="U51" s="592"/>
      <c r="V51" s="592"/>
      <c r="W51" s="592"/>
      <c r="X51" s="592"/>
      <c r="Y51" s="54"/>
    </row>
    <row r="52" spans="1:25" ht="15" hidden="1">
      <c r="A52" s="39"/>
      <c r="B52" s="73"/>
      <c r="C52" s="72"/>
      <c r="D52" s="56"/>
      <c r="E52" s="592"/>
      <c r="F52" s="592"/>
      <c r="G52" s="592"/>
      <c r="H52" s="592"/>
      <c r="I52" s="592"/>
      <c r="J52" s="592"/>
      <c r="K52" s="592"/>
      <c r="L52" s="592"/>
      <c r="M52" s="592"/>
      <c r="N52" s="592"/>
      <c r="O52" s="592"/>
      <c r="P52" s="592"/>
      <c r="Q52" s="592"/>
      <c r="R52" s="592"/>
      <c r="S52" s="592"/>
      <c r="T52" s="592"/>
      <c r="U52" s="592"/>
      <c r="V52" s="592"/>
      <c r="W52" s="592"/>
      <c r="X52" s="592"/>
      <c r="Y52" s="54"/>
    </row>
    <row r="53" spans="1:25" ht="15" hidden="1">
      <c r="A53" s="39"/>
      <c r="B53" s="73"/>
      <c r="C53" s="72"/>
      <c r="D53" s="56"/>
      <c r="E53" s="592"/>
      <c r="F53" s="592"/>
      <c r="G53" s="592"/>
      <c r="H53" s="592"/>
      <c r="I53" s="592"/>
      <c r="J53" s="592"/>
      <c r="K53" s="592"/>
      <c r="L53" s="592"/>
      <c r="M53" s="592"/>
      <c r="N53" s="592"/>
      <c r="O53" s="592"/>
      <c r="P53" s="592"/>
      <c r="Q53" s="592"/>
      <c r="R53" s="592"/>
      <c r="S53" s="592"/>
      <c r="T53" s="592"/>
      <c r="U53" s="592"/>
      <c r="V53" s="592"/>
      <c r="W53" s="592"/>
      <c r="X53" s="592"/>
      <c r="Y53" s="54"/>
    </row>
    <row r="54" spans="1:25" ht="15" hidden="1">
      <c r="A54" s="39"/>
      <c r="B54" s="73"/>
      <c r="C54" s="72"/>
      <c r="D54" s="56"/>
      <c r="E54" s="592"/>
      <c r="F54" s="592"/>
      <c r="G54" s="592"/>
      <c r="H54" s="592"/>
      <c r="I54" s="592"/>
      <c r="J54" s="592"/>
      <c r="K54" s="592"/>
      <c r="L54" s="592"/>
      <c r="M54" s="592"/>
      <c r="N54" s="592"/>
      <c r="O54" s="592"/>
      <c r="P54" s="592"/>
      <c r="Q54" s="592"/>
      <c r="R54" s="592"/>
      <c r="S54" s="592"/>
      <c r="T54" s="592"/>
      <c r="U54" s="592"/>
      <c r="V54" s="592"/>
      <c r="W54" s="592"/>
      <c r="X54" s="592"/>
      <c r="Y54" s="54"/>
    </row>
    <row r="55" spans="1:25" ht="15" hidden="1">
      <c r="A55" s="39"/>
      <c r="B55" s="73"/>
      <c r="C55" s="72"/>
      <c r="D55" s="56"/>
      <c r="E55" s="592"/>
      <c r="F55" s="592"/>
      <c r="G55" s="592"/>
      <c r="H55" s="592"/>
      <c r="I55" s="592"/>
      <c r="J55" s="592"/>
      <c r="K55" s="592"/>
      <c r="L55" s="592"/>
      <c r="M55" s="592"/>
      <c r="N55" s="592"/>
      <c r="O55" s="592"/>
      <c r="P55" s="592"/>
      <c r="Q55" s="592"/>
      <c r="R55" s="592"/>
      <c r="S55" s="592"/>
      <c r="T55" s="592"/>
      <c r="U55" s="592"/>
      <c r="V55" s="592"/>
      <c r="W55" s="592"/>
      <c r="X55" s="592"/>
      <c r="Y55" s="54"/>
    </row>
    <row r="56" spans="1:25" ht="25.5" hidden="1" customHeight="1">
      <c r="A56" s="39"/>
      <c r="B56" s="73"/>
      <c r="C56" s="72"/>
      <c r="D56" s="61"/>
      <c r="E56" s="592"/>
      <c r="F56" s="592"/>
      <c r="G56" s="592"/>
      <c r="H56" s="592"/>
      <c r="I56" s="592"/>
      <c r="J56" s="592"/>
      <c r="K56" s="592"/>
      <c r="L56" s="592"/>
      <c r="M56" s="592"/>
      <c r="N56" s="592"/>
      <c r="O56" s="592"/>
      <c r="P56" s="592"/>
      <c r="Q56" s="592"/>
      <c r="R56" s="592"/>
      <c r="S56" s="592"/>
      <c r="T56" s="592"/>
      <c r="U56" s="592"/>
      <c r="V56" s="592"/>
      <c r="W56" s="592"/>
      <c r="X56" s="592"/>
      <c r="Y56" s="54"/>
    </row>
    <row r="57" spans="1:25" ht="15" hidden="1">
      <c r="A57" s="39"/>
      <c r="B57" s="73"/>
      <c r="C57" s="72"/>
      <c r="D57" s="61"/>
      <c r="E57" s="592"/>
      <c r="F57" s="592"/>
      <c r="G57" s="592"/>
      <c r="H57" s="592"/>
      <c r="I57" s="592"/>
      <c r="J57" s="592"/>
      <c r="K57" s="592"/>
      <c r="L57" s="592"/>
      <c r="M57" s="592"/>
      <c r="N57" s="592"/>
      <c r="O57" s="592"/>
      <c r="P57" s="592"/>
      <c r="Q57" s="592"/>
      <c r="R57" s="592"/>
      <c r="S57" s="592"/>
      <c r="T57" s="592"/>
      <c r="U57" s="592"/>
      <c r="V57" s="592"/>
      <c r="W57" s="592"/>
      <c r="X57" s="592"/>
      <c r="Y57" s="54"/>
    </row>
    <row r="58" spans="1:25" ht="15" hidden="1" customHeight="1">
      <c r="A58" s="39"/>
      <c r="B58" s="73"/>
      <c r="C58" s="72"/>
      <c r="D58" s="56"/>
      <c r="E58" s="593" t="s">
        <v>395</v>
      </c>
      <c r="F58" s="593"/>
      <c r="G58" s="593"/>
      <c r="H58" s="593"/>
      <c r="I58" s="593"/>
      <c r="J58" s="593"/>
      <c r="K58" s="593"/>
      <c r="L58" s="593"/>
      <c r="M58" s="593"/>
      <c r="N58" s="593"/>
      <c r="O58" s="593"/>
      <c r="P58" s="593"/>
      <c r="Q58" s="593"/>
      <c r="R58" s="593"/>
      <c r="S58" s="593"/>
      <c r="T58" s="593"/>
      <c r="U58" s="593"/>
      <c r="V58" s="39"/>
      <c r="W58" s="39"/>
      <c r="X58" s="39"/>
      <c r="Y58" s="54"/>
    </row>
    <row r="59" spans="1:25" ht="15" hidden="1" customHeight="1">
      <c r="A59" s="39"/>
      <c r="B59" s="73"/>
      <c r="C59" s="72"/>
      <c r="D59" s="56"/>
      <c r="E59" s="595"/>
      <c r="F59" s="595"/>
      <c r="G59" s="595"/>
      <c r="H59" s="590"/>
      <c r="I59" s="591"/>
      <c r="J59" s="591"/>
      <c r="K59" s="591"/>
      <c r="L59" s="591"/>
      <c r="M59" s="591"/>
      <c r="N59" s="591"/>
      <c r="O59" s="591"/>
      <c r="P59" s="591"/>
      <c r="Q59" s="591"/>
      <c r="R59" s="591"/>
      <c r="S59" s="591"/>
      <c r="T59" s="591"/>
      <c r="U59" s="591"/>
      <c r="V59" s="591"/>
      <c r="W59" s="591"/>
      <c r="X59" s="591"/>
      <c r="Y59" s="54"/>
    </row>
    <row r="60" spans="1:25" ht="15" hidden="1" customHeight="1">
      <c r="A60" s="39"/>
      <c r="B60" s="73"/>
      <c r="C60" s="72"/>
      <c r="D60" s="56"/>
      <c r="E60" s="594"/>
      <c r="F60" s="594"/>
      <c r="G60" s="594"/>
      <c r="H60" s="589"/>
      <c r="I60" s="589"/>
      <c r="J60" s="589"/>
      <c r="K60" s="589"/>
      <c r="L60" s="589"/>
      <c r="M60" s="589"/>
      <c r="N60" s="589"/>
      <c r="O60" s="589"/>
      <c r="P60" s="589"/>
      <c r="Q60" s="589"/>
      <c r="R60" s="589"/>
      <c r="S60" s="589"/>
      <c r="T60" s="589"/>
      <c r="U60" s="589"/>
      <c r="V60" s="589"/>
      <c r="W60" s="589"/>
      <c r="X60" s="589"/>
      <c r="Y60" s="54"/>
    </row>
    <row r="61" spans="1:25" ht="15" hidden="1">
      <c r="A61" s="39"/>
      <c r="B61" s="73"/>
      <c r="C61" s="72"/>
      <c r="D61" s="56"/>
      <c r="E61" s="65"/>
      <c r="F61" s="63"/>
      <c r="G61" s="64"/>
      <c r="H61" s="589"/>
      <c r="I61" s="589"/>
      <c r="J61" s="589"/>
      <c r="K61" s="589"/>
      <c r="L61" s="589"/>
      <c r="M61" s="589"/>
      <c r="N61" s="589"/>
      <c r="O61" s="589"/>
      <c r="P61" s="589"/>
      <c r="Q61" s="589"/>
      <c r="R61" s="589"/>
      <c r="S61" s="589"/>
      <c r="T61" s="589"/>
      <c r="U61" s="589"/>
      <c r="V61" s="589"/>
      <c r="W61" s="589"/>
      <c r="X61" s="589"/>
      <c r="Y61" s="54"/>
    </row>
    <row r="62" spans="1:25" ht="27.75" hidden="1" customHeight="1">
      <c r="A62" s="39"/>
      <c r="B62" s="73"/>
      <c r="C62" s="72"/>
      <c r="D62" s="56"/>
      <c r="E62" s="55"/>
      <c r="F62" s="55"/>
      <c r="G62" s="55"/>
      <c r="H62" s="55"/>
      <c r="I62" s="55"/>
      <c r="J62" s="55"/>
      <c r="K62" s="55"/>
      <c r="L62" s="55"/>
      <c r="M62" s="55"/>
      <c r="N62" s="55"/>
      <c r="O62" s="55"/>
      <c r="P62" s="55"/>
      <c r="Q62" s="55"/>
      <c r="R62" s="55"/>
      <c r="S62" s="55"/>
      <c r="T62" s="55"/>
      <c r="U62" s="55"/>
      <c r="V62" s="55"/>
      <c r="W62" s="55"/>
      <c r="X62" s="55"/>
      <c r="Y62" s="54"/>
    </row>
    <row r="63" spans="1:25" ht="15" hidden="1">
      <c r="A63" s="39"/>
      <c r="B63" s="73"/>
      <c r="C63" s="72"/>
      <c r="D63" s="56"/>
      <c r="E63" s="55"/>
      <c r="F63" s="55"/>
      <c r="G63" s="55"/>
      <c r="H63" s="55"/>
      <c r="I63" s="55"/>
      <c r="J63" s="55"/>
      <c r="K63" s="55"/>
      <c r="L63" s="55"/>
      <c r="M63" s="55"/>
      <c r="N63" s="55"/>
      <c r="O63" s="55"/>
      <c r="P63" s="55"/>
      <c r="Q63" s="55"/>
      <c r="R63" s="55"/>
      <c r="S63" s="55"/>
      <c r="T63" s="55"/>
      <c r="U63" s="55"/>
      <c r="V63" s="55"/>
      <c r="W63" s="55"/>
      <c r="X63" s="55"/>
      <c r="Y63" s="54"/>
    </row>
    <row r="64" spans="1:25" ht="15" hidden="1">
      <c r="A64" s="39"/>
      <c r="B64" s="73"/>
      <c r="C64" s="72"/>
      <c r="D64" s="56"/>
      <c r="E64" s="55"/>
      <c r="F64" s="55"/>
      <c r="G64" s="55"/>
      <c r="H64" s="55"/>
      <c r="I64" s="55"/>
      <c r="J64" s="55"/>
      <c r="K64" s="55"/>
      <c r="L64" s="55"/>
      <c r="M64" s="55"/>
      <c r="N64" s="55"/>
      <c r="O64" s="55"/>
      <c r="P64" s="55"/>
      <c r="Q64" s="55"/>
      <c r="R64" s="55"/>
      <c r="S64" s="55"/>
      <c r="T64" s="55"/>
      <c r="U64" s="55"/>
      <c r="V64" s="55"/>
      <c r="W64" s="55"/>
      <c r="X64" s="55"/>
      <c r="Y64" s="54"/>
    </row>
    <row r="65" spans="1:25" ht="15" hidden="1">
      <c r="A65" s="39"/>
      <c r="B65" s="73"/>
      <c r="C65" s="72"/>
      <c r="D65" s="56"/>
      <c r="E65" s="55"/>
      <c r="F65" s="55"/>
      <c r="G65" s="55"/>
      <c r="H65" s="55"/>
      <c r="I65" s="55"/>
      <c r="J65" s="55"/>
      <c r="K65" s="55"/>
      <c r="L65" s="55"/>
      <c r="M65" s="55"/>
      <c r="N65" s="55"/>
      <c r="O65" s="55"/>
      <c r="P65" s="55"/>
      <c r="Q65" s="55"/>
      <c r="R65" s="55"/>
      <c r="S65" s="55"/>
      <c r="T65" s="55"/>
      <c r="U65" s="55"/>
      <c r="V65" s="55"/>
      <c r="W65" s="55"/>
      <c r="X65" s="55"/>
      <c r="Y65" s="54"/>
    </row>
    <row r="66" spans="1:25" ht="15" hidden="1">
      <c r="A66" s="39"/>
      <c r="B66" s="73"/>
      <c r="C66" s="72"/>
      <c r="D66" s="56"/>
      <c r="E66" s="55"/>
      <c r="F66" s="55"/>
      <c r="G66" s="55"/>
      <c r="H66" s="55"/>
      <c r="I66" s="55"/>
      <c r="J66" s="55"/>
      <c r="K66" s="55"/>
      <c r="L66" s="55"/>
      <c r="M66" s="55"/>
      <c r="N66" s="55"/>
      <c r="O66" s="55"/>
      <c r="P66" s="55"/>
      <c r="Q66" s="55"/>
      <c r="R66" s="55"/>
      <c r="S66" s="55"/>
      <c r="T66" s="55"/>
      <c r="U66" s="55"/>
      <c r="V66" s="55"/>
      <c r="W66" s="55"/>
      <c r="X66" s="55"/>
      <c r="Y66" s="54"/>
    </row>
    <row r="67" spans="1:25" ht="15" hidden="1">
      <c r="A67" s="39"/>
      <c r="B67" s="73"/>
      <c r="C67" s="72"/>
      <c r="D67" s="56"/>
      <c r="E67" s="55"/>
      <c r="F67" s="55"/>
      <c r="G67" s="55"/>
      <c r="H67" s="55"/>
      <c r="I67" s="55"/>
      <c r="J67" s="55"/>
      <c r="K67" s="55"/>
      <c r="L67" s="55"/>
      <c r="M67" s="55"/>
      <c r="N67" s="55"/>
      <c r="O67" s="55"/>
      <c r="P67" s="55"/>
      <c r="Q67" s="55"/>
      <c r="R67" s="55"/>
      <c r="S67" s="55"/>
      <c r="T67" s="55"/>
      <c r="U67" s="55"/>
      <c r="V67" s="55"/>
      <c r="W67" s="55"/>
      <c r="X67" s="55"/>
      <c r="Y67" s="54"/>
    </row>
    <row r="68" spans="1:25" ht="89.25" hidden="1" customHeight="1">
      <c r="A68" s="39"/>
      <c r="B68" s="73"/>
      <c r="C68" s="72"/>
      <c r="D68" s="61"/>
      <c r="E68" s="60"/>
      <c r="F68" s="60"/>
      <c r="G68" s="60"/>
      <c r="H68" s="60"/>
      <c r="I68" s="60"/>
      <c r="J68" s="60"/>
      <c r="K68" s="60"/>
      <c r="L68" s="60"/>
      <c r="M68" s="60"/>
      <c r="N68" s="60"/>
      <c r="O68" s="60"/>
      <c r="P68" s="60"/>
      <c r="Q68" s="60"/>
      <c r="R68" s="60"/>
      <c r="S68" s="60"/>
      <c r="T68" s="60"/>
      <c r="U68" s="60"/>
      <c r="V68" s="60"/>
      <c r="W68" s="60"/>
      <c r="X68" s="60"/>
      <c r="Y68" s="54"/>
    </row>
    <row r="69" spans="1:25" ht="15" hidden="1">
      <c r="A69" s="39"/>
      <c r="B69" s="73"/>
      <c r="C69" s="72"/>
      <c r="D69" s="61"/>
      <c r="E69" s="60"/>
      <c r="F69" s="60"/>
      <c r="G69" s="60"/>
      <c r="H69" s="60"/>
      <c r="I69" s="60"/>
      <c r="J69" s="60"/>
      <c r="K69" s="60"/>
      <c r="L69" s="60"/>
      <c r="M69" s="60"/>
      <c r="N69" s="60"/>
      <c r="O69" s="60"/>
      <c r="P69" s="60"/>
      <c r="Q69" s="60"/>
      <c r="R69" s="60"/>
      <c r="S69" s="60"/>
      <c r="T69" s="60"/>
      <c r="U69" s="60"/>
      <c r="V69" s="60"/>
      <c r="W69" s="60"/>
      <c r="X69" s="60"/>
      <c r="Y69" s="54"/>
    </row>
    <row r="70" spans="1:25" ht="15" hidden="1">
      <c r="A70" s="39"/>
      <c r="B70" s="73"/>
      <c r="C70" s="72"/>
      <c r="D70" s="56"/>
      <c r="E70" s="593" t="s">
        <v>396</v>
      </c>
      <c r="F70" s="593"/>
      <c r="G70" s="593"/>
      <c r="H70" s="593"/>
      <c r="I70" s="593"/>
      <c r="J70" s="593"/>
      <c r="K70" s="593"/>
      <c r="L70" s="593"/>
      <c r="M70" s="593"/>
      <c r="N70" s="593"/>
      <c r="O70" s="593"/>
      <c r="P70" s="593"/>
      <c r="Q70" s="593"/>
      <c r="R70" s="593"/>
      <c r="S70" s="593"/>
      <c r="T70" s="593"/>
      <c r="U70" s="387"/>
      <c r="V70" s="387"/>
      <c r="W70" s="387"/>
      <c r="X70" s="387"/>
      <c r="Y70" s="54"/>
    </row>
    <row r="71" spans="1:25" ht="15" hidden="1">
      <c r="A71" s="39"/>
      <c r="B71" s="73"/>
      <c r="C71" s="72"/>
      <c r="D71" s="56"/>
      <c r="E71" s="593" t="s">
        <v>585</v>
      </c>
      <c r="F71" s="593"/>
      <c r="G71" s="593"/>
      <c r="H71" s="593"/>
      <c r="I71" s="593"/>
      <c r="J71" s="593"/>
      <c r="K71" s="593"/>
      <c r="L71" s="593"/>
      <c r="M71" s="593"/>
      <c r="N71" s="593"/>
      <c r="O71" s="593"/>
      <c r="P71" s="593"/>
      <c r="Q71" s="593"/>
      <c r="R71" s="593"/>
      <c r="S71" s="593"/>
      <c r="T71" s="593"/>
      <c r="U71" s="388"/>
      <c r="V71" s="388"/>
      <c r="W71" s="388"/>
      <c r="X71" s="388"/>
      <c r="Y71" s="54"/>
    </row>
    <row r="72" spans="1:25" ht="40.5" hidden="1" customHeight="1">
      <c r="A72" s="39"/>
      <c r="B72" s="73"/>
      <c r="C72" s="72"/>
      <c r="D72" s="56"/>
      <c r="E72" s="388"/>
      <c r="F72" s="388"/>
      <c r="G72" s="388"/>
      <c r="H72" s="388"/>
      <c r="I72" s="388"/>
      <c r="J72" s="388"/>
      <c r="K72" s="388"/>
      <c r="L72" s="388"/>
      <c r="M72" s="388"/>
      <c r="N72" s="388"/>
      <c r="O72" s="388"/>
      <c r="P72" s="388"/>
      <c r="Q72" s="388"/>
      <c r="R72" s="388"/>
      <c r="S72" s="388"/>
      <c r="T72" s="388"/>
      <c r="U72" s="388"/>
      <c r="V72" s="388"/>
      <c r="W72" s="388"/>
      <c r="X72" s="388"/>
      <c r="Y72" s="54"/>
    </row>
    <row r="73" spans="1:25" ht="63" hidden="1" customHeight="1">
      <c r="A73" s="39"/>
      <c r="B73" s="73"/>
      <c r="C73" s="72"/>
      <c r="D73" s="56"/>
      <c r="E73" s="388"/>
      <c r="F73" s="388"/>
      <c r="G73" s="388"/>
      <c r="H73" s="388"/>
      <c r="I73" s="388"/>
      <c r="J73" s="388"/>
      <c r="K73" s="388"/>
      <c r="L73" s="388"/>
      <c r="M73" s="388"/>
      <c r="N73" s="388"/>
      <c r="O73" s="388"/>
      <c r="P73" s="388"/>
      <c r="Q73" s="388"/>
      <c r="R73" s="388"/>
      <c r="S73" s="388"/>
      <c r="T73" s="388"/>
      <c r="U73" s="388"/>
      <c r="V73" s="388"/>
      <c r="W73" s="388"/>
      <c r="X73" s="388"/>
      <c r="Y73" s="54"/>
    </row>
    <row r="74" spans="1:25" ht="30" hidden="1" customHeight="1">
      <c r="A74" s="39"/>
      <c r="B74" s="73"/>
      <c r="C74" s="72"/>
      <c r="D74" s="56"/>
      <c r="E74" s="388"/>
      <c r="F74" s="388"/>
      <c r="G74" s="388"/>
      <c r="H74" s="388"/>
      <c r="I74" s="388"/>
      <c r="J74" s="388"/>
      <c r="K74" s="388"/>
      <c r="L74" s="388"/>
      <c r="M74" s="388"/>
      <c r="N74" s="388"/>
      <c r="O74" s="388"/>
      <c r="P74" s="388"/>
      <c r="Q74" s="388"/>
      <c r="R74" s="388"/>
      <c r="S74" s="388"/>
      <c r="T74" s="388"/>
      <c r="U74" s="388"/>
      <c r="V74" s="388"/>
      <c r="W74" s="388"/>
      <c r="X74" s="388"/>
      <c r="Y74" s="54"/>
    </row>
    <row r="75" spans="1:25" ht="30" hidden="1" customHeight="1">
      <c r="A75" s="39"/>
      <c r="B75" s="73"/>
      <c r="C75" s="72"/>
      <c r="D75" s="56"/>
      <c r="E75" s="388"/>
      <c r="F75" s="388"/>
      <c r="G75" s="388"/>
      <c r="H75" s="388"/>
      <c r="I75" s="388"/>
      <c r="J75" s="388"/>
      <c r="K75" s="388"/>
      <c r="L75" s="388"/>
      <c r="M75" s="388"/>
      <c r="N75" s="388"/>
      <c r="O75" s="388"/>
      <c r="P75" s="388"/>
      <c r="Q75" s="388"/>
      <c r="R75" s="388"/>
      <c r="S75" s="388"/>
      <c r="T75" s="388"/>
      <c r="U75" s="388"/>
      <c r="V75" s="388"/>
      <c r="W75" s="388"/>
      <c r="X75" s="388"/>
      <c r="Y75" s="54"/>
    </row>
    <row r="76" spans="1:25" ht="15" hidden="1">
      <c r="A76" s="39"/>
      <c r="B76" s="73"/>
      <c r="C76" s="72"/>
      <c r="D76" s="56"/>
      <c r="E76" s="388"/>
      <c r="F76" s="388"/>
      <c r="G76" s="388"/>
      <c r="H76" s="388"/>
      <c r="I76" s="388"/>
      <c r="J76" s="388"/>
      <c r="K76" s="388"/>
      <c r="L76" s="388"/>
      <c r="M76" s="388"/>
      <c r="N76" s="388"/>
      <c r="O76" s="388"/>
      <c r="P76" s="388"/>
      <c r="Q76" s="388"/>
      <c r="R76" s="388"/>
      <c r="S76" s="388"/>
      <c r="T76" s="388"/>
      <c r="U76" s="388"/>
      <c r="V76" s="388"/>
      <c r="W76" s="388"/>
      <c r="X76" s="388"/>
      <c r="Y76" s="54"/>
    </row>
    <row r="77" spans="1:25" ht="15" hidden="1">
      <c r="A77" s="39"/>
      <c r="B77" s="73"/>
      <c r="C77" s="72"/>
      <c r="D77" s="56"/>
      <c r="E77" s="388"/>
      <c r="F77" s="388"/>
      <c r="G77" s="388"/>
      <c r="H77" s="388"/>
      <c r="I77" s="388"/>
      <c r="J77" s="388"/>
      <c r="K77" s="388"/>
      <c r="L77" s="388"/>
      <c r="M77" s="388"/>
      <c r="N77" s="388"/>
      <c r="O77" s="388"/>
      <c r="P77" s="388"/>
      <c r="Q77" s="388"/>
      <c r="R77" s="388"/>
      <c r="S77" s="388"/>
      <c r="T77" s="388"/>
      <c r="U77" s="388"/>
      <c r="V77" s="388"/>
      <c r="W77" s="388"/>
      <c r="X77" s="388"/>
      <c r="Y77" s="54"/>
    </row>
    <row r="78" spans="1:25" ht="8.25" hidden="1" customHeight="1">
      <c r="A78" s="39"/>
      <c r="B78" s="73"/>
      <c r="C78" s="72"/>
      <c r="D78" s="56"/>
      <c r="E78" s="75"/>
      <c r="F78" s="75"/>
      <c r="G78" s="75"/>
      <c r="H78" s="75"/>
      <c r="I78" s="75"/>
      <c r="J78" s="75"/>
      <c r="K78" s="75"/>
      <c r="L78" s="75"/>
      <c r="M78" s="75"/>
      <c r="N78" s="75"/>
      <c r="O78" s="75"/>
      <c r="P78" s="75"/>
      <c r="Q78" s="75"/>
      <c r="R78" s="75"/>
      <c r="S78" s="75"/>
      <c r="T78" s="75"/>
      <c r="U78" s="75"/>
      <c r="V78" s="75"/>
      <c r="W78" s="75"/>
      <c r="X78" s="75"/>
      <c r="Y78" s="54"/>
    </row>
    <row r="79" spans="1:25" ht="21" hidden="1" customHeight="1">
      <c r="A79" s="39"/>
      <c r="B79" s="73"/>
      <c r="C79" s="72"/>
      <c r="D79" s="56"/>
      <c r="E79" s="389"/>
      <c r="F79" s="389"/>
      <c r="G79" s="389"/>
      <c r="H79" s="389"/>
      <c r="I79" s="389"/>
      <c r="J79" s="389"/>
      <c r="K79" s="389"/>
      <c r="L79" s="389"/>
      <c r="M79" s="389"/>
      <c r="N79" s="389"/>
      <c r="O79" s="389"/>
      <c r="P79" s="389"/>
      <c r="Q79" s="389"/>
      <c r="R79" s="389"/>
      <c r="S79" s="389"/>
      <c r="T79" s="389"/>
      <c r="U79" s="389"/>
      <c r="V79" s="389"/>
      <c r="W79" s="389"/>
      <c r="X79" s="389"/>
      <c r="Y79" s="54"/>
    </row>
    <row r="80" spans="1:25" ht="14.25" hidden="1" customHeight="1">
      <c r="A80" s="39"/>
      <c r="B80" s="73"/>
      <c r="C80" s="72"/>
      <c r="D80" s="56"/>
      <c r="E80" s="390"/>
      <c r="F80" s="390"/>
      <c r="G80" s="390"/>
      <c r="H80" s="390"/>
      <c r="Y80" s="54"/>
    </row>
    <row r="81" spans="1:25" ht="15" hidden="1">
      <c r="A81" s="39"/>
      <c r="B81" s="73"/>
      <c r="C81" s="72"/>
      <c r="D81" s="56"/>
      <c r="E81" s="593" t="s">
        <v>395</v>
      </c>
      <c r="F81" s="593"/>
      <c r="G81" s="593"/>
      <c r="H81" s="593"/>
      <c r="I81" s="593"/>
      <c r="J81" s="593"/>
      <c r="K81" s="593"/>
      <c r="L81" s="593"/>
      <c r="M81" s="593"/>
      <c r="N81" s="593"/>
      <c r="O81" s="593"/>
      <c r="P81" s="593"/>
      <c r="Q81" s="593"/>
      <c r="R81" s="593"/>
      <c r="S81" s="593"/>
      <c r="T81" s="593"/>
      <c r="U81" s="593"/>
      <c r="V81" s="39"/>
      <c r="W81" s="39"/>
      <c r="X81" s="39"/>
      <c r="Y81" s="54"/>
    </row>
    <row r="82" spans="1:25" ht="15" hidden="1" customHeight="1">
      <c r="A82" s="39"/>
      <c r="B82" s="73"/>
      <c r="C82" s="72"/>
      <c r="D82" s="56"/>
      <c r="E82" s="594"/>
      <c r="F82" s="594"/>
      <c r="G82" s="594"/>
      <c r="H82" s="590"/>
      <c r="I82" s="591"/>
      <c r="J82" s="591"/>
      <c r="K82" s="591"/>
      <c r="L82" s="591"/>
      <c r="M82" s="591"/>
      <c r="N82" s="591"/>
      <c r="O82" s="591"/>
      <c r="P82" s="591"/>
      <c r="Q82" s="591"/>
      <c r="R82" s="591"/>
      <c r="S82" s="591"/>
      <c r="T82" s="591"/>
      <c r="U82" s="591"/>
      <c r="V82" s="591"/>
      <c r="W82" s="591"/>
      <c r="X82" s="591"/>
      <c r="Y82" s="54"/>
    </row>
    <row r="83" spans="1:25" ht="15" hidden="1" customHeight="1">
      <c r="A83" s="39"/>
      <c r="B83" s="73"/>
      <c r="C83" s="72"/>
      <c r="D83" s="56"/>
      <c r="Y83" s="54"/>
    </row>
    <row r="84" spans="1:25" ht="15" hidden="1" customHeight="1">
      <c r="A84" s="39"/>
      <c r="B84" s="73"/>
      <c r="C84" s="72"/>
      <c r="D84" s="56"/>
      <c r="E84" s="65"/>
      <c r="F84" s="63"/>
      <c r="G84" s="64"/>
      <c r="H84" s="589"/>
      <c r="I84" s="589"/>
      <c r="J84" s="589"/>
      <c r="K84" s="589"/>
      <c r="L84" s="589"/>
      <c r="M84" s="589"/>
      <c r="N84" s="589"/>
      <c r="O84" s="589"/>
      <c r="P84" s="589"/>
      <c r="Q84" s="589"/>
      <c r="R84" s="589"/>
      <c r="S84" s="589"/>
      <c r="T84" s="589"/>
      <c r="U84" s="589"/>
      <c r="V84" s="589"/>
      <c r="W84" s="589"/>
      <c r="X84" s="589"/>
      <c r="Y84" s="54"/>
    </row>
    <row r="85" spans="1:25" ht="15" hidden="1">
      <c r="A85" s="39"/>
      <c r="B85" s="73"/>
      <c r="C85" s="72"/>
      <c r="D85" s="56"/>
      <c r="E85" s="55"/>
      <c r="F85" s="55"/>
      <c r="G85" s="55"/>
      <c r="H85" s="62"/>
      <c r="I85" s="62"/>
      <c r="J85" s="62"/>
      <c r="K85" s="62"/>
      <c r="L85" s="62"/>
      <c r="M85" s="62"/>
      <c r="N85" s="62"/>
      <c r="O85" s="62"/>
      <c r="P85" s="62"/>
      <c r="Q85" s="62"/>
      <c r="R85" s="62"/>
      <c r="S85" s="62"/>
      <c r="T85" s="62"/>
      <c r="U85" s="62"/>
      <c r="V85" s="62"/>
      <c r="W85" s="55"/>
      <c r="X85" s="55"/>
      <c r="Y85" s="54"/>
    </row>
    <row r="86" spans="1:25" ht="15" hidden="1">
      <c r="A86" s="39"/>
      <c r="B86" s="73"/>
      <c r="C86" s="72"/>
      <c r="D86" s="56"/>
      <c r="E86" s="55"/>
      <c r="F86" s="55"/>
      <c r="G86" s="55"/>
      <c r="H86" s="55"/>
      <c r="I86" s="55"/>
      <c r="J86" s="55"/>
      <c r="K86" s="55"/>
      <c r="L86" s="55"/>
      <c r="M86" s="55"/>
      <c r="N86" s="55"/>
      <c r="O86" s="55"/>
      <c r="P86" s="55"/>
      <c r="Q86" s="55"/>
      <c r="R86" s="55"/>
      <c r="S86" s="55"/>
      <c r="T86" s="55"/>
      <c r="U86" s="55"/>
      <c r="V86" s="55"/>
      <c r="W86" s="55"/>
      <c r="X86" s="55"/>
      <c r="Y86" s="54"/>
    </row>
    <row r="87" spans="1:25" ht="15" hidden="1">
      <c r="A87" s="39"/>
      <c r="B87" s="73"/>
      <c r="C87" s="72"/>
      <c r="D87" s="56"/>
      <c r="E87" s="55"/>
      <c r="F87" s="55"/>
      <c r="G87" s="55"/>
      <c r="H87" s="55"/>
      <c r="I87" s="55"/>
      <c r="J87" s="55"/>
      <c r="K87" s="55"/>
      <c r="L87" s="55"/>
      <c r="M87" s="55"/>
      <c r="N87" s="55"/>
      <c r="O87" s="55"/>
      <c r="P87" s="55"/>
      <c r="Q87" s="55"/>
      <c r="R87" s="55"/>
      <c r="S87" s="55"/>
      <c r="T87" s="55"/>
      <c r="U87" s="55"/>
      <c r="V87" s="55"/>
      <c r="W87" s="55"/>
      <c r="X87" s="55"/>
      <c r="Y87" s="54"/>
    </row>
    <row r="88" spans="1:25" ht="15" hidden="1">
      <c r="A88" s="39"/>
      <c r="B88" s="73"/>
      <c r="C88" s="72"/>
      <c r="D88" s="56"/>
      <c r="E88" s="55"/>
      <c r="F88" s="55"/>
      <c r="G88" s="55"/>
      <c r="H88" s="55"/>
      <c r="I88" s="55"/>
      <c r="J88" s="55"/>
      <c r="K88" s="55"/>
      <c r="L88" s="55"/>
      <c r="M88" s="55"/>
      <c r="N88" s="55"/>
      <c r="O88" s="55"/>
      <c r="P88" s="55"/>
      <c r="Q88" s="55"/>
      <c r="R88" s="55"/>
      <c r="S88" s="55"/>
      <c r="T88" s="55"/>
      <c r="U88" s="55"/>
      <c r="V88" s="55"/>
      <c r="W88" s="55"/>
      <c r="X88" s="55"/>
      <c r="Y88" s="54"/>
    </row>
    <row r="89" spans="1:25" ht="15" hidden="1">
      <c r="A89" s="39"/>
      <c r="B89" s="73"/>
      <c r="C89" s="72"/>
      <c r="D89" s="56"/>
      <c r="E89" s="55"/>
      <c r="F89" s="55"/>
      <c r="G89" s="55"/>
      <c r="H89" s="55"/>
      <c r="I89" s="55"/>
      <c r="J89" s="55"/>
      <c r="K89" s="55"/>
      <c r="L89" s="55"/>
      <c r="M89" s="55"/>
      <c r="N89" s="55"/>
      <c r="O89" s="55"/>
      <c r="P89" s="55"/>
      <c r="Q89" s="55"/>
      <c r="R89" s="55"/>
      <c r="S89" s="55"/>
      <c r="T89" s="55"/>
      <c r="U89" s="55"/>
      <c r="V89" s="55"/>
      <c r="W89" s="55"/>
      <c r="X89" s="55"/>
      <c r="Y89" s="54"/>
    </row>
    <row r="90" spans="1:25" ht="15" hidden="1">
      <c r="A90" s="39"/>
      <c r="B90" s="73"/>
      <c r="C90" s="72"/>
      <c r="D90" s="56"/>
      <c r="E90" s="55"/>
      <c r="F90" s="55"/>
      <c r="G90" s="55"/>
      <c r="H90" s="55"/>
      <c r="I90" s="55"/>
      <c r="J90" s="55"/>
      <c r="K90" s="55"/>
      <c r="L90" s="55"/>
      <c r="M90" s="55"/>
      <c r="N90" s="55"/>
      <c r="O90" s="55"/>
      <c r="P90" s="55"/>
      <c r="Q90" s="55"/>
      <c r="R90" s="55"/>
      <c r="S90" s="55"/>
      <c r="T90" s="55"/>
      <c r="U90" s="55"/>
      <c r="V90" s="55"/>
      <c r="W90" s="55"/>
      <c r="X90" s="55"/>
      <c r="Y90" s="54"/>
    </row>
    <row r="91" spans="1:25" ht="15" hidden="1">
      <c r="A91" s="39"/>
      <c r="B91" s="73"/>
      <c r="C91" s="72"/>
      <c r="D91" s="56"/>
      <c r="E91" s="55"/>
      <c r="F91" s="55"/>
      <c r="G91" s="55"/>
      <c r="H91" s="55"/>
      <c r="I91" s="55"/>
      <c r="J91" s="55"/>
      <c r="K91" s="55"/>
      <c r="L91" s="55"/>
      <c r="M91" s="55"/>
      <c r="N91" s="55"/>
      <c r="O91" s="55"/>
      <c r="P91" s="55"/>
      <c r="Q91" s="55"/>
      <c r="R91" s="55"/>
      <c r="S91" s="55"/>
      <c r="T91" s="55"/>
      <c r="U91" s="55"/>
      <c r="V91" s="55"/>
      <c r="W91" s="55"/>
      <c r="X91" s="55"/>
      <c r="Y91" s="54"/>
    </row>
    <row r="92" spans="1:25" ht="15" hidden="1">
      <c r="A92" s="39"/>
      <c r="B92" s="73"/>
      <c r="C92" s="72"/>
      <c r="D92" s="56"/>
      <c r="E92" s="55"/>
      <c r="F92" s="55"/>
      <c r="G92" s="55"/>
      <c r="H92" s="55"/>
      <c r="I92" s="55"/>
      <c r="J92" s="55"/>
      <c r="K92" s="55"/>
      <c r="L92" s="55"/>
      <c r="M92" s="55"/>
      <c r="N92" s="55"/>
      <c r="O92" s="55"/>
      <c r="P92" s="55"/>
      <c r="Q92" s="55"/>
      <c r="R92" s="55"/>
      <c r="S92" s="55"/>
      <c r="T92" s="55"/>
      <c r="U92" s="55"/>
      <c r="V92" s="55"/>
      <c r="W92" s="55"/>
      <c r="X92" s="55"/>
      <c r="Y92" s="54"/>
    </row>
    <row r="93" spans="1:25" ht="15" hidden="1">
      <c r="A93" s="39"/>
      <c r="B93" s="73"/>
      <c r="C93" s="72"/>
      <c r="D93" s="56"/>
      <c r="E93" s="55"/>
      <c r="F93" s="55"/>
      <c r="G93" s="55"/>
      <c r="H93" s="55"/>
      <c r="I93" s="55"/>
      <c r="J93" s="55"/>
      <c r="K93" s="55"/>
      <c r="L93" s="55"/>
      <c r="M93" s="55"/>
      <c r="N93" s="55"/>
      <c r="O93" s="55"/>
      <c r="P93" s="55"/>
      <c r="Q93" s="55"/>
      <c r="R93" s="55"/>
      <c r="S93" s="55"/>
      <c r="T93" s="55"/>
      <c r="U93" s="55"/>
      <c r="V93" s="55"/>
      <c r="W93" s="55"/>
      <c r="X93" s="55"/>
      <c r="Y93" s="54"/>
    </row>
    <row r="94" spans="1:25" ht="15" hidden="1">
      <c r="A94" s="39"/>
      <c r="B94" s="73"/>
      <c r="C94" s="72"/>
      <c r="D94" s="56"/>
      <c r="E94" s="55"/>
      <c r="F94" s="55"/>
      <c r="G94" s="55"/>
      <c r="H94" s="55"/>
      <c r="I94" s="55"/>
      <c r="J94" s="55"/>
      <c r="K94" s="55"/>
      <c r="L94" s="55"/>
      <c r="M94" s="55"/>
      <c r="N94" s="55"/>
      <c r="O94" s="55"/>
      <c r="P94" s="55"/>
      <c r="Q94" s="55"/>
      <c r="R94" s="55"/>
      <c r="S94" s="55"/>
      <c r="T94" s="55"/>
      <c r="U94" s="55"/>
      <c r="V94" s="55"/>
      <c r="W94" s="55"/>
      <c r="X94" s="55"/>
      <c r="Y94" s="54"/>
    </row>
    <row r="95" spans="1:25" ht="15" hidden="1">
      <c r="A95" s="39"/>
      <c r="B95" s="73"/>
      <c r="C95" s="72"/>
      <c r="D95" s="56"/>
      <c r="E95" s="55"/>
      <c r="F95" s="55"/>
      <c r="G95" s="55"/>
      <c r="H95" s="55"/>
      <c r="I95" s="55"/>
      <c r="J95" s="55"/>
      <c r="K95" s="55"/>
      <c r="L95" s="55"/>
      <c r="M95" s="55"/>
      <c r="N95" s="55"/>
      <c r="O95" s="55"/>
      <c r="P95" s="55"/>
      <c r="Q95" s="55"/>
      <c r="R95" s="55"/>
      <c r="S95" s="55"/>
      <c r="T95" s="55"/>
      <c r="U95" s="55"/>
      <c r="V95" s="55"/>
      <c r="W95" s="55"/>
      <c r="X95" s="55"/>
      <c r="Y95" s="54"/>
    </row>
    <row r="96" spans="1:25" ht="27" hidden="1" customHeight="1">
      <c r="A96" s="39"/>
      <c r="B96" s="73"/>
      <c r="C96" s="72"/>
      <c r="D96" s="61"/>
      <c r="E96" s="60"/>
      <c r="F96" s="60"/>
      <c r="G96" s="60"/>
      <c r="H96" s="60"/>
      <c r="I96" s="60"/>
      <c r="J96" s="60"/>
      <c r="K96" s="60"/>
      <c r="L96" s="60"/>
      <c r="M96" s="60"/>
      <c r="N96" s="60"/>
      <c r="O96" s="60"/>
      <c r="P96" s="60"/>
      <c r="Q96" s="60"/>
      <c r="R96" s="60"/>
      <c r="S96" s="60"/>
      <c r="T96" s="60"/>
      <c r="U96" s="60"/>
      <c r="V96" s="60"/>
      <c r="W96" s="60"/>
      <c r="X96" s="60"/>
      <c r="Y96" s="54"/>
    </row>
    <row r="97" spans="1:27" ht="15" hidden="1">
      <c r="A97" s="39"/>
      <c r="B97" s="73"/>
      <c r="C97" s="72"/>
      <c r="D97" s="61"/>
      <c r="E97" s="60"/>
      <c r="F97" s="60"/>
      <c r="G97" s="60"/>
      <c r="H97" s="60"/>
      <c r="I97" s="60"/>
      <c r="J97" s="60"/>
      <c r="K97" s="60"/>
      <c r="L97" s="60"/>
      <c r="M97" s="60"/>
      <c r="N97" s="60"/>
      <c r="O97" s="60"/>
      <c r="P97" s="60"/>
      <c r="Q97" s="60"/>
      <c r="R97" s="60"/>
      <c r="S97" s="60"/>
      <c r="T97" s="60"/>
      <c r="U97" s="60"/>
      <c r="V97" s="60"/>
      <c r="W97" s="60"/>
      <c r="X97" s="60"/>
      <c r="Y97" s="54"/>
    </row>
    <row r="98" spans="1:27" ht="25.5" hidden="1" customHeight="1">
      <c r="A98" s="39"/>
      <c r="B98" s="73"/>
      <c r="C98" s="72"/>
      <c r="D98" s="56"/>
      <c r="E98" s="597" t="s">
        <v>235</v>
      </c>
      <c r="F98" s="597"/>
      <c r="G98" s="597"/>
      <c r="H98" s="597"/>
      <c r="I98" s="597"/>
      <c r="J98" s="597"/>
      <c r="K98" s="597"/>
      <c r="L98" s="597"/>
      <c r="M98" s="597"/>
      <c r="N98" s="597"/>
      <c r="O98" s="597"/>
      <c r="P98" s="597"/>
      <c r="Q98" s="597"/>
      <c r="R98" s="597"/>
      <c r="S98" s="597"/>
      <c r="T98" s="597"/>
      <c r="U98" s="597"/>
      <c r="V98" s="597"/>
      <c r="W98" s="597"/>
      <c r="X98" s="597"/>
      <c r="Y98" s="54"/>
    </row>
    <row r="99" spans="1:27" ht="15" hidden="1" customHeight="1">
      <c r="A99" s="39"/>
      <c r="B99" s="73"/>
      <c r="C99" s="72"/>
      <c r="D99" s="56"/>
      <c r="E99" s="55"/>
      <c r="F99" s="55"/>
      <c r="G99" s="55"/>
      <c r="H99" s="58"/>
      <c r="I99" s="58"/>
      <c r="J99" s="58"/>
      <c r="K99" s="58"/>
      <c r="L99" s="58"/>
      <c r="M99" s="58"/>
      <c r="N99" s="58"/>
      <c r="O99" s="57"/>
      <c r="P99" s="57"/>
      <c r="Q99" s="57"/>
      <c r="R99" s="57"/>
      <c r="S99" s="57"/>
      <c r="T99" s="57"/>
      <c r="U99" s="55"/>
      <c r="V99" s="55"/>
      <c r="W99" s="55"/>
      <c r="X99" s="55"/>
      <c r="Y99" s="54"/>
    </row>
    <row r="100" spans="1:27" ht="15" hidden="1" customHeight="1">
      <c r="A100" s="39"/>
      <c r="B100" s="73"/>
      <c r="C100" s="72"/>
      <c r="D100" s="56"/>
      <c r="E100" s="59"/>
      <c r="F100" s="596" t="s">
        <v>234</v>
      </c>
      <c r="G100" s="596"/>
      <c r="H100" s="596"/>
      <c r="I100" s="596"/>
      <c r="J100" s="596"/>
      <c r="K100" s="596"/>
      <c r="L100" s="596"/>
      <c r="M100" s="596"/>
      <c r="N100" s="596"/>
      <c r="O100" s="596"/>
      <c r="P100" s="596"/>
      <c r="Q100" s="596"/>
      <c r="R100" s="596"/>
      <c r="S100" s="596"/>
      <c r="T100" s="57"/>
      <c r="U100" s="55"/>
      <c r="V100" s="55"/>
      <c r="W100" s="55"/>
      <c r="X100" s="55"/>
      <c r="Y100" s="54"/>
      <c r="AA100" s="74" t="s">
        <v>232</v>
      </c>
    </row>
    <row r="101" spans="1:27" ht="15" hidden="1" customHeight="1">
      <c r="A101" s="39"/>
      <c r="B101" s="73"/>
      <c r="C101" s="72"/>
      <c r="D101" s="56"/>
      <c r="E101" s="55"/>
      <c r="F101" s="55"/>
      <c r="G101" s="55"/>
      <c r="H101" s="58"/>
      <c r="I101" s="58"/>
      <c r="J101" s="58"/>
      <c r="K101" s="58"/>
      <c r="L101" s="58"/>
      <c r="M101" s="58"/>
      <c r="N101" s="58"/>
      <c r="O101" s="57"/>
      <c r="P101" s="57"/>
      <c r="Q101" s="57"/>
      <c r="R101" s="57"/>
      <c r="S101" s="57"/>
      <c r="T101" s="57"/>
      <c r="U101" s="55"/>
      <c r="V101" s="55"/>
      <c r="W101" s="55"/>
      <c r="X101" s="55"/>
      <c r="Y101" s="54"/>
    </row>
    <row r="102" spans="1:27" ht="15" hidden="1">
      <c r="A102" s="39"/>
      <c r="B102" s="73"/>
      <c r="C102" s="72"/>
      <c r="D102" s="56"/>
      <c r="E102" s="55"/>
      <c r="F102" s="596" t="s">
        <v>233</v>
      </c>
      <c r="G102" s="596"/>
      <c r="H102" s="596"/>
      <c r="I102" s="596"/>
      <c r="J102" s="596"/>
      <c r="K102" s="596"/>
      <c r="L102" s="596"/>
      <c r="M102" s="596"/>
      <c r="N102" s="596"/>
      <c r="O102" s="596"/>
      <c r="P102" s="596"/>
      <c r="Q102" s="596"/>
      <c r="R102" s="596"/>
      <c r="S102" s="596"/>
      <c r="T102" s="596"/>
      <c r="U102" s="596"/>
      <c r="V102" s="596"/>
      <c r="W102" s="596"/>
      <c r="X102" s="596"/>
      <c r="Y102" s="54"/>
    </row>
    <row r="103" spans="1:27" ht="15" hidden="1">
      <c r="A103" s="39"/>
      <c r="B103" s="73"/>
      <c r="C103" s="72"/>
      <c r="D103" s="56"/>
      <c r="E103" s="55"/>
      <c r="F103" s="55"/>
      <c r="G103" s="55"/>
      <c r="H103" s="55"/>
      <c r="I103" s="55"/>
      <c r="J103" s="55"/>
      <c r="K103" s="55"/>
      <c r="L103" s="55"/>
      <c r="M103" s="55"/>
      <c r="N103" s="55"/>
      <c r="O103" s="55"/>
      <c r="P103" s="55"/>
      <c r="Q103" s="55"/>
      <c r="R103" s="55"/>
      <c r="S103" s="55"/>
      <c r="T103" s="55"/>
      <c r="U103" s="55"/>
      <c r="V103" s="55"/>
      <c r="W103" s="55"/>
      <c r="X103" s="55"/>
      <c r="Y103" s="54"/>
    </row>
    <row r="104" spans="1:27" ht="15" hidden="1">
      <c r="A104" s="39"/>
      <c r="B104" s="73"/>
      <c r="C104" s="72"/>
      <c r="D104" s="56"/>
      <c r="E104" s="55"/>
      <c r="F104" s="55"/>
      <c r="G104" s="55"/>
      <c r="H104" s="55"/>
      <c r="I104" s="55"/>
      <c r="J104" s="55"/>
      <c r="K104" s="55"/>
      <c r="L104" s="55"/>
      <c r="M104" s="55"/>
      <c r="N104" s="55"/>
      <c r="O104" s="55"/>
      <c r="P104" s="55"/>
      <c r="Q104" s="55"/>
      <c r="R104" s="55"/>
      <c r="S104" s="55"/>
      <c r="T104" s="55"/>
      <c r="U104" s="55"/>
      <c r="V104" s="55"/>
      <c r="W104" s="55"/>
      <c r="X104" s="55"/>
      <c r="Y104" s="54"/>
    </row>
    <row r="105" spans="1:27" ht="15" hidden="1">
      <c r="A105" s="39"/>
      <c r="B105" s="73"/>
      <c r="C105" s="72"/>
      <c r="D105" s="56"/>
      <c r="E105" s="55"/>
      <c r="F105" s="55"/>
      <c r="G105" s="55"/>
      <c r="H105" s="55"/>
      <c r="I105" s="55"/>
      <c r="J105" s="55"/>
      <c r="K105" s="55"/>
      <c r="L105" s="55"/>
      <c r="M105" s="55"/>
      <c r="N105" s="55"/>
      <c r="O105" s="55"/>
      <c r="P105" s="55"/>
      <c r="Q105" s="55"/>
      <c r="R105" s="55"/>
      <c r="S105" s="55"/>
      <c r="T105" s="55"/>
      <c r="U105" s="55"/>
      <c r="V105" s="55"/>
      <c r="W105" s="55"/>
      <c r="X105" s="55"/>
      <c r="Y105" s="54"/>
    </row>
    <row r="106" spans="1:27" ht="15" hidden="1">
      <c r="A106" s="39"/>
      <c r="B106" s="73"/>
      <c r="C106" s="72"/>
      <c r="D106" s="56"/>
      <c r="E106" s="55"/>
      <c r="F106" s="55"/>
      <c r="G106" s="55"/>
      <c r="H106" s="55"/>
      <c r="I106" s="55"/>
      <c r="J106" s="55"/>
      <c r="K106" s="55"/>
      <c r="L106" s="55"/>
      <c r="M106" s="55"/>
      <c r="N106" s="55"/>
      <c r="O106" s="55"/>
      <c r="P106" s="55"/>
      <c r="Q106" s="55"/>
      <c r="R106" s="55"/>
      <c r="S106" s="55"/>
      <c r="T106" s="55"/>
      <c r="U106" s="55"/>
      <c r="V106" s="55"/>
      <c r="W106" s="55"/>
      <c r="X106" s="55"/>
      <c r="Y106" s="54"/>
    </row>
    <row r="107" spans="1:27" ht="15" hidden="1">
      <c r="A107" s="39"/>
      <c r="B107" s="73"/>
      <c r="C107" s="72"/>
      <c r="D107" s="56"/>
      <c r="E107" s="55"/>
      <c r="F107" s="55"/>
      <c r="G107" s="55"/>
      <c r="H107" s="55"/>
      <c r="I107" s="55"/>
      <c r="J107" s="55"/>
      <c r="K107" s="55"/>
      <c r="L107" s="55"/>
      <c r="M107" s="55"/>
      <c r="N107" s="55"/>
      <c r="O107" s="55"/>
      <c r="P107" s="55"/>
      <c r="Q107" s="55"/>
      <c r="R107" s="55"/>
      <c r="S107" s="55"/>
      <c r="T107" s="55"/>
      <c r="U107" s="55"/>
      <c r="V107" s="55"/>
      <c r="W107" s="55"/>
      <c r="X107" s="55"/>
      <c r="Y107" s="54"/>
    </row>
    <row r="108" spans="1:27" ht="15" hidden="1">
      <c r="A108" s="39"/>
      <c r="B108" s="73"/>
      <c r="C108" s="72"/>
      <c r="D108" s="56"/>
      <c r="E108" s="55"/>
      <c r="F108" s="55"/>
      <c r="G108" s="55"/>
      <c r="H108" s="55"/>
      <c r="I108" s="55"/>
      <c r="J108" s="55"/>
      <c r="K108" s="55"/>
      <c r="L108" s="55"/>
      <c r="M108" s="55"/>
      <c r="N108" s="55"/>
      <c r="O108" s="55"/>
      <c r="P108" s="55"/>
      <c r="Q108" s="55"/>
      <c r="R108" s="55"/>
      <c r="S108" s="55"/>
      <c r="T108" s="55"/>
      <c r="U108" s="55"/>
      <c r="V108" s="55"/>
      <c r="W108" s="55"/>
      <c r="X108" s="55"/>
      <c r="Y108" s="54"/>
    </row>
    <row r="109" spans="1:27" ht="15" hidden="1">
      <c r="A109" s="39"/>
      <c r="B109" s="73"/>
      <c r="C109" s="72"/>
      <c r="D109" s="56"/>
      <c r="E109" s="55"/>
      <c r="F109" s="55"/>
      <c r="G109" s="55"/>
      <c r="H109" s="55"/>
      <c r="I109" s="55"/>
      <c r="J109" s="55"/>
      <c r="K109" s="55"/>
      <c r="L109" s="55"/>
      <c r="M109" s="55"/>
      <c r="N109" s="55"/>
      <c r="O109" s="55"/>
      <c r="P109" s="55"/>
      <c r="Q109" s="55"/>
      <c r="R109" s="55"/>
      <c r="S109" s="55"/>
      <c r="T109" s="55"/>
      <c r="U109" s="55"/>
      <c r="V109" s="55"/>
      <c r="W109" s="55"/>
      <c r="X109" s="55"/>
      <c r="Y109" s="54"/>
    </row>
    <row r="110" spans="1:27" ht="15" hidden="1">
      <c r="A110" s="39"/>
      <c r="B110" s="73"/>
      <c r="C110" s="72"/>
      <c r="D110" s="56"/>
      <c r="E110" s="55"/>
      <c r="F110" s="55"/>
      <c r="G110" s="55"/>
      <c r="H110" s="55"/>
      <c r="I110" s="55"/>
      <c r="J110" s="55"/>
      <c r="K110" s="55"/>
      <c r="L110" s="55"/>
      <c r="M110" s="55"/>
      <c r="N110" s="55"/>
      <c r="O110" s="55"/>
      <c r="P110" s="55"/>
      <c r="Q110" s="55"/>
      <c r="R110" s="55"/>
      <c r="S110" s="55"/>
      <c r="T110" s="55"/>
      <c r="U110" s="55"/>
      <c r="V110" s="55"/>
      <c r="W110" s="55"/>
      <c r="X110" s="55"/>
      <c r="Y110" s="54"/>
    </row>
    <row r="111" spans="1:27" ht="30" hidden="1" customHeight="1">
      <c r="A111" s="39"/>
      <c r="B111" s="73"/>
      <c r="C111" s="72"/>
      <c r="D111" s="56"/>
      <c r="E111" s="55"/>
      <c r="F111" s="55"/>
      <c r="G111" s="55"/>
      <c r="H111" s="55"/>
      <c r="I111" s="55"/>
      <c r="J111" s="55"/>
      <c r="K111" s="55"/>
      <c r="L111" s="55"/>
      <c r="M111" s="55"/>
      <c r="N111" s="55"/>
      <c r="O111" s="55"/>
      <c r="P111" s="55"/>
      <c r="Q111" s="55"/>
      <c r="R111" s="55"/>
      <c r="S111" s="55"/>
      <c r="T111" s="55"/>
      <c r="U111" s="55"/>
      <c r="V111" s="55"/>
      <c r="W111" s="55"/>
      <c r="X111" s="55"/>
      <c r="Y111" s="54"/>
    </row>
    <row r="112" spans="1:27" ht="31.5" hidden="1" customHeight="1">
      <c r="A112" s="39"/>
      <c r="B112" s="73"/>
      <c r="C112" s="72"/>
      <c r="D112" s="56"/>
      <c r="E112" s="55"/>
      <c r="F112" s="55"/>
      <c r="G112" s="55"/>
      <c r="H112" s="55"/>
      <c r="I112" s="55"/>
      <c r="J112" s="55"/>
      <c r="K112" s="55"/>
      <c r="L112" s="55"/>
      <c r="M112" s="55"/>
      <c r="N112" s="55"/>
      <c r="O112" s="55"/>
      <c r="P112" s="55"/>
      <c r="Q112" s="55"/>
      <c r="R112" s="55"/>
      <c r="S112" s="55"/>
      <c r="T112" s="55"/>
      <c r="U112" s="55"/>
      <c r="V112" s="55"/>
      <c r="W112" s="55"/>
      <c r="X112" s="55"/>
      <c r="Y112" s="54"/>
    </row>
    <row r="113" spans="1:25" ht="15" customHeight="1">
      <c r="A113" s="39"/>
      <c r="B113" s="71"/>
      <c r="C113" s="70"/>
      <c r="D113" s="53"/>
      <c r="E113" s="52"/>
      <c r="F113" s="52"/>
      <c r="G113" s="52"/>
      <c r="H113" s="52"/>
      <c r="I113" s="52"/>
      <c r="J113" s="52"/>
      <c r="K113" s="52"/>
      <c r="L113" s="52"/>
      <c r="M113" s="52"/>
      <c r="N113" s="52"/>
      <c r="O113" s="52"/>
      <c r="P113" s="52"/>
      <c r="Q113" s="52"/>
      <c r="R113" s="52"/>
      <c r="S113" s="52"/>
      <c r="T113" s="52"/>
      <c r="U113" s="52"/>
      <c r="V113" s="52"/>
      <c r="W113" s="52"/>
      <c r="X113" s="52"/>
      <c r="Y113" s="51"/>
    </row>
  </sheetData>
  <sheetProtection algorithmName="SHA-512" hashValue="mJNHLb88NbPPLqAWgEHgzYkB43OGrZgeeI7gpzUlZG+fOYNsSsAhbzNekLOsvMaMvqqeqQqkNP5ae+CKrZRLTQ==" saltValue="m85M5oFTOs5OkSwNJNOKtQ==" spinCount="100000" sheet="1" objects="1" scenarios="1" formatColumns="0" formatRows="0"/>
  <dataConsolidate/>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13" type="noConversion"/>
  <hyperlinks>
    <hyperlink ref="E81:U81" location="Инструкция!A1" tooltip="http://sp.eias.ru/index.php?a=add&amp;catid=76" display="Обратиться за помощью в службу технической поддержки" xr:uid="{00000000-0004-0000-0200-000000000000}"/>
    <hyperlink ref="E58:U58" location="Инструкция!A1" tooltip="http://sp.eias.ru/index.php?a=add&amp;catid=76" display="Обратиться за помощью в службу технической поддержки" xr:uid="{00000000-0004-0000-0200-000001000000}"/>
    <hyperlink ref="E70:T70" location="Инструкция!A1" tooltip="http://support.eias.ru/knowledgebase.php?article=28" display="Инструкция по загрузке сопроводительных материалов" xr:uid="{00000000-0004-0000-0200-000002000000}"/>
    <hyperlink ref="E71:T71" location="Инструкция!A1" tooltip="http://eias.ru/files/shablon/FAS_JKH_OPEN_INFO_PRICE_WARM.pdf" display="Инструкция по работе с отчетной формой" xr:uid="{00000000-0004-0000-0200-000003000000}"/>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191" hidden="1" customWidth="1"/>
    <col min="2" max="4" width="3.7109375" style="180" hidden="1" customWidth="1"/>
    <col min="5" max="5" width="3.7109375" style="80" customWidth="1"/>
    <col min="6" max="6" width="9.7109375" style="32" customWidth="1"/>
    <col min="7" max="7" width="37.7109375" style="32" customWidth="1"/>
    <col min="8" max="8" width="66.85546875" style="32" customWidth="1"/>
    <col min="9" max="9" width="115.7109375" style="32" customWidth="1"/>
    <col min="10" max="11" width="10.5703125" style="180"/>
    <col min="12" max="12" width="11.140625" style="180" customWidth="1"/>
    <col min="13" max="20" width="10.5703125" style="180"/>
    <col min="21" max="16384" width="10.5703125" style="32"/>
  </cols>
  <sheetData>
    <row r="1" spans="1:20" ht="3" customHeight="1">
      <c r="A1" s="191" t="s">
        <v>208</v>
      </c>
    </row>
    <row r="2" spans="1:20" ht="22.5">
      <c r="F2" s="662" t="s">
        <v>491</v>
      </c>
      <c r="G2" s="663"/>
      <c r="H2" s="664"/>
      <c r="I2" s="376"/>
    </row>
    <row r="3" spans="1:20" ht="3" customHeight="1"/>
    <row r="4" spans="1:20" s="145" customFormat="1" ht="11.25">
      <c r="A4" s="190"/>
      <c r="B4" s="190"/>
      <c r="C4" s="190"/>
      <c r="D4" s="190"/>
      <c r="F4" s="613" t="s">
        <v>454</v>
      </c>
      <c r="G4" s="613"/>
      <c r="H4" s="613"/>
      <c r="I4" s="637" t="s">
        <v>455</v>
      </c>
      <c r="J4" s="190"/>
      <c r="K4" s="190"/>
      <c r="L4" s="190"/>
      <c r="M4" s="190"/>
      <c r="N4" s="190"/>
      <c r="O4" s="190"/>
      <c r="P4" s="190"/>
      <c r="Q4" s="190"/>
      <c r="R4" s="190"/>
      <c r="S4" s="190"/>
      <c r="T4" s="190"/>
    </row>
    <row r="5" spans="1:20" s="145" customFormat="1" ht="11.25" customHeight="1">
      <c r="A5" s="190"/>
      <c r="B5" s="190"/>
      <c r="C5" s="190"/>
      <c r="D5" s="190"/>
      <c r="F5" s="278" t="s">
        <v>92</v>
      </c>
      <c r="G5" s="104" t="s">
        <v>457</v>
      </c>
      <c r="H5" s="277" t="s">
        <v>442</v>
      </c>
      <c r="I5" s="637"/>
      <c r="J5" s="190"/>
      <c r="K5" s="190"/>
      <c r="L5" s="190"/>
      <c r="M5" s="190"/>
      <c r="N5" s="190"/>
      <c r="O5" s="190"/>
      <c r="P5" s="190"/>
      <c r="Q5" s="190"/>
      <c r="R5" s="190"/>
      <c r="S5" s="190"/>
      <c r="T5" s="190"/>
    </row>
    <row r="6" spans="1:20" s="145" customFormat="1" ht="12" customHeight="1">
      <c r="A6" s="190"/>
      <c r="B6" s="190"/>
      <c r="C6" s="190"/>
      <c r="D6" s="190"/>
      <c r="F6" s="279" t="s">
        <v>93</v>
      </c>
      <c r="G6" s="281">
        <v>2</v>
      </c>
      <c r="H6" s="282">
        <v>3</v>
      </c>
      <c r="I6" s="280">
        <v>4</v>
      </c>
      <c r="J6" s="190">
        <v>4</v>
      </c>
      <c r="K6" s="190"/>
      <c r="L6" s="190"/>
      <c r="M6" s="190"/>
      <c r="N6" s="190"/>
      <c r="O6" s="190"/>
      <c r="P6" s="190"/>
      <c r="Q6" s="190"/>
      <c r="R6" s="190"/>
      <c r="S6" s="190"/>
      <c r="T6" s="190"/>
    </row>
    <row r="7" spans="1:20" s="145" customFormat="1" ht="18.75">
      <c r="A7" s="190"/>
      <c r="B7" s="190"/>
      <c r="C7" s="190"/>
      <c r="D7" s="190"/>
      <c r="F7" s="171">
        <v>1</v>
      </c>
      <c r="G7" s="360" t="s">
        <v>492</v>
      </c>
      <c r="H7" s="276" t="str">
        <f>IF(dateCh="","",dateCh)</f>
        <v>29.11.2022</v>
      </c>
      <c r="I7" s="176" t="s">
        <v>493</v>
      </c>
      <c r="J7" s="290"/>
      <c r="K7" s="190"/>
      <c r="L7" s="190"/>
      <c r="M7" s="190"/>
      <c r="N7" s="190"/>
      <c r="O7" s="190"/>
      <c r="P7" s="190"/>
      <c r="Q7" s="190"/>
      <c r="R7" s="190"/>
      <c r="S7" s="190"/>
      <c r="T7" s="190"/>
    </row>
    <row r="8" spans="1:20" s="145" customFormat="1" ht="45">
      <c r="A8" s="665">
        <v>1</v>
      </c>
      <c r="B8" s="190"/>
      <c r="C8" s="190"/>
      <c r="D8" s="190"/>
      <c r="F8" s="171" t="str">
        <f>"2." &amp;mergeValue(A8)</f>
        <v>2.1</v>
      </c>
      <c r="G8" s="360" t="s">
        <v>494</v>
      </c>
      <c r="H8" s="276"/>
      <c r="I8" s="176" t="s">
        <v>589</v>
      </c>
      <c r="J8" s="290"/>
      <c r="K8" s="190"/>
      <c r="L8" s="190"/>
      <c r="M8" s="190"/>
      <c r="N8" s="190"/>
      <c r="O8" s="190"/>
      <c r="P8" s="190"/>
      <c r="Q8" s="190"/>
      <c r="R8" s="190"/>
      <c r="S8" s="190"/>
      <c r="T8" s="190"/>
    </row>
    <row r="9" spans="1:20" s="145" customFormat="1" ht="22.5">
      <c r="A9" s="665"/>
      <c r="B9" s="190"/>
      <c r="C9" s="190"/>
      <c r="D9" s="190"/>
      <c r="F9" s="171" t="str">
        <f>"3." &amp;mergeValue(A9)</f>
        <v>3.1</v>
      </c>
      <c r="G9" s="360" t="s">
        <v>495</v>
      </c>
      <c r="H9" s="276"/>
      <c r="I9" s="176" t="s">
        <v>587</v>
      </c>
      <c r="J9" s="290"/>
      <c r="K9" s="190"/>
      <c r="L9" s="190"/>
      <c r="M9" s="190"/>
      <c r="N9" s="190"/>
      <c r="O9" s="190"/>
      <c r="P9" s="190"/>
      <c r="Q9" s="190"/>
      <c r="R9" s="190"/>
      <c r="S9" s="190"/>
      <c r="T9" s="190"/>
    </row>
    <row r="10" spans="1:20" s="145" customFormat="1" ht="22.5">
      <c r="A10" s="665"/>
      <c r="B10" s="190"/>
      <c r="C10" s="190"/>
      <c r="D10" s="190"/>
      <c r="F10" s="171" t="str">
        <f>"4."&amp;mergeValue(A10)</f>
        <v>4.1</v>
      </c>
      <c r="G10" s="360" t="s">
        <v>496</v>
      </c>
      <c r="H10" s="277" t="s">
        <v>458</v>
      </c>
      <c r="I10" s="176"/>
      <c r="J10" s="290"/>
      <c r="K10" s="190"/>
      <c r="L10" s="190"/>
      <c r="M10" s="190"/>
      <c r="N10" s="190"/>
      <c r="O10" s="190"/>
      <c r="P10" s="190"/>
      <c r="Q10" s="190"/>
      <c r="R10" s="190"/>
      <c r="S10" s="190"/>
      <c r="T10" s="190"/>
    </row>
    <row r="11" spans="1:20" s="145" customFormat="1" ht="18.75">
      <c r="A11" s="665"/>
      <c r="B11" s="665">
        <v>1</v>
      </c>
      <c r="C11" s="296"/>
      <c r="D11" s="296"/>
      <c r="F11" s="171" t="str">
        <f>"4."&amp;mergeValue(A11) &amp;"."&amp;mergeValue(B11)</f>
        <v>4.1.1</v>
      </c>
      <c r="G11" s="283" t="s">
        <v>591</v>
      </c>
      <c r="H11" s="276" t="str">
        <f>IF(region_name="","",region_name)</f>
        <v>Курская область</v>
      </c>
      <c r="I11" s="176" t="s">
        <v>499</v>
      </c>
      <c r="J11" s="290"/>
      <c r="K11" s="190"/>
      <c r="L11" s="190"/>
      <c r="M11" s="190"/>
      <c r="N11" s="190"/>
      <c r="O11" s="190"/>
      <c r="P11" s="190"/>
      <c r="Q11" s="190"/>
      <c r="R11" s="190"/>
      <c r="S11" s="190"/>
      <c r="T11" s="190"/>
    </row>
    <row r="12" spans="1:20" s="145" customFormat="1" ht="22.5">
      <c r="A12" s="665"/>
      <c r="B12" s="665"/>
      <c r="C12" s="665">
        <v>1</v>
      </c>
      <c r="D12" s="296"/>
      <c r="F12" s="171" t="str">
        <f>"4."&amp;mergeValue(A12) &amp;"."&amp;mergeValue(B12)&amp;"."&amp;mergeValue(C12)</f>
        <v>4.1.1.1</v>
      </c>
      <c r="G12" s="295" t="s">
        <v>497</v>
      </c>
      <c r="H12" s="276"/>
      <c r="I12" s="176" t="s">
        <v>500</v>
      </c>
      <c r="J12" s="290"/>
      <c r="K12" s="190"/>
      <c r="L12" s="190"/>
      <c r="M12" s="190"/>
      <c r="N12" s="190"/>
      <c r="O12" s="190"/>
      <c r="P12" s="190"/>
      <c r="Q12" s="190"/>
      <c r="R12" s="190"/>
      <c r="S12" s="190"/>
      <c r="T12" s="190"/>
    </row>
    <row r="13" spans="1:20" s="145" customFormat="1" ht="39" customHeight="1">
      <c r="A13" s="665"/>
      <c r="B13" s="665"/>
      <c r="C13" s="665"/>
      <c r="D13" s="296">
        <v>1</v>
      </c>
      <c r="F13" s="171" t="str">
        <f>"4."&amp;mergeValue(A13) &amp;"."&amp;mergeValue(B13)&amp;"."&amp;mergeValue(C13)&amp;"."&amp;mergeValue(D13)</f>
        <v>4.1.1.1.1</v>
      </c>
      <c r="G13" s="363" t="s">
        <v>498</v>
      </c>
      <c r="H13" s="276"/>
      <c r="I13" s="666" t="s">
        <v>590</v>
      </c>
      <c r="J13" s="290"/>
      <c r="K13" s="190"/>
      <c r="L13" s="190"/>
      <c r="M13" s="190"/>
      <c r="N13" s="190"/>
      <c r="O13" s="190"/>
      <c r="P13" s="190"/>
      <c r="Q13" s="190"/>
      <c r="R13" s="190"/>
      <c r="S13" s="190"/>
      <c r="T13" s="190"/>
    </row>
    <row r="14" spans="1:20" s="145" customFormat="1" ht="18.75">
      <c r="A14" s="665"/>
      <c r="B14" s="665"/>
      <c r="C14" s="665"/>
      <c r="D14" s="296"/>
      <c r="F14" s="292"/>
      <c r="G14" s="137" t="s">
        <v>4</v>
      </c>
      <c r="H14" s="297"/>
      <c r="I14" s="666"/>
      <c r="J14" s="290"/>
      <c r="K14" s="190"/>
      <c r="L14" s="190"/>
      <c r="M14" s="190"/>
      <c r="N14" s="190"/>
      <c r="O14" s="190"/>
      <c r="P14" s="190"/>
      <c r="Q14" s="190"/>
      <c r="R14" s="190"/>
      <c r="S14" s="190"/>
      <c r="T14" s="190"/>
    </row>
    <row r="15" spans="1:20" s="145" customFormat="1" ht="18.75">
      <c r="A15" s="665"/>
      <c r="B15" s="665"/>
      <c r="C15" s="296"/>
      <c r="D15" s="296"/>
      <c r="F15" s="364"/>
      <c r="G15" s="175" t="s">
        <v>403</v>
      </c>
      <c r="H15" s="365"/>
      <c r="I15" s="366"/>
      <c r="J15" s="290"/>
      <c r="K15" s="190"/>
      <c r="L15" s="190"/>
      <c r="M15" s="190"/>
      <c r="N15" s="190"/>
      <c r="O15" s="190"/>
      <c r="P15" s="190"/>
      <c r="Q15" s="190"/>
      <c r="R15" s="190"/>
      <c r="S15" s="190"/>
      <c r="T15" s="190"/>
    </row>
    <row r="16" spans="1:20" s="145" customFormat="1" ht="18.75">
      <c r="A16" s="665"/>
      <c r="B16" s="190"/>
      <c r="C16" s="190"/>
      <c r="D16" s="190"/>
      <c r="F16" s="292"/>
      <c r="G16" s="142" t="s">
        <v>506</v>
      </c>
      <c r="H16" s="293"/>
      <c r="I16" s="294"/>
      <c r="J16" s="290"/>
      <c r="K16" s="190"/>
      <c r="L16" s="190"/>
      <c r="M16" s="190"/>
      <c r="N16" s="190"/>
      <c r="O16" s="190"/>
      <c r="P16" s="190"/>
      <c r="Q16" s="190"/>
      <c r="R16" s="190"/>
      <c r="S16" s="190"/>
      <c r="T16" s="190"/>
    </row>
    <row r="17" spans="1:20" s="145" customFormat="1" ht="18.75">
      <c r="A17" s="190"/>
      <c r="B17" s="190"/>
      <c r="C17" s="190"/>
      <c r="D17" s="190"/>
      <c r="F17" s="292"/>
      <c r="G17" s="151" t="s">
        <v>505</v>
      </c>
      <c r="H17" s="293"/>
      <c r="I17" s="294"/>
      <c r="J17" s="290"/>
      <c r="K17" s="190"/>
      <c r="L17" s="190"/>
      <c r="M17" s="190"/>
      <c r="N17" s="190"/>
      <c r="O17" s="190"/>
      <c r="P17" s="190"/>
      <c r="Q17" s="190"/>
      <c r="R17" s="190"/>
      <c r="S17" s="190"/>
      <c r="T17" s="190"/>
    </row>
    <row r="18" spans="1:20" s="145" customFormat="1" ht="3" customHeight="1">
      <c r="A18" s="190"/>
      <c r="B18" s="190"/>
      <c r="C18" s="190"/>
      <c r="D18" s="190"/>
      <c r="F18" s="298"/>
      <c r="G18" s="299"/>
      <c r="H18" s="300"/>
      <c r="I18" s="301"/>
      <c r="J18" s="190"/>
      <c r="K18" s="190"/>
      <c r="L18" s="190"/>
      <c r="M18" s="190"/>
      <c r="N18" s="190"/>
      <c r="O18" s="190"/>
      <c r="P18" s="190"/>
      <c r="Q18" s="190"/>
      <c r="R18" s="190"/>
      <c r="S18" s="190"/>
      <c r="T18" s="190"/>
    </row>
    <row r="19" spans="1:20" s="145" customFormat="1" ht="15" customHeight="1">
      <c r="A19" s="190"/>
      <c r="B19" s="190"/>
      <c r="C19" s="190"/>
      <c r="D19" s="190"/>
      <c r="F19" s="284"/>
      <c r="G19" s="661" t="s">
        <v>592</v>
      </c>
      <c r="H19" s="661"/>
      <c r="I19" s="88"/>
      <c r="J19" s="190"/>
      <c r="K19" s="190"/>
      <c r="L19" s="190"/>
      <c r="M19" s="190"/>
      <c r="N19" s="190"/>
      <c r="O19" s="190"/>
      <c r="P19" s="190"/>
      <c r="Q19" s="190"/>
      <c r="R19" s="190"/>
      <c r="S19" s="190"/>
      <c r="T19" s="190"/>
    </row>
  </sheetData>
  <sheetProtection algorithmName="SHA-512" hashValue="OQBBWXSqFfs7B0sku9XRPVI8qipL4y3osaBNckplY06zhjRB/rECjHTRuGUeb2Mz0AEtnicTpKGi7OmrPaEyQw==" saltValue="i1Nn+FAaTDsOorJQrh9Gmg=="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1D00-000000000000}">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180" hidden="1" customWidth="1"/>
    <col min="7" max="8" width="9.140625" style="191" hidden="1" customWidth="1"/>
    <col min="9" max="9" width="3.7109375" style="88" customWidth="1"/>
    <col min="10" max="11" width="3.7109375" style="80" customWidth="1"/>
    <col min="12" max="12" width="12.7109375" style="32" customWidth="1"/>
    <col min="13" max="13" width="47.42578125" style="32" customWidth="1"/>
    <col min="14" max="14" width="2.7109375" style="32" hidden="1" customWidth="1"/>
    <col min="15" max="18" width="23.7109375" style="32" customWidth="1"/>
    <col min="19" max="19" width="11.7109375" style="32" customWidth="1"/>
    <col min="20" max="20" width="3.7109375" style="32" customWidth="1"/>
    <col min="21" max="21" width="11.7109375" style="32" customWidth="1"/>
    <col min="22" max="22" width="8.5703125" style="32" hidden="1" customWidth="1"/>
    <col min="23" max="23" width="4.7109375" style="32" customWidth="1"/>
    <col min="24" max="24" width="115.7109375" style="32" customWidth="1"/>
    <col min="25" max="29" width="10.5703125" style="180"/>
    <col min="30" max="246" width="10.5703125" style="32"/>
    <col min="247" max="254" width="0" style="32" hidden="1" customWidth="1"/>
    <col min="255" max="257" width="3.7109375" style="32" customWidth="1"/>
    <col min="258" max="258" width="12.7109375" style="32" customWidth="1"/>
    <col min="259" max="259" width="47.42578125" style="32" customWidth="1"/>
    <col min="260" max="260" width="0" style="32" hidden="1" customWidth="1"/>
    <col min="261" max="261" width="24.7109375" style="32" customWidth="1"/>
    <col min="262" max="262" width="14.7109375" style="32" customWidth="1"/>
    <col min="263" max="264" width="15.7109375" style="32" customWidth="1"/>
    <col min="265" max="265" width="11.7109375" style="32" customWidth="1"/>
    <col min="266" max="266" width="6.42578125" style="32" bestFit="1" customWidth="1"/>
    <col min="267" max="267" width="11.7109375" style="32" customWidth="1"/>
    <col min="268" max="268" width="0" style="32" hidden="1" customWidth="1"/>
    <col min="269" max="269" width="3.7109375" style="32" customWidth="1"/>
    <col min="270" max="270" width="11.140625" style="32" bestFit="1" customWidth="1"/>
    <col min="271" max="502" width="10.5703125" style="32"/>
    <col min="503" max="510" width="0" style="32" hidden="1" customWidth="1"/>
    <col min="511" max="513" width="3.7109375" style="32" customWidth="1"/>
    <col min="514" max="514" width="12.7109375" style="32" customWidth="1"/>
    <col min="515" max="515" width="47.42578125" style="32" customWidth="1"/>
    <col min="516" max="516" width="0" style="32" hidden="1" customWidth="1"/>
    <col min="517" max="517" width="24.7109375" style="32" customWidth="1"/>
    <col min="518" max="518" width="14.7109375" style="32" customWidth="1"/>
    <col min="519" max="520" width="15.7109375" style="32" customWidth="1"/>
    <col min="521" max="521" width="11.7109375" style="32" customWidth="1"/>
    <col min="522" max="522" width="6.42578125" style="32" bestFit="1" customWidth="1"/>
    <col min="523" max="523" width="11.7109375" style="32" customWidth="1"/>
    <col min="524" max="524" width="0" style="32" hidden="1" customWidth="1"/>
    <col min="525" max="525" width="3.7109375" style="32" customWidth="1"/>
    <col min="526" max="526" width="11.140625" style="32" bestFit="1" customWidth="1"/>
    <col min="527" max="758" width="10.5703125" style="32"/>
    <col min="759" max="766" width="0" style="32" hidden="1" customWidth="1"/>
    <col min="767" max="769" width="3.7109375" style="32" customWidth="1"/>
    <col min="770" max="770" width="12.7109375" style="32" customWidth="1"/>
    <col min="771" max="771" width="47.42578125" style="32" customWidth="1"/>
    <col min="772" max="772" width="0" style="32" hidden="1" customWidth="1"/>
    <col min="773" max="773" width="24.7109375" style="32" customWidth="1"/>
    <col min="774" max="774" width="14.7109375" style="32" customWidth="1"/>
    <col min="775" max="776" width="15.7109375" style="32" customWidth="1"/>
    <col min="777" max="777" width="11.7109375" style="32" customWidth="1"/>
    <col min="778" max="778" width="6.42578125" style="32" bestFit="1" customWidth="1"/>
    <col min="779" max="779" width="11.7109375" style="32" customWidth="1"/>
    <col min="780" max="780" width="0" style="32" hidden="1" customWidth="1"/>
    <col min="781" max="781" width="3.7109375" style="32" customWidth="1"/>
    <col min="782" max="782" width="11.140625" style="32" bestFit="1" customWidth="1"/>
    <col min="783" max="1014" width="10.5703125" style="32"/>
    <col min="1015" max="1022" width="0" style="32" hidden="1" customWidth="1"/>
    <col min="1023" max="1025" width="3.7109375" style="32" customWidth="1"/>
    <col min="1026" max="1026" width="12.7109375" style="32" customWidth="1"/>
    <col min="1027" max="1027" width="47.42578125" style="32" customWidth="1"/>
    <col min="1028" max="1028" width="0" style="32" hidden="1" customWidth="1"/>
    <col min="1029" max="1029" width="24.7109375" style="32" customWidth="1"/>
    <col min="1030" max="1030" width="14.7109375" style="32" customWidth="1"/>
    <col min="1031" max="1032" width="15.7109375" style="32" customWidth="1"/>
    <col min="1033" max="1033" width="11.7109375" style="32" customWidth="1"/>
    <col min="1034" max="1034" width="6.42578125" style="32" bestFit="1" customWidth="1"/>
    <col min="1035" max="1035" width="11.7109375" style="32" customWidth="1"/>
    <col min="1036" max="1036" width="0" style="32" hidden="1" customWidth="1"/>
    <col min="1037" max="1037" width="3.7109375" style="32" customWidth="1"/>
    <col min="1038" max="1038" width="11.140625" style="32" bestFit="1" customWidth="1"/>
    <col min="1039" max="1270" width="10.5703125" style="32"/>
    <col min="1271" max="1278" width="0" style="32" hidden="1" customWidth="1"/>
    <col min="1279" max="1281" width="3.7109375" style="32" customWidth="1"/>
    <col min="1282" max="1282" width="12.7109375" style="32" customWidth="1"/>
    <col min="1283" max="1283" width="47.42578125" style="32" customWidth="1"/>
    <col min="1284" max="1284" width="0" style="32" hidden="1" customWidth="1"/>
    <col min="1285" max="1285" width="24.7109375" style="32" customWidth="1"/>
    <col min="1286" max="1286" width="14.7109375" style="32" customWidth="1"/>
    <col min="1287" max="1288" width="15.7109375" style="32" customWidth="1"/>
    <col min="1289" max="1289" width="11.7109375" style="32" customWidth="1"/>
    <col min="1290" max="1290" width="6.42578125" style="32" bestFit="1" customWidth="1"/>
    <col min="1291" max="1291" width="11.7109375" style="32" customWidth="1"/>
    <col min="1292" max="1292" width="0" style="32" hidden="1" customWidth="1"/>
    <col min="1293" max="1293" width="3.7109375" style="32" customWidth="1"/>
    <col min="1294" max="1294" width="11.140625" style="32" bestFit="1" customWidth="1"/>
    <col min="1295" max="1526" width="10.5703125" style="32"/>
    <col min="1527" max="1534" width="0" style="32" hidden="1" customWidth="1"/>
    <col min="1535" max="1537" width="3.7109375" style="32" customWidth="1"/>
    <col min="1538" max="1538" width="12.7109375" style="32" customWidth="1"/>
    <col min="1539" max="1539" width="47.42578125" style="32" customWidth="1"/>
    <col min="1540" max="1540" width="0" style="32" hidden="1" customWidth="1"/>
    <col min="1541" max="1541" width="24.7109375" style="32" customWidth="1"/>
    <col min="1542" max="1542" width="14.7109375" style="32" customWidth="1"/>
    <col min="1543" max="1544" width="15.7109375" style="32" customWidth="1"/>
    <col min="1545" max="1545" width="11.7109375" style="32" customWidth="1"/>
    <col min="1546" max="1546" width="6.42578125" style="32" bestFit="1" customWidth="1"/>
    <col min="1547" max="1547" width="11.7109375" style="32" customWidth="1"/>
    <col min="1548" max="1548" width="0" style="32" hidden="1" customWidth="1"/>
    <col min="1549" max="1549" width="3.7109375" style="32" customWidth="1"/>
    <col min="1550" max="1550" width="11.140625" style="32" bestFit="1" customWidth="1"/>
    <col min="1551" max="1782" width="10.5703125" style="32"/>
    <col min="1783" max="1790" width="0" style="32" hidden="1" customWidth="1"/>
    <col min="1791" max="1793" width="3.7109375" style="32" customWidth="1"/>
    <col min="1794" max="1794" width="12.7109375" style="32" customWidth="1"/>
    <col min="1795" max="1795" width="47.42578125" style="32" customWidth="1"/>
    <col min="1796" max="1796" width="0" style="32" hidden="1" customWidth="1"/>
    <col min="1797" max="1797" width="24.7109375" style="32" customWidth="1"/>
    <col min="1798" max="1798" width="14.7109375" style="32" customWidth="1"/>
    <col min="1799" max="1800" width="15.7109375" style="32" customWidth="1"/>
    <col min="1801" max="1801" width="11.7109375" style="32" customWidth="1"/>
    <col min="1802" max="1802" width="6.42578125" style="32" bestFit="1" customWidth="1"/>
    <col min="1803" max="1803" width="11.7109375" style="32" customWidth="1"/>
    <col min="1804" max="1804" width="0" style="32" hidden="1" customWidth="1"/>
    <col min="1805" max="1805" width="3.7109375" style="32" customWidth="1"/>
    <col min="1806" max="1806" width="11.140625" style="32" bestFit="1" customWidth="1"/>
    <col min="1807" max="2038" width="10.5703125" style="32"/>
    <col min="2039" max="2046" width="0" style="32" hidden="1" customWidth="1"/>
    <col min="2047" max="2049" width="3.7109375" style="32" customWidth="1"/>
    <col min="2050" max="2050" width="12.7109375" style="32" customWidth="1"/>
    <col min="2051" max="2051" width="47.42578125" style="32" customWidth="1"/>
    <col min="2052" max="2052" width="0" style="32" hidden="1" customWidth="1"/>
    <col min="2053" max="2053" width="24.7109375" style="32" customWidth="1"/>
    <col min="2054" max="2054" width="14.7109375" style="32" customWidth="1"/>
    <col min="2055" max="2056" width="15.7109375" style="32" customWidth="1"/>
    <col min="2057" max="2057" width="11.7109375" style="32" customWidth="1"/>
    <col min="2058" max="2058" width="6.42578125" style="32" bestFit="1" customWidth="1"/>
    <col min="2059" max="2059" width="11.7109375" style="32" customWidth="1"/>
    <col min="2060" max="2060" width="0" style="32" hidden="1" customWidth="1"/>
    <col min="2061" max="2061" width="3.7109375" style="32" customWidth="1"/>
    <col min="2062" max="2062" width="11.140625" style="32" bestFit="1" customWidth="1"/>
    <col min="2063" max="2294" width="10.5703125" style="32"/>
    <col min="2295" max="2302" width="0" style="32" hidden="1" customWidth="1"/>
    <col min="2303" max="2305" width="3.7109375" style="32" customWidth="1"/>
    <col min="2306" max="2306" width="12.7109375" style="32" customWidth="1"/>
    <col min="2307" max="2307" width="47.42578125" style="32" customWidth="1"/>
    <col min="2308" max="2308" width="0" style="32" hidden="1" customWidth="1"/>
    <col min="2309" max="2309" width="24.7109375" style="32" customWidth="1"/>
    <col min="2310" max="2310" width="14.7109375" style="32" customWidth="1"/>
    <col min="2311" max="2312" width="15.7109375" style="32" customWidth="1"/>
    <col min="2313" max="2313" width="11.7109375" style="32" customWidth="1"/>
    <col min="2314" max="2314" width="6.42578125" style="32" bestFit="1" customWidth="1"/>
    <col min="2315" max="2315" width="11.7109375" style="32" customWidth="1"/>
    <col min="2316" max="2316" width="0" style="32" hidden="1" customWidth="1"/>
    <col min="2317" max="2317" width="3.7109375" style="32" customWidth="1"/>
    <col min="2318" max="2318" width="11.140625" style="32" bestFit="1" customWidth="1"/>
    <col min="2319" max="2550" width="10.5703125" style="32"/>
    <col min="2551" max="2558" width="0" style="32" hidden="1" customWidth="1"/>
    <col min="2559" max="2561" width="3.7109375" style="32" customWidth="1"/>
    <col min="2562" max="2562" width="12.7109375" style="32" customWidth="1"/>
    <col min="2563" max="2563" width="47.42578125" style="32" customWidth="1"/>
    <col min="2564" max="2564" width="0" style="32" hidden="1" customWidth="1"/>
    <col min="2565" max="2565" width="24.7109375" style="32" customWidth="1"/>
    <col min="2566" max="2566" width="14.7109375" style="32" customWidth="1"/>
    <col min="2567" max="2568" width="15.7109375" style="32" customWidth="1"/>
    <col min="2569" max="2569" width="11.7109375" style="32" customWidth="1"/>
    <col min="2570" max="2570" width="6.42578125" style="32" bestFit="1" customWidth="1"/>
    <col min="2571" max="2571" width="11.7109375" style="32" customWidth="1"/>
    <col min="2572" max="2572" width="0" style="32" hidden="1" customWidth="1"/>
    <col min="2573" max="2573" width="3.7109375" style="32" customWidth="1"/>
    <col min="2574" max="2574" width="11.140625" style="32" bestFit="1" customWidth="1"/>
    <col min="2575" max="2806" width="10.5703125" style="32"/>
    <col min="2807" max="2814" width="0" style="32" hidden="1" customWidth="1"/>
    <col min="2815" max="2817" width="3.7109375" style="32" customWidth="1"/>
    <col min="2818" max="2818" width="12.7109375" style="32" customWidth="1"/>
    <col min="2819" max="2819" width="47.42578125" style="32" customWidth="1"/>
    <col min="2820" max="2820" width="0" style="32" hidden="1" customWidth="1"/>
    <col min="2821" max="2821" width="24.7109375" style="32" customWidth="1"/>
    <col min="2822" max="2822" width="14.7109375" style="32" customWidth="1"/>
    <col min="2823" max="2824" width="15.7109375" style="32" customWidth="1"/>
    <col min="2825" max="2825" width="11.7109375" style="32" customWidth="1"/>
    <col min="2826" max="2826" width="6.42578125" style="32" bestFit="1" customWidth="1"/>
    <col min="2827" max="2827" width="11.7109375" style="32" customWidth="1"/>
    <col min="2828" max="2828" width="0" style="32" hidden="1" customWidth="1"/>
    <col min="2829" max="2829" width="3.7109375" style="32" customWidth="1"/>
    <col min="2830" max="2830" width="11.140625" style="32" bestFit="1" customWidth="1"/>
    <col min="2831" max="3062" width="10.5703125" style="32"/>
    <col min="3063" max="3070" width="0" style="32" hidden="1" customWidth="1"/>
    <col min="3071" max="3073" width="3.7109375" style="32" customWidth="1"/>
    <col min="3074" max="3074" width="12.7109375" style="32" customWidth="1"/>
    <col min="3075" max="3075" width="47.42578125" style="32" customWidth="1"/>
    <col min="3076" max="3076" width="0" style="32" hidden="1" customWidth="1"/>
    <col min="3077" max="3077" width="24.7109375" style="32" customWidth="1"/>
    <col min="3078" max="3078" width="14.7109375" style="32" customWidth="1"/>
    <col min="3079" max="3080" width="15.7109375" style="32" customWidth="1"/>
    <col min="3081" max="3081" width="11.7109375" style="32" customWidth="1"/>
    <col min="3082" max="3082" width="6.42578125" style="32" bestFit="1" customWidth="1"/>
    <col min="3083" max="3083" width="11.7109375" style="32" customWidth="1"/>
    <col min="3084" max="3084" width="0" style="32" hidden="1" customWidth="1"/>
    <col min="3085" max="3085" width="3.7109375" style="32" customWidth="1"/>
    <col min="3086" max="3086" width="11.140625" style="32" bestFit="1" customWidth="1"/>
    <col min="3087" max="3318" width="10.5703125" style="32"/>
    <col min="3319" max="3326" width="0" style="32" hidden="1" customWidth="1"/>
    <col min="3327" max="3329" width="3.7109375" style="32" customWidth="1"/>
    <col min="3330" max="3330" width="12.7109375" style="32" customWidth="1"/>
    <col min="3331" max="3331" width="47.42578125" style="32" customWidth="1"/>
    <col min="3332" max="3332" width="0" style="32" hidden="1" customWidth="1"/>
    <col min="3333" max="3333" width="24.7109375" style="32" customWidth="1"/>
    <col min="3334" max="3334" width="14.7109375" style="32" customWidth="1"/>
    <col min="3335" max="3336" width="15.7109375" style="32" customWidth="1"/>
    <col min="3337" max="3337" width="11.7109375" style="32" customWidth="1"/>
    <col min="3338" max="3338" width="6.42578125" style="32" bestFit="1" customWidth="1"/>
    <col min="3339" max="3339" width="11.7109375" style="32" customWidth="1"/>
    <col min="3340" max="3340" width="0" style="32" hidden="1" customWidth="1"/>
    <col min="3341" max="3341" width="3.7109375" style="32" customWidth="1"/>
    <col min="3342" max="3342" width="11.140625" style="32" bestFit="1" customWidth="1"/>
    <col min="3343" max="3574" width="10.5703125" style="32"/>
    <col min="3575" max="3582" width="0" style="32" hidden="1" customWidth="1"/>
    <col min="3583" max="3585" width="3.7109375" style="32" customWidth="1"/>
    <col min="3586" max="3586" width="12.7109375" style="32" customWidth="1"/>
    <col min="3587" max="3587" width="47.42578125" style="32" customWidth="1"/>
    <col min="3588" max="3588" width="0" style="32" hidden="1" customWidth="1"/>
    <col min="3589" max="3589" width="24.7109375" style="32" customWidth="1"/>
    <col min="3590" max="3590" width="14.7109375" style="32" customWidth="1"/>
    <col min="3591" max="3592" width="15.7109375" style="32" customWidth="1"/>
    <col min="3593" max="3593" width="11.7109375" style="32" customWidth="1"/>
    <col min="3594" max="3594" width="6.42578125" style="32" bestFit="1" customWidth="1"/>
    <col min="3595" max="3595" width="11.7109375" style="32" customWidth="1"/>
    <col min="3596" max="3596" width="0" style="32" hidden="1" customWidth="1"/>
    <col min="3597" max="3597" width="3.7109375" style="32" customWidth="1"/>
    <col min="3598" max="3598" width="11.140625" style="32" bestFit="1" customWidth="1"/>
    <col min="3599" max="3830" width="10.5703125" style="32"/>
    <col min="3831" max="3838" width="0" style="32" hidden="1" customWidth="1"/>
    <col min="3839" max="3841" width="3.7109375" style="32" customWidth="1"/>
    <col min="3842" max="3842" width="12.7109375" style="32" customWidth="1"/>
    <col min="3843" max="3843" width="47.42578125" style="32" customWidth="1"/>
    <col min="3844" max="3844" width="0" style="32" hidden="1" customWidth="1"/>
    <col min="3845" max="3845" width="24.7109375" style="32" customWidth="1"/>
    <col min="3846" max="3846" width="14.7109375" style="32" customWidth="1"/>
    <col min="3847" max="3848" width="15.7109375" style="32" customWidth="1"/>
    <col min="3849" max="3849" width="11.7109375" style="32" customWidth="1"/>
    <col min="3850" max="3850" width="6.42578125" style="32" bestFit="1" customWidth="1"/>
    <col min="3851" max="3851" width="11.7109375" style="32" customWidth="1"/>
    <col min="3852" max="3852" width="0" style="32" hidden="1" customWidth="1"/>
    <col min="3853" max="3853" width="3.7109375" style="32" customWidth="1"/>
    <col min="3854" max="3854" width="11.140625" style="32" bestFit="1" customWidth="1"/>
    <col min="3855" max="4086" width="10.5703125" style="32"/>
    <col min="4087" max="4094" width="0" style="32" hidden="1" customWidth="1"/>
    <col min="4095" max="4097" width="3.7109375" style="32" customWidth="1"/>
    <col min="4098" max="4098" width="12.7109375" style="32" customWidth="1"/>
    <col min="4099" max="4099" width="47.42578125" style="32" customWidth="1"/>
    <col min="4100" max="4100" width="0" style="32" hidden="1" customWidth="1"/>
    <col min="4101" max="4101" width="24.7109375" style="32" customWidth="1"/>
    <col min="4102" max="4102" width="14.7109375" style="32" customWidth="1"/>
    <col min="4103" max="4104" width="15.7109375" style="32" customWidth="1"/>
    <col min="4105" max="4105" width="11.7109375" style="32" customWidth="1"/>
    <col min="4106" max="4106" width="6.42578125" style="32" bestFit="1" customWidth="1"/>
    <col min="4107" max="4107" width="11.7109375" style="32" customWidth="1"/>
    <col min="4108" max="4108" width="0" style="32" hidden="1" customWidth="1"/>
    <col min="4109" max="4109" width="3.7109375" style="32" customWidth="1"/>
    <col min="4110" max="4110" width="11.140625" style="32" bestFit="1" customWidth="1"/>
    <col min="4111" max="4342" width="10.5703125" style="32"/>
    <col min="4343" max="4350" width="0" style="32" hidden="1" customWidth="1"/>
    <col min="4351" max="4353" width="3.7109375" style="32" customWidth="1"/>
    <col min="4354" max="4354" width="12.7109375" style="32" customWidth="1"/>
    <col min="4355" max="4355" width="47.42578125" style="32" customWidth="1"/>
    <col min="4356" max="4356" width="0" style="32" hidden="1" customWidth="1"/>
    <col min="4357" max="4357" width="24.7109375" style="32" customWidth="1"/>
    <col min="4358" max="4358" width="14.7109375" style="32" customWidth="1"/>
    <col min="4359" max="4360" width="15.7109375" style="32" customWidth="1"/>
    <col min="4361" max="4361" width="11.7109375" style="32" customWidth="1"/>
    <col min="4362" max="4362" width="6.42578125" style="32" bestFit="1" customWidth="1"/>
    <col min="4363" max="4363" width="11.7109375" style="32" customWidth="1"/>
    <col min="4364" max="4364" width="0" style="32" hidden="1" customWidth="1"/>
    <col min="4365" max="4365" width="3.7109375" style="32" customWidth="1"/>
    <col min="4366" max="4366" width="11.140625" style="32" bestFit="1" customWidth="1"/>
    <col min="4367" max="4598" width="10.5703125" style="32"/>
    <col min="4599" max="4606" width="0" style="32" hidden="1" customWidth="1"/>
    <col min="4607" max="4609" width="3.7109375" style="32" customWidth="1"/>
    <col min="4610" max="4610" width="12.7109375" style="32" customWidth="1"/>
    <col min="4611" max="4611" width="47.42578125" style="32" customWidth="1"/>
    <col min="4612" max="4612" width="0" style="32" hidden="1" customWidth="1"/>
    <col min="4613" max="4613" width="24.7109375" style="32" customWidth="1"/>
    <col min="4614" max="4614" width="14.7109375" style="32" customWidth="1"/>
    <col min="4615" max="4616" width="15.7109375" style="32" customWidth="1"/>
    <col min="4617" max="4617" width="11.7109375" style="32" customWidth="1"/>
    <col min="4618" max="4618" width="6.42578125" style="32" bestFit="1" customWidth="1"/>
    <col min="4619" max="4619" width="11.7109375" style="32" customWidth="1"/>
    <col min="4620" max="4620" width="0" style="32" hidden="1" customWidth="1"/>
    <col min="4621" max="4621" width="3.7109375" style="32" customWidth="1"/>
    <col min="4622" max="4622" width="11.140625" style="32" bestFit="1" customWidth="1"/>
    <col min="4623" max="4854" width="10.5703125" style="32"/>
    <col min="4855" max="4862" width="0" style="32" hidden="1" customWidth="1"/>
    <col min="4863" max="4865" width="3.7109375" style="32" customWidth="1"/>
    <col min="4866" max="4866" width="12.7109375" style="32" customWidth="1"/>
    <col min="4867" max="4867" width="47.42578125" style="32" customWidth="1"/>
    <col min="4868" max="4868" width="0" style="32" hidden="1" customWidth="1"/>
    <col min="4869" max="4869" width="24.7109375" style="32" customWidth="1"/>
    <col min="4870" max="4870" width="14.7109375" style="32" customWidth="1"/>
    <col min="4871" max="4872" width="15.7109375" style="32" customWidth="1"/>
    <col min="4873" max="4873" width="11.7109375" style="32" customWidth="1"/>
    <col min="4874" max="4874" width="6.42578125" style="32" bestFit="1" customWidth="1"/>
    <col min="4875" max="4875" width="11.7109375" style="32" customWidth="1"/>
    <col min="4876" max="4876" width="0" style="32" hidden="1" customWidth="1"/>
    <col min="4877" max="4877" width="3.7109375" style="32" customWidth="1"/>
    <col min="4878" max="4878" width="11.140625" style="32" bestFit="1" customWidth="1"/>
    <col min="4879" max="5110" width="10.5703125" style="32"/>
    <col min="5111" max="5118" width="0" style="32" hidden="1" customWidth="1"/>
    <col min="5119" max="5121" width="3.7109375" style="32" customWidth="1"/>
    <col min="5122" max="5122" width="12.7109375" style="32" customWidth="1"/>
    <col min="5123" max="5123" width="47.42578125" style="32" customWidth="1"/>
    <col min="5124" max="5124" width="0" style="32" hidden="1" customWidth="1"/>
    <col min="5125" max="5125" width="24.7109375" style="32" customWidth="1"/>
    <col min="5126" max="5126" width="14.7109375" style="32" customWidth="1"/>
    <col min="5127" max="5128" width="15.7109375" style="32" customWidth="1"/>
    <col min="5129" max="5129" width="11.7109375" style="32" customWidth="1"/>
    <col min="5130" max="5130" width="6.42578125" style="32" bestFit="1" customWidth="1"/>
    <col min="5131" max="5131" width="11.7109375" style="32" customWidth="1"/>
    <col min="5132" max="5132" width="0" style="32" hidden="1" customWidth="1"/>
    <col min="5133" max="5133" width="3.7109375" style="32" customWidth="1"/>
    <col min="5134" max="5134" width="11.140625" style="32" bestFit="1" customWidth="1"/>
    <col min="5135" max="5366" width="10.5703125" style="32"/>
    <col min="5367" max="5374" width="0" style="32" hidden="1" customWidth="1"/>
    <col min="5375" max="5377" width="3.7109375" style="32" customWidth="1"/>
    <col min="5378" max="5378" width="12.7109375" style="32" customWidth="1"/>
    <col min="5379" max="5379" width="47.42578125" style="32" customWidth="1"/>
    <col min="5380" max="5380" width="0" style="32" hidden="1" customWidth="1"/>
    <col min="5381" max="5381" width="24.7109375" style="32" customWidth="1"/>
    <col min="5382" max="5382" width="14.7109375" style="32" customWidth="1"/>
    <col min="5383" max="5384" width="15.7109375" style="32" customWidth="1"/>
    <col min="5385" max="5385" width="11.7109375" style="32" customWidth="1"/>
    <col min="5386" max="5386" width="6.42578125" style="32" bestFit="1" customWidth="1"/>
    <col min="5387" max="5387" width="11.7109375" style="32" customWidth="1"/>
    <col min="5388" max="5388" width="0" style="32" hidden="1" customWidth="1"/>
    <col min="5389" max="5389" width="3.7109375" style="32" customWidth="1"/>
    <col min="5390" max="5390" width="11.140625" style="32" bestFit="1" customWidth="1"/>
    <col min="5391" max="5622" width="10.5703125" style="32"/>
    <col min="5623" max="5630" width="0" style="32" hidden="1" customWidth="1"/>
    <col min="5631" max="5633" width="3.7109375" style="32" customWidth="1"/>
    <col min="5634" max="5634" width="12.7109375" style="32" customWidth="1"/>
    <col min="5635" max="5635" width="47.42578125" style="32" customWidth="1"/>
    <col min="5636" max="5636" width="0" style="32" hidden="1" customWidth="1"/>
    <col min="5637" max="5637" width="24.7109375" style="32" customWidth="1"/>
    <col min="5638" max="5638" width="14.7109375" style="32" customWidth="1"/>
    <col min="5639" max="5640" width="15.7109375" style="32" customWidth="1"/>
    <col min="5641" max="5641" width="11.7109375" style="32" customWidth="1"/>
    <col min="5642" max="5642" width="6.42578125" style="32" bestFit="1" customWidth="1"/>
    <col min="5643" max="5643" width="11.7109375" style="32" customWidth="1"/>
    <col min="5644" max="5644" width="0" style="32" hidden="1" customWidth="1"/>
    <col min="5645" max="5645" width="3.7109375" style="32" customWidth="1"/>
    <col min="5646" max="5646" width="11.140625" style="32" bestFit="1" customWidth="1"/>
    <col min="5647" max="5878" width="10.5703125" style="32"/>
    <col min="5879" max="5886" width="0" style="32" hidden="1" customWidth="1"/>
    <col min="5887" max="5889" width="3.7109375" style="32" customWidth="1"/>
    <col min="5890" max="5890" width="12.7109375" style="32" customWidth="1"/>
    <col min="5891" max="5891" width="47.42578125" style="32" customWidth="1"/>
    <col min="5892" max="5892" width="0" style="32" hidden="1" customWidth="1"/>
    <col min="5893" max="5893" width="24.7109375" style="32" customWidth="1"/>
    <col min="5894" max="5894" width="14.7109375" style="32" customWidth="1"/>
    <col min="5895" max="5896" width="15.7109375" style="32" customWidth="1"/>
    <col min="5897" max="5897" width="11.7109375" style="32" customWidth="1"/>
    <col min="5898" max="5898" width="6.42578125" style="32" bestFit="1" customWidth="1"/>
    <col min="5899" max="5899" width="11.7109375" style="32" customWidth="1"/>
    <col min="5900" max="5900" width="0" style="32" hidden="1" customWidth="1"/>
    <col min="5901" max="5901" width="3.7109375" style="32" customWidth="1"/>
    <col min="5902" max="5902" width="11.140625" style="32" bestFit="1" customWidth="1"/>
    <col min="5903" max="6134" width="10.5703125" style="32"/>
    <col min="6135" max="6142" width="0" style="32" hidden="1" customWidth="1"/>
    <col min="6143" max="6145" width="3.7109375" style="32" customWidth="1"/>
    <col min="6146" max="6146" width="12.7109375" style="32" customWidth="1"/>
    <col min="6147" max="6147" width="47.42578125" style="32" customWidth="1"/>
    <col min="6148" max="6148" width="0" style="32" hidden="1" customWidth="1"/>
    <col min="6149" max="6149" width="24.7109375" style="32" customWidth="1"/>
    <col min="6150" max="6150" width="14.7109375" style="32" customWidth="1"/>
    <col min="6151" max="6152" width="15.7109375" style="32" customWidth="1"/>
    <col min="6153" max="6153" width="11.7109375" style="32" customWidth="1"/>
    <col min="6154" max="6154" width="6.42578125" style="32" bestFit="1" customWidth="1"/>
    <col min="6155" max="6155" width="11.7109375" style="32" customWidth="1"/>
    <col min="6156" max="6156" width="0" style="32" hidden="1" customWidth="1"/>
    <col min="6157" max="6157" width="3.7109375" style="32" customWidth="1"/>
    <col min="6158" max="6158" width="11.140625" style="32" bestFit="1" customWidth="1"/>
    <col min="6159" max="6390" width="10.5703125" style="32"/>
    <col min="6391" max="6398" width="0" style="32" hidden="1" customWidth="1"/>
    <col min="6399" max="6401" width="3.7109375" style="32" customWidth="1"/>
    <col min="6402" max="6402" width="12.7109375" style="32" customWidth="1"/>
    <col min="6403" max="6403" width="47.42578125" style="32" customWidth="1"/>
    <col min="6404" max="6404" width="0" style="32" hidden="1" customWidth="1"/>
    <col min="6405" max="6405" width="24.7109375" style="32" customWidth="1"/>
    <col min="6406" max="6406" width="14.7109375" style="32" customWidth="1"/>
    <col min="6407" max="6408" width="15.7109375" style="32" customWidth="1"/>
    <col min="6409" max="6409" width="11.7109375" style="32" customWidth="1"/>
    <col min="6410" max="6410" width="6.42578125" style="32" bestFit="1" customWidth="1"/>
    <col min="6411" max="6411" width="11.7109375" style="32" customWidth="1"/>
    <col min="6412" max="6412" width="0" style="32" hidden="1" customWidth="1"/>
    <col min="6413" max="6413" width="3.7109375" style="32" customWidth="1"/>
    <col min="6414" max="6414" width="11.140625" style="32" bestFit="1" customWidth="1"/>
    <col min="6415" max="6646" width="10.5703125" style="32"/>
    <col min="6647" max="6654" width="0" style="32" hidden="1" customWidth="1"/>
    <col min="6655" max="6657" width="3.7109375" style="32" customWidth="1"/>
    <col min="6658" max="6658" width="12.7109375" style="32" customWidth="1"/>
    <col min="6659" max="6659" width="47.42578125" style="32" customWidth="1"/>
    <col min="6660" max="6660" width="0" style="32" hidden="1" customWidth="1"/>
    <col min="6661" max="6661" width="24.7109375" style="32" customWidth="1"/>
    <col min="6662" max="6662" width="14.7109375" style="32" customWidth="1"/>
    <col min="6663" max="6664" width="15.7109375" style="32" customWidth="1"/>
    <col min="6665" max="6665" width="11.7109375" style="32" customWidth="1"/>
    <col min="6666" max="6666" width="6.42578125" style="32" bestFit="1" customWidth="1"/>
    <col min="6667" max="6667" width="11.7109375" style="32" customWidth="1"/>
    <col min="6668" max="6668" width="0" style="32" hidden="1" customWidth="1"/>
    <col min="6669" max="6669" width="3.7109375" style="32" customWidth="1"/>
    <col min="6670" max="6670" width="11.140625" style="32" bestFit="1" customWidth="1"/>
    <col min="6671" max="6902" width="10.5703125" style="32"/>
    <col min="6903" max="6910" width="0" style="32" hidden="1" customWidth="1"/>
    <col min="6911" max="6913" width="3.7109375" style="32" customWidth="1"/>
    <col min="6914" max="6914" width="12.7109375" style="32" customWidth="1"/>
    <col min="6915" max="6915" width="47.42578125" style="32" customWidth="1"/>
    <col min="6916" max="6916" width="0" style="32" hidden="1" customWidth="1"/>
    <col min="6917" max="6917" width="24.7109375" style="32" customWidth="1"/>
    <col min="6918" max="6918" width="14.7109375" style="32" customWidth="1"/>
    <col min="6919" max="6920" width="15.7109375" style="32" customWidth="1"/>
    <col min="6921" max="6921" width="11.7109375" style="32" customWidth="1"/>
    <col min="6922" max="6922" width="6.42578125" style="32" bestFit="1" customWidth="1"/>
    <col min="6923" max="6923" width="11.7109375" style="32" customWidth="1"/>
    <col min="6924" max="6924" width="0" style="32" hidden="1" customWidth="1"/>
    <col min="6925" max="6925" width="3.7109375" style="32" customWidth="1"/>
    <col min="6926" max="6926" width="11.140625" style="32" bestFit="1" customWidth="1"/>
    <col min="6927" max="7158" width="10.5703125" style="32"/>
    <col min="7159" max="7166" width="0" style="32" hidden="1" customWidth="1"/>
    <col min="7167" max="7169" width="3.7109375" style="32" customWidth="1"/>
    <col min="7170" max="7170" width="12.7109375" style="32" customWidth="1"/>
    <col min="7171" max="7171" width="47.42578125" style="32" customWidth="1"/>
    <col min="7172" max="7172" width="0" style="32" hidden="1" customWidth="1"/>
    <col min="7173" max="7173" width="24.7109375" style="32" customWidth="1"/>
    <col min="7174" max="7174" width="14.7109375" style="32" customWidth="1"/>
    <col min="7175" max="7176" width="15.7109375" style="32" customWidth="1"/>
    <col min="7177" max="7177" width="11.7109375" style="32" customWidth="1"/>
    <col min="7178" max="7178" width="6.42578125" style="32" bestFit="1" customWidth="1"/>
    <col min="7179" max="7179" width="11.7109375" style="32" customWidth="1"/>
    <col min="7180" max="7180" width="0" style="32" hidden="1" customWidth="1"/>
    <col min="7181" max="7181" width="3.7109375" style="32" customWidth="1"/>
    <col min="7182" max="7182" width="11.140625" style="32" bestFit="1" customWidth="1"/>
    <col min="7183" max="7414" width="10.5703125" style="32"/>
    <col min="7415" max="7422" width="0" style="32" hidden="1" customWidth="1"/>
    <col min="7423" max="7425" width="3.7109375" style="32" customWidth="1"/>
    <col min="7426" max="7426" width="12.7109375" style="32" customWidth="1"/>
    <col min="7427" max="7427" width="47.42578125" style="32" customWidth="1"/>
    <col min="7428" max="7428" width="0" style="32" hidden="1" customWidth="1"/>
    <col min="7429" max="7429" width="24.7109375" style="32" customWidth="1"/>
    <col min="7430" max="7430" width="14.7109375" style="32" customWidth="1"/>
    <col min="7431" max="7432" width="15.7109375" style="32" customWidth="1"/>
    <col min="7433" max="7433" width="11.7109375" style="32" customWidth="1"/>
    <col min="7434" max="7434" width="6.42578125" style="32" bestFit="1" customWidth="1"/>
    <col min="7435" max="7435" width="11.7109375" style="32" customWidth="1"/>
    <col min="7436" max="7436" width="0" style="32" hidden="1" customWidth="1"/>
    <col min="7437" max="7437" width="3.7109375" style="32" customWidth="1"/>
    <col min="7438" max="7438" width="11.140625" style="32" bestFit="1" customWidth="1"/>
    <col min="7439" max="7670" width="10.5703125" style="32"/>
    <col min="7671" max="7678" width="0" style="32" hidden="1" customWidth="1"/>
    <col min="7679" max="7681" width="3.7109375" style="32" customWidth="1"/>
    <col min="7682" max="7682" width="12.7109375" style="32" customWidth="1"/>
    <col min="7683" max="7683" width="47.42578125" style="32" customWidth="1"/>
    <col min="7684" max="7684" width="0" style="32" hidden="1" customWidth="1"/>
    <col min="7685" max="7685" width="24.7109375" style="32" customWidth="1"/>
    <col min="7686" max="7686" width="14.7109375" style="32" customWidth="1"/>
    <col min="7687" max="7688" width="15.7109375" style="32" customWidth="1"/>
    <col min="7689" max="7689" width="11.7109375" style="32" customWidth="1"/>
    <col min="7690" max="7690" width="6.42578125" style="32" bestFit="1" customWidth="1"/>
    <col min="7691" max="7691" width="11.7109375" style="32" customWidth="1"/>
    <col min="7692" max="7692" width="0" style="32" hidden="1" customWidth="1"/>
    <col min="7693" max="7693" width="3.7109375" style="32" customWidth="1"/>
    <col min="7694" max="7694" width="11.140625" style="32" bestFit="1" customWidth="1"/>
    <col min="7695" max="7926" width="10.5703125" style="32"/>
    <col min="7927" max="7934" width="0" style="32" hidden="1" customWidth="1"/>
    <col min="7935" max="7937" width="3.7109375" style="32" customWidth="1"/>
    <col min="7938" max="7938" width="12.7109375" style="32" customWidth="1"/>
    <col min="7939" max="7939" width="47.42578125" style="32" customWidth="1"/>
    <col min="7940" max="7940" width="0" style="32" hidden="1" customWidth="1"/>
    <col min="7941" max="7941" width="24.7109375" style="32" customWidth="1"/>
    <col min="7942" max="7942" width="14.7109375" style="32" customWidth="1"/>
    <col min="7943" max="7944" width="15.7109375" style="32" customWidth="1"/>
    <col min="7945" max="7945" width="11.7109375" style="32" customWidth="1"/>
    <col min="7946" max="7946" width="6.42578125" style="32" bestFit="1" customWidth="1"/>
    <col min="7947" max="7947" width="11.7109375" style="32" customWidth="1"/>
    <col min="7948" max="7948" width="0" style="32" hidden="1" customWidth="1"/>
    <col min="7949" max="7949" width="3.7109375" style="32" customWidth="1"/>
    <col min="7950" max="7950" width="11.140625" style="32" bestFit="1" customWidth="1"/>
    <col min="7951" max="8182" width="10.5703125" style="32"/>
    <col min="8183" max="8190" width="0" style="32" hidden="1" customWidth="1"/>
    <col min="8191" max="8193" width="3.7109375" style="32" customWidth="1"/>
    <col min="8194" max="8194" width="12.7109375" style="32" customWidth="1"/>
    <col min="8195" max="8195" width="47.42578125" style="32" customWidth="1"/>
    <col min="8196" max="8196" width="0" style="32" hidden="1" customWidth="1"/>
    <col min="8197" max="8197" width="24.7109375" style="32" customWidth="1"/>
    <col min="8198" max="8198" width="14.7109375" style="32" customWidth="1"/>
    <col min="8199" max="8200" width="15.7109375" style="32" customWidth="1"/>
    <col min="8201" max="8201" width="11.7109375" style="32" customWidth="1"/>
    <col min="8202" max="8202" width="6.42578125" style="32" bestFit="1" customWidth="1"/>
    <col min="8203" max="8203" width="11.7109375" style="32" customWidth="1"/>
    <col min="8204" max="8204" width="0" style="32" hidden="1" customWidth="1"/>
    <col min="8205" max="8205" width="3.7109375" style="32" customWidth="1"/>
    <col min="8206" max="8206" width="11.140625" style="32" bestFit="1" customWidth="1"/>
    <col min="8207" max="8438" width="10.5703125" style="32"/>
    <col min="8439" max="8446" width="0" style="32" hidden="1" customWidth="1"/>
    <col min="8447" max="8449" width="3.7109375" style="32" customWidth="1"/>
    <col min="8450" max="8450" width="12.7109375" style="32" customWidth="1"/>
    <col min="8451" max="8451" width="47.42578125" style="32" customWidth="1"/>
    <col min="8452" max="8452" width="0" style="32" hidden="1" customWidth="1"/>
    <col min="8453" max="8453" width="24.7109375" style="32" customWidth="1"/>
    <col min="8454" max="8454" width="14.7109375" style="32" customWidth="1"/>
    <col min="8455" max="8456" width="15.7109375" style="32" customWidth="1"/>
    <col min="8457" max="8457" width="11.7109375" style="32" customWidth="1"/>
    <col min="8458" max="8458" width="6.42578125" style="32" bestFit="1" customWidth="1"/>
    <col min="8459" max="8459" width="11.7109375" style="32" customWidth="1"/>
    <col min="8460" max="8460" width="0" style="32" hidden="1" customWidth="1"/>
    <col min="8461" max="8461" width="3.7109375" style="32" customWidth="1"/>
    <col min="8462" max="8462" width="11.140625" style="32" bestFit="1" customWidth="1"/>
    <col min="8463" max="8694" width="10.5703125" style="32"/>
    <col min="8695" max="8702" width="0" style="32" hidden="1" customWidth="1"/>
    <col min="8703" max="8705" width="3.7109375" style="32" customWidth="1"/>
    <col min="8706" max="8706" width="12.7109375" style="32" customWidth="1"/>
    <col min="8707" max="8707" width="47.42578125" style="32" customWidth="1"/>
    <col min="8708" max="8708" width="0" style="32" hidden="1" customWidth="1"/>
    <col min="8709" max="8709" width="24.7109375" style="32" customWidth="1"/>
    <col min="8710" max="8710" width="14.7109375" style="32" customWidth="1"/>
    <col min="8711" max="8712" width="15.7109375" style="32" customWidth="1"/>
    <col min="8713" max="8713" width="11.7109375" style="32" customWidth="1"/>
    <col min="8714" max="8714" width="6.42578125" style="32" bestFit="1" customWidth="1"/>
    <col min="8715" max="8715" width="11.7109375" style="32" customWidth="1"/>
    <col min="8716" max="8716" width="0" style="32" hidden="1" customWidth="1"/>
    <col min="8717" max="8717" width="3.7109375" style="32" customWidth="1"/>
    <col min="8718" max="8718" width="11.140625" style="32" bestFit="1" customWidth="1"/>
    <col min="8719" max="8950" width="10.5703125" style="32"/>
    <col min="8951" max="8958" width="0" style="32" hidden="1" customWidth="1"/>
    <col min="8959" max="8961" width="3.7109375" style="32" customWidth="1"/>
    <col min="8962" max="8962" width="12.7109375" style="32" customWidth="1"/>
    <col min="8963" max="8963" width="47.42578125" style="32" customWidth="1"/>
    <col min="8964" max="8964" width="0" style="32" hidden="1" customWidth="1"/>
    <col min="8965" max="8965" width="24.7109375" style="32" customWidth="1"/>
    <col min="8966" max="8966" width="14.7109375" style="32" customWidth="1"/>
    <col min="8967" max="8968" width="15.7109375" style="32" customWidth="1"/>
    <col min="8969" max="8969" width="11.7109375" style="32" customWidth="1"/>
    <col min="8970" max="8970" width="6.42578125" style="32" bestFit="1" customWidth="1"/>
    <col min="8971" max="8971" width="11.7109375" style="32" customWidth="1"/>
    <col min="8972" max="8972" width="0" style="32" hidden="1" customWidth="1"/>
    <col min="8973" max="8973" width="3.7109375" style="32" customWidth="1"/>
    <col min="8974" max="8974" width="11.140625" style="32" bestFit="1" customWidth="1"/>
    <col min="8975" max="9206" width="10.5703125" style="32"/>
    <col min="9207" max="9214" width="0" style="32" hidden="1" customWidth="1"/>
    <col min="9215" max="9217" width="3.7109375" style="32" customWidth="1"/>
    <col min="9218" max="9218" width="12.7109375" style="32" customWidth="1"/>
    <col min="9219" max="9219" width="47.42578125" style="32" customWidth="1"/>
    <col min="9220" max="9220" width="0" style="32" hidden="1" customWidth="1"/>
    <col min="9221" max="9221" width="24.7109375" style="32" customWidth="1"/>
    <col min="9222" max="9222" width="14.7109375" style="32" customWidth="1"/>
    <col min="9223" max="9224" width="15.7109375" style="32" customWidth="1"/>
    <col min="9225" max="9225" width="11.7109375" style="32" customWidth="1"/>
    <col min="9226" max="9226" width="6.42578125" style="32" bestFit="1" customWidth="1"/>
    <col min="9227" max="9227" width="11.7109375" style="32" customWidth="1"/>
    <col min="9228" max="9228" width="0" style="32" hidden="1" customWidth="1"/>
    <col min="9229" max="9229" width="3.7109375" style="32" customWidth="1"/>
    <col min="9230" max="9230" width="11.140625" style="32" bestFit="1" customWidth="1"/>
    <col min="9231" max="9462" width="10.5703125" style="32"/>
    <col min="9463" max="9470" width="0" style="32" hidden="1" customWidth="1"/>
    <col min="9471" max="9473" width="3.7109375" style="32" customWidth="1"/>
    <col min="9474" max="9474" width="12.7109375" style="32" customWidth="1"/>
    <col min="9475" max="9475" width="47.42578125" style="32" customWidth="1"/>
    <col min="9476" max="9476" width="0" style="32" hidden="1" customWidth="1"/>
    <col min="9477" max="9477" width="24.7109375" style="32" customWidth="1"/>
    <col min="9478" max="9478" width="14.7109375" style="32" customWidth="1"/>
    <col min="9479" max="9480" width="15.7109375" style="32" customWidth="1"/>
    <col min="9481" max="9481" width="11.7109375" style="32" customWidth="1"/>
    <col min="9482" max="9482" width="6.42578125" style="32" bestFit="1" customWidth="1"/>
    <col min="9483" max="9483" width="11.7109375" style="32" customWidth="1"/>
    <col min="9484" max="9484" width="0" style="32" hidden="1" customWidth="1"/>
    <col min="9485" max="9485" width="3.7109375" style="32" customWidth="1"/>
    <col min="9486" max="9486" width="11.140625" style="32" bestFit="1" customWidth="1"/>
    <col min="9487" max="9718" width="10.5703125" style="32"/>
    <col min="9719" max="9726" width="0" style="32" hidden="1" customWidth="1"/>
    <col min="9727" max="9729" width="3.7109375" style="32" customWidth="1"/>
    <col min="9730" max="9730" width="12.7109375" style="32" customWidth="1"/>
    <col min="9731" max="9731" width="47.42578125" style="32" customWidth="1"/>
    <col min="9732" max="9732" width="0" style="32" hidden="1" customWidth="1"/>
    <col min="9733" max="9733" width="24.7109375" style="32" customWidth="1"/>
    <col min="9734" max="9734" width="14.7109375" style="32" customWidth="1"/>
    <col min="9735" max="9736" width="15.7109375" style="32" customWidth="1"/>
    <col min="9737" max="9737" width="11.7109375" style="32" customWidth="1"/>
    <col min="9738" max="9738" width="6.42578125" style="32" bestFit="1" customWidth="1"/>
    <col min="9739" max="9739" width="11.7109375" style="32" customWidth="1"/>
    <col min="9740" max="9740" width="0" style="32" hidden="1" customWidth="1"/>
    <col min="9741" max="9741" width="3.7109375" style="32" customWidth="1"/>
    <col min="9742" max="9742" width="11.140625" style="32" bestFit="1" customWidth="1"/>
    <col min="9743" max="9974" width="10.5703125" style="32"/>
    <col min="9975" max="9982" width="0" style="32" hidden="1" customWidth="1"/>
    <col min="9983" max="9985" width="3.7109375" style="32" customWidth="1"/>
    <col min="9986" max="9986" width="12.7109375" style="32" customWidth="1"/>
    <col min="9987" max="9987" width="47.42578125" style="32" customWidth="1"/>
    <col min="9988" max="9988" width="0" style="32" hidden="1" customWidth="1"/>
    <col min="9989" max="9989" width="24.7109375" style="32" customWidth="1"/>
    <col min="9990" max="9990" width="14.7109375" style="32" customWidth="1"/>
    <col min="9991" max="9992" width="15.7109375" style="32" customWidth="1"/>
    <col min="9993" max="9993" width="11.7109375" style="32" customWidth="1"/>
    <col min="9994" max="9994" width="6.42578125" style="32" bestFit="1" customWidth="1"/>
    <col min="9995" max="9995" width="11.7109375" style="32" customWidth="1"/>
    <col min="9996" max="9996" width="0" style="32" hidden="1" customWidth="1"/>
    <col min="9997" max="9997" width="3.7109375" style="32" customWidth="1"/>
    <col min="9998" max="9998" width="11.140625" style="32" bestFit="1" customWidth="1"/>
    <col min="9999" max="10230" width="10.5703125" style="32"/>
    <col min="10231" max="10238" width="0" style="32" hidden="1" customWidth="1"/>
    <col min="10239" max="10241" width="3.7109375" style="32" customWidth="1"/>
    <col min="10242" max="10242" width="12.7109375" style="32" customWidth="1"/>
    <col min="10243" max="10243" width="47.42578125" style="32" customWidth="1"/>
    <col min="10244" max="10244" width="0" style="32" hidden="1" customWidth="1"/>
    <col min="10245" max="10245" width="24.7109375" style="32" customWidth="1"/>
    <col min="10246" max="10246" width="14.7109375" style="32" customWidth="1"/>
    <col min="10247" max="10248" width="15.7109375" style="32" customWidth="1"/>
    <col min="10249" max="10249" width="11.7109375" style="32" customWidth="1"/>
    <col min="10250" max="10250" width="6.42578125" style="32" bestFit="1" customWidth="1"/>
    <col min="10251" max="10251" width="11.7109375" style="32" customWidth="1"/>
    <col min="10252" max="10252" width="0" style="32" hidden="1" customWidth="1"/>
    <col min="10253" max="10253" width="3.7109375" style="32" customWidth="1"/>
    <col min="10254" max="10254" width="11.140625" style="32" bestFit="1" customWidth="1"/>
    <col min="10255" max="10486" width="10.5703125" style="32"/>
    <col min="10487" max="10494" width="0" style="32" hidden="1" customWidth="1"/>
    <col min="10495" max="10497" width="3.7109375" style="32" customWidth="1"/>
    <col min="10498" max="10498" width="12.7109375" style="32" customWidth="1"/>
    <col min="10499" max="10499" width="47.42578125" style="32" customWidth="1"/>
    <col min="10500" max="10500" width="0" style="32" hidden="1" customWidth="1"/>
    <col min="10501" max="10501" width="24.7109375" style="32" customWidth="1"/>
    <col min="10502" max="10502" width="14.7109375" style="32" customWidth="1"/>
    <col min="10503" max="10504" width="15.7109375" style="32" customWidth="1"/>
    <col min="10505" max="10505" width="11.7109375" style="32" customWidth="1"/>
    <col min="10506" max="10506" width="6.42578125" style="32" bestFit="1" customWidth="1"/>
    <col min="10507" max="10507" width="11.7109375" style="32" customWidth="1"/>
    <col min="10508" max="10508" width="0" style="32" hidden="1" customWidth="1"/>
    <col min="10509" max="10509" width="3.7109375" style="32" customWidth="1"/>
    <col min="10510" max="10510" width="11.140625" style="32" bestFit="1" customWidth="1"/>
    <col min="10511" max="10742" width="10.5703125" style="32"/>
    <col min="10743" max="10750" width="0" style="32" hidden="1" customWidth="1"/>
    <col min="10751" max="10753" width="3.7109375" style="32" customWidth="1"/>
    <col min="10754" max="10754" width="12.7109375" style="32" customWidth="1"/>
    <col min="10755" max="10755" width="47.42578125" style="32" customWidth="1"/>
    <col min="10756" max="10756" width="0" style="32" hidden="1" customWidth="1"/>
    <col min="10757" max="10757" width="24.7109375" style="32" customWidth="1"/>
    <col min="10758" max="10758" width="14.7109375" style="32" customWidth="1"/>
    <col min="10759" max="10760" width="15.7109375" style="32" customWidth="1"/>
    <col min="10761" max="10761" width="11.7109375" style="32" customWidth="1"/>
    <col min="10762" max="10762" width="6.42578125" style="32" bestFit="1" customWidth="1"/>
    <col min="10763" max="10763" width="11.7109375" style="32" customWidth="1"/>
    <col min="10764" max="10764" width="0" style="32" hidden="1" customWidth="1"/>
    <col min="10765" max="10765" width="3.7109375" style="32" customWidth="1"/>
    <col min="10766" max="10766" width="11.140625" style="32" bestFit="1" customWidth="1"/>
    <col min="10767" max="10998" width="10.5703125" style="32"/>
    <col min="10999" max="11006" width="0" style="32" hidden="1" customWidth="1"/>
    <col min="11007" max="11009" width="3.7109375" style="32" customWidth="1"/>
    <col min="11010" max="11010" width="12.7109375" style="32" customWidth="1"/>
    <col min="11011" max="11011" width="47.42578125" style="32" customWidth="1"/>
    <col min="11012" max="11012" width="0" style="32" hidden="1" customWidth="1"/>
    <col min="11013" max="11013" width="24.7109375" style="32" customWidth="1"/>
    <col min="11014" max="11014" width="14.7109375" style="32" customWidth="1"/>
    <col min="11015" max="11016" width="15.7109375" style="32" customWidth="1"/>
    <col min="11017" max="11017" width="11.7109375" style="32" customWidth="1"/>
    <col min="11018" max="11018" width="6.42578125" style="32" bestFit="1" customWidth="1"/>
    <col min="11019" max="11019" width="11.7109375" style="32" customWidth="1"/>
    <col min="11020" max="11020" width="0" style="32" hidden="1" customWidth="1"/>
    <col min="11021" max="11021" width="3.7109375" style="32" customWidth="1"/>
    <col min="11022" max="11022" width="11.140625" style="32" bestFit="1" customWidth="1"/>
    <col min="11023" max="11254" width="10.5703125" style="32"/>
    <col min="11255" max="11262" width="0" style="32" hidden="1" customWidth="1"/>
    <col min="11263" max="11265" width="3.7109375" style="32" customWidth="1"/>
    <col min="11266" max="11266" width="12.7109375" style="32" customWidth="1"/>
    <col min="11267" max="11267" width="47.42578125" style="32" customWidth="1"/>
    <col min="11268" max="11268" width="0" style="32" hidden="1" customWidth="1"/>
    <col min="11269" max="11269" width="24.7109375" style="32" customWidth="1"/>
    <col min="11270" max="11270" width="14.7109375" style="32" customWidth="1"/>
    <col min="11271" max="11272" width="15.7109375" style="32" customWidth="1"/>
    <col min="11273" max="11273" width="11.7109375" style="32" customWidth="1"/>
    <col min="11274" max="11274" width="6.42578125" style="32" bestFit="1" customWidth="1"/>
    <col min="11275" max="11275" width="11.7109375" style="32" customWidth="1"/>
    <col min="11276" max="11276" width="0" style="32" hidden="1" customWidth="1"/>
    <col min="11277" max="11277" width="3.7109375" style="32" customWidth="1"/>
    <col min="11278" max="11278" width="11.140625" style="32" bestFit="1" customWidth="1"/>
    <col min="11279" max="11510" width="10.5703125" style="32"/>
    <col min="11511" max="11518" width="0" style="32" hidden="1" customWidth="1"/>
    <col min="11519" max="11521" width="3.7109375" style="32" customWidth="1"/>
    <col min="11522" max="11522" width="12.7109375" style="32" customWidth="1"/>
    <col min="11523" max="11523" width="47.42578125" style="32" customWidth="1"/>
    <col min="11524" max="11524" width="0" style="32" hidden="1" customWidth="1"/>
    <col min="11525" max="11525" width="24.7109375" style="32" customWidth="1"/>
    <col min="11526" max="11526" width="14.7109375" style="32" customWidth="1"/>
    <col min="11527" max="11528" width="15.7109375" style="32" customWidth="1"/>
    <col min="11529" max="11529" width="11.7109375" style="32" customWidth="1"/>
    <col min="11530" max="11530" width="6.42578125" style="32" bestFit="1" customWidth="1"/>
    <col min="11531" max="11531" width="11.7109375" style="32" customWidth="1"/>
    <col min="11532" max="11532" width="0" style="32" hidden="1" customWidth="1"/>
    <col min="11533" max="11533" width="3.7109375" style="32" customWidth="1"/>
    <col min="11534" max="11534" width="11.140625" style="32" bestFit="1" customWidth="1"/>
    <col min="11535" max="11766" width="10.5703125" style="32"/>
    <col min="11767" max="11774" width="0" style="32" hidden="1" customWidth="1"/>
    <col min="11775" max="11777" width="3.7109375" style="32" customWidth="1"/>
    <col min="11778" max="11778" width="12.7109375" style="32" customWidth="1"/>
    <col min="11779" max="11779" width="47.42578125" style="32" customWidth="1"/>
    <col min="11780" max="11780" width="0" style="32" hidden="1" customWidth="1"/>
    <col min="11781" max="11781" width="24.7109375" style="32" customWidth="1"/>
    <col min="11782" max="11782" width="14.7109375" style="32" customWidth="1"/>
    <col min="11783" max="11784" width="15.7109375" style="32" customWidth="1"/>
    <col min="11785" max="11785" width="11.7109375" style="32" customWidth="1"/>
    <col min="11786" max="11786" width="6.42578125" style="32" bestFit="1" customWidth="1"/>
    <col min="11787" max="11787" width="11.7109375" style="32" customWidth="1"/>
    <col min="11788" max="11788" width="0" style="32" hidden="1" customWidth="1"/>
    <col min="11789" max="11789" width="3.7109375" style="32" customWidth="1"/>
    <col min="11790" max="11790" width="11.140625" style="32" bestFit="1" customWidth="1"/>
    <col min="11791" max="12022" width="10.5703125" style="32"/>
    <col min="12023" max="12030" width="0" style="32" hidden="1" customWidth="1"/>
    <col min="12031" max="12033" width="3.7109375" style="32" customWidth="1"/>
    <col min="12034" max="12034" width="12.7109375" style="32" customWidth="1"/>
    <col min="12035" max="12035" width="47.42578125" style="32" customWidth="1"/>
    <col min="12036" max="12036" width="0" style="32" hidden="1" customWidth="1"/>
    <col min="12037" max="12037" width="24.7109375" style="32" customWidth="1"/>
    <col min="12038" max="12038" width="14.7109375" style="32" customWidth="1"/>
    <col min="12039" max="12040" width="15.7109375" style="32" customWidth="1"/>
    <col min="12041" max="12041" width="11.7109375" style="32" customWidth="1"/>
    <col min="12042" max="12042" width="6.42578125" style="32" bestFit="1" customWidth="1"/>
    <col min="12043" max="12043" width="11.7109375" style="32" customWidth="1"/>
    <col min="12044" max="12044" width="0" style="32" hidden="1" customWidth="1"/>
    <col min="12045" max="12045" width="3.7109375" style="32" customWidth="1"/>
    <col min="12046" max="12046" width="11.140625" style="32" bestFit="1" customWidth="1"/>
    <col min="12047" max="12278" width="10.5703125" style="32"/>
    <col min="12279" max="12286" width="0" style="32" hidden="1" customWidth="1"/>
    <col min="12287" max="12289" width="3.7109375" style="32" customWidth="1"/>
    <col min="12290" max="12290" width="12.7109375" style="32" customWidth="1"/>
    <col min="12291" max="12291" width="47.42578125" style="32" customWidth="1"/>
    <col min="12292" max="12292" width="0" style="32" hidden="1" customWidth="1"/>
    <col min="12293" max="12293" width="24.7109375" style="32" customWidth="1"/>
    <col min="12294" max="12294" width="14.7109375" style="32" customWidth="1"/>
    <col min="12295" max="12296" width="15.7109375" style="32" customWidth="1"/>
    <col min="12297" max="12297" width="11.7109375" style="32" customWidth="1"/>
    <col min="12298" max="12298" width="6.42578125" style="32" bestFit="1" customWidth="1"/>
    <col min="12299" max="12299" width="11.7109375" style="32" customWidth="1"/>
    <col min="12300" max="12300" width="0" style="32" hidden="1" customWidth="1"/>
    <col min="12301" max="12301" width="3.7109375" style="32" customWidth="1"/>
    <col min="12302" max="12302" width="11.140625" style="32" bestFit="1" customWidth="1"/>
    <col min="12303" max="12534" width="10.5703125" style="32"/>
    <col min="12535" max="12542" width="0" style="32" hidden="1" customWidth="1"/>
    <col min="12543" max="12545" width="3.7109375" style="32" customWidth="1"/>
    <col min="12546" max="12546" width="12.7109375" style="32" customWidth="1"/>
    <col min="12547" max="12547" width="47.42578125" style="32" customWidth="1"/>
    <col min="12548" max="12548" width="0" style="32" hidden="1" customWidth="1"/>
    <col min="12549" max="12549" width="24.7109375" style="32" customWidth="1"/>
    <col min="12550" max="12550" width="14.7109375" style="32" customWidth="1"/>
    <col min="12551" max="12552" width="15.7109375" style="32" customWidth="1"/>
    <col min="12553" max="12553" width="11.7109375" style="32" customWidth="1"/>
    <col min="12554" max="12554" width="6.42578125" style="32" bestFit="1" customWidth="1"/>
    <col min="12555" max="12555" width="11.7109375" style="32" customWidth="1"/>
    <col min="12556" max="12556" width="0" style="32" hidden="1" customWidth="1"/>
    <col min="12557" max="12557" width="3.7109375" style="32" customWidth="1"/>
    <col min="12558" max="12558" width="11.140625" style="32" bestFit="1" customWidth="1"/>
    <col min="12559" max="12790" width="10.5703125" style="32"/>
    <col min="12791" max="12798" width="0" style="32" hidden="1" customWidth="1"/>
    <col min="12799" max="12801" width="3.7109375" style="32" customWidth="1"/>
    <col min="12802" max="12802" width="12.7109375" style="32" customWidth="1"/>
    <col min="12803" max="12803" width="47.42578125" style="32" customWidth="1"/>
    <col min="12804" max="12804" width="0" style="32" hidden="1" customWidth="1"/>
    <col min="12805" max="12805" width="24.7109375" style="32" customWidth="1"/>
    <col min="12806" max="12806" width="14.7109375" style="32" customWidth="1"/>
    <col min="12807" max="12808" width="15.7109375" style="32" customWidth="1"/>
    <col min="12809" max="12809" width="11.7109375" style="32" customWidth="1"/>
    <col min="12810" max="12810" width="6.42578125" style="32" bestFit="1" customWidth="1"/>
    <col min="12811" max="12811" width="11.7109375" style="32" customWidth="1"/>
    <col min="12812" max="12812" width="0" style="32" hidden="1" customWidth="1"/>
    <col min="12813" max="12813" width="3.7109375" style="32" customWidth="1"/>
    <col min="12814" max="12814" width="11.140625" style="32" bestFit="1" customWidth="1"/>
    <col min="12815" max="13046" width="10.5703125" style="32"/>
    <col min="13047" max="13054" width="0" style="32" hidden="1" customWidth="1"/>
    <col min="13055" max="13057" width="3.7109375" style="32" customWidth="1"/>
    <col min="13058" max="13058" width="12.7109375" style="32" customWidth="1"/>
    <col min="13059" max="13059" width="47.42578125" style="32" customWidth="1"/>
    <col min="13060" max="13060" width="0" style="32" hidden="1" customWidth="1"/>
    <col min="13061" max="13061" width="24.7109375" style="32" customWidth="1"/>
    <col min="13062" max="13062" width="14.7109375" style="32" customWidth="1"/>
    <col min="13063" max="13064" width="15.7109375" style="32" customWidth="1"/>
    <col min="13065" max="13065" width="11.7109375" style="32" customWidth="1"/>
    <col min="13066" max="13066" width="6.42578125" style="32" bestFit="1" customWidth="1"/>
    <col min="13067" max="13067" width="11.7109375" style="32" customWidth="1"/>
    <col min="13068" max="13068" width="0" style="32" hidden="1" customWidth="1"/>
    <col min="13069" max="13069" width="3.7109375" style="32" customWidth="1"/>
    <col min="13070" max="13070" width="11.140625" style="32" bestFit="1" customWidth="1"/>
    <col min="13071" max="13302" width="10.5703125" style="32"/>
    <col min="13303" max="13310" width="0" style="32" hidden="1" customWidth="1"/>
    <col min="13311" max="13313" width="3.7109375" style="32" customWidth="1"/>
    <col min="13314" max="13314" width="12.7109375" style="32" customWidth="1"/>
    <col min="13315" max="13315" width="47.42578125" style="32" customWidth="1"/>
    <col min="13316" max="13316" width="0" style="32" hidden="1" customWidth="1"/>
    <col min="13317" max="13317" width="24.7109375" style="32" customWidth="1"/>
    <col min="13318" max="13318" width="14.7109375" style="32" customWidth="1"/>
    <col min="13319" max="13320" width="15.7109375" style="32" customWidth="1"/>
    <col min="13321" max="13321" width="11.7109375" style="32" customWidth="1"/>
    <col min="13322" max="13322" width="6.42578125" style="32" bestFit="1" customWidth="1"/>
    <col min="13323" max="13323" width="11.7109375" style="32" customWidth="1"/>
    <col min="13324" max="13324" width="0" style="32" hidden="1" customWidth="1"/>
    <col min="13325" max="13325" width="3.7109375" style="32" customWidth="1"/>
    <col min="13326" max="13326" width="11.140625" style="32" bestFit="1" customWidth="1"/>
    <col min="13327" max="13558" width="10.5703125" style="32"/>
    <col min="13559" max="13566" width="0" style="32" hidden="1" customWidth="1"/>
    <col min="13567" max="13569" width="3.7109375" style="32" customWidth="1"/>
    <col min="13570" max="13570" width="12.7109375" style="32" customWidth="1"/>
    <col min="13571" max="13571" width="47.42578125" style="32" customWidth="1"/>
    <col min="13572" max="13572" width="0" style="32" hidden="1" customWidth="1"/>
    <col min="13573" max="13573" width="24.7109375" style="32" customWidth="1"/>
    <col min="13574" max="13574" width="14.7109375" style="32" customWidth="1"/>
    <col min="13575" max="13576" width="15.7109375" style="32" customWidth="1"/>
    <col min="13577" max="13577" width="11.7109375" style="32" customWidth="1"/>
    <col min="13578" max="13578" width="6.42578125" style="32" bestFit="1" customWidth="1"/>
    <col min="13579" max="13579" width="11.7109375" style="32" customWidth="1"/>
    <col min="13580" max="13580" width="0" style="32" hidden="1" customWidth="1"/>
    <col min="13581" max="13581" width="3.7109375" style="32" customWidth="1"/>
    <col min="13582" max="13582" width="11.140625" style="32" bestFit="1" customWidth="1"/>
    <col min="13583" max="13814" width="10.5703125" style="32"/>
    <col min="13815" max="13822" width="0" style="32" hidden="1" customWidth="1"/>
    <col min="13823" max="13825" width="3.7109375" style="32" customWidth="1"/>
    <col min="13826" max="13826" width="12.7109375" style="32" customWidth="1"/>
    <col min="13827" max="13827" width="47.42578125" style="32" customWidth="1"/>
    <col min="13828" max="13828" width="0" style="32" hidden="1" customWidth="1"/>
    <col min="13829" max="13829" width="24.7109375" style="32" customWidth="1"/>
    <col min="13830" max="13830" width="14.7109375" style="32" customWidth="1"/>
    <col min="13831" max="13832" width="15.7109375" style="32" customWidth="1"/>
    <col min="13833" max="13833" width="11.7109375" style="32" customWidth="1"/>
    <col min="13834" max="13834" width="6.42578125" style="32" bestFit="1" customWidth="1"/>
    <col min="13835" max="13835" width="11.7109375" style="32" customWidth="1"/>
    <col min="13836" max="13836" width="0" style="32" hidden="1" customWidth="1"/>
    <col min="13837" max="13837" width="3.7109375" style="32" customWidth="1"/>
    <col min="13838" max="13838" width="11.140625" style="32" bestFit="1" customWidth="1"/>
    <col min="13839" max="14070" width="10.5703125" style="32"/>
    <col min="14071" max="14078" width="0" style="32" hidden="1" customWidth="1"/>
    <col min="14079" max="14081" width="3.7109375" style="32" customWidth="1"/>
    <col min="14082" max="14082" width="12.7109375" style="32" customWidth="1"/>
    <col min="14083" max="14083" width="47.42578125" style="32" customWidth="1"/>
    <col min="14084" max="14084" width="0" style="32" hidden="1" customWidth="1"/>
    <col min="14085" max="14085" width="24.7109375" style="32" customWidth="1"/>
    <col min="14086" max="14086" width="14.7109375" style="32" customWidth="1"/>
    <col min="14087" max="14088" width="15.7109375" style="32" customWidth="1"/>
    <col min="14089" max="14089" width="11.7109375" style="32" customWidth="1"/>
    <col min="14090" max="14090" width="6.42578125" style="32" bestFit="1" customWidth="1"/>
    <col min="14091" max="14091" width="11.7109375" style="32" customWidth="1"/>
    <col min="14092" max="14092" width="0" style="32" hidden="1" customWidth="1"/>
    <col min="14093" max="14093" width="3.7109375" style="32" customWidth="1"/>
    <col min="14094" max="14094" width="11.140625" style="32" bestFit="1" customWidth="1"/>
    <col min="14095" max="14326" width="10.5703125" style="32"/>
    <col min="14327" max="14334" width="0" style="32" hidden="1" customWidth="1"/>
    <col min="14335" max="14337" width="3.7109375" style="32" customWidth="1"/>
    <col min="14338" max="14338" width="12.7109375" style="32" customWidth="1"/>
    <col min="14339" max="14339" width="47.42578125" style="32" customWidth="1"/>
    <col min="14340" max="14340" width="0" style="32" hidden="1" customWidth="1"/>
    <col min="14341" max="14341" width="24.7109375" style="32" customWidth="1"/>
    <col min="14342" max="14342" width="14.7109375" style="32" customWidth="1"/>
    <col min="14343" max="14344" width="15.7109375" style="32" customWidth="1"/>
    <col min="14345" max="14345" width="11.7109375" style="32" customWidth="1"/>
    <col min="14346" max="14346" width="6.42578125" style="32" bestFit="1" customWidth="1"/>
    <col min="14347" max="14347" width="11.7109375" style="32" customWidth="1"/>
    <col min="14348" max="14348" width="0" style="32" hidden="1" customWidth="1"/>
    <col min="14349" max="14349" width="3.7109375" style="32" customWidth="1"/>
    <col min="14350" max="14350" width="11.140625" style="32" bestFit="1" customWidth="1"/>
    <col min="14351" max="14582" width="10.5703125" style="32"/>
    <col min="14583" max="14590" width="0" style="32" hidden="1" customWidth="1"/>
    <col min="14591" max="14593" width="3.7109375" style="32" customWidth="1"/>
    <col min="14594" max="14594" width="12.7109375" style="32" customWidth="1"/>
    <col min="14595" max="14595" width="47.42578125" style="32" customWidth="1"/>
    <col min="14596" max="14596" width="0" style="32" hidden="1" customWidth="1"/>
    <col min="14597" max="14597" width="24.7109375" style="32" customWidth="1"/>
    <col min="14598" max="14598" width="14.7109375" style="32" customWidth="1"/>
    <col min="14599" max="14600" width="15.7109375" style="32" customWidth="1"/>
    <col min="14601" max="14601" width="11.7109375" style="32" customWidth="1"/>
    <col min="14602" max="14602" width="6.42578125" style="32" bestFit="1" customWidth="1"/>
    <col min="14603" max="14603" width="11.7109375" style="32" customWidth="1"/>
    <col min="14604" max="14604" width="0" style="32" hidden="1" customWidth="1"/>
    <col min="14605" max="14605" width="3.7109375" style="32" customWidth="1"/>
    <col min="14606" max="14606" width="11.140625" style="32" bestFit="1" customWidth="1"/>
    <col min="14607" max="14838" width="10.5703125" style="32"/>
    <col min="14839" max="14846" width="0" style="32" hidden="1" customWidth="1"/>
    <col min="14847" max="14849" width="3.7109375" style="32" customWidth="1"/>
    <col min="14850" max="14850" width="12.7109375" style="32" customWidth="1"/>
    <col min="14851" max="14851" width="47.42578125" style="32" customWidth="1"/>
    <col min="14852" max="14852" width="0" style="32" hidden="1" customWidth="1"/>
    <col min="14853" max="14853" width="24.7109375" style="32" customWidth="1"/>
    <col min="14854" max="14854" width="14.7109375" style="32" customWidth="1"/>
    <col min="14855" max="14856" width="15.7109375" style="32" customWidth="1"/>
    <col min="14857" max="14857" width="11.7109375" style="32" customWidth="1"/>
    <col min="14858" max="14858" width="6.42578125" style="32" bestFit="1" customWidth="1"/>
    <col min="14859" max="14859" width="11.7109375" style="32" customWidth="1"/>
    <col min="14860" max="14860" width="0" style="32" hidden="1" customWidth="1"/>
    <col min="14861" max="14861" width="3.7109375" style="32" customWidth="1"/>
    <col min="14862" max="14862" width="11.140625" style="32" bestFit="1" customWidth="1"/>
    <col min="14863" max="15094" width="10.5703125" style="32"/>
    <col min="15095" max="15102" width="0" style="32" hidden="1" customWidth="1"/>
    <col min="15103" max="15105" width="3.7109375" style="32" customWidth="1"/>
    <col min="15106" max="15106" width="12.7109375" style="32" customWidth="1"/>
    <col min="15107" max="15107" width="47.42578125" style="32" customWidth="1"/>
    <col min="15108" max="15108" width="0" style="32" hidden="1" customWidth="1"/>
    <col min="15109" max="15109" width="24.7109375" style="32" customWidth="1"/>
    <col min="15110" max="15110" width="14.7109375" style="32" customWidth="1"/>
    <col min="15111" max="15112" width="15.7109375" style="32" customWidth="1"/>
    <col min="15113" max="15113" width="11.7109375" style="32" customWidth="1"/>
    <col min="15114" max="15114" width="6.42578125" style="32" bestFit="1" customWidth="1"/>
    <col min="15115" max="15115" width="11.7109375" style="32" customWidth="1"/>
    <col min="15116" max="15116" width="0" style="32" hidden="1" customWidth="1"/>
    <col min="15117" max="15117" width="3.7109375" style="32" customWidth="1"/>
    <col min="15118" max="15118" width="11.140625" style="32" bestFit="1" customWidth="1"/>
    <col min="15119" max="15350" width="10.5703125" style="32"/>
    <col min="15351" max="15358" width="0" style="32" hidden="1" customWidth="1"/>
    <col min="15359" max="15361" width="3.7109375" style="32" customWidth="1"/>
    <col min="15362" max="15362" width="12.7109375" style="32" customWidth="1"/>
    <col min="15363" max="15363" width="47.42578125" style="32" customWidth="1"/>
    <col min="15364" max="15364" width="0" style="32" hidden="1" customWidth="1"/>
    <col min="15365" max="15365" width="24.7109375" style="32" customWidth="1"/>
    <col min="15366" max="15366" width="14.7109375" style="32" customWidth="1"/>
    <col min="15367" max="15368" width="15.7109375" style="32" customWidth="1"/>
    <col min="15369" max="15369" width="11.7109375" style="32" customWidth="1"/>
    <col min="15370" max="15370" width="6.42578125" style="32" bestFit="1" customWidth="1"/>
    <col min="15371" max="15371" width="11.7109375" style="32" customWidth="1"/>
    <col min="15372" max="15372" width="0" style="32" hidden="1" customWidth="1"/>
    <col min="15373" max="15373" width="3.7109375" style="32" customWidth="1"/>
    <col min="15374" max="15374" width="11.140625" style="32" bestFit="1" customWidth="1"/>
    <col min="15375" max="15606" width="10.5703125" style="32"/>
    <col min="15607" max="15614" width="0" style="32" hidden="1" customWidth="1"/>
    <col min="15615" max="15617" width="3.7109375" style="32" customWidth="1"/>
    <col min="15618" max="15618" width="12.7109375" style="32" customWidth="1"/>
    <col min="15619" max="15619" width="47.42578125" style="32" customWidth="1"/>
    <col min="15620" max="15620" width="0" style="32" hidden="1" customWidth="1"/>
    <col min="15621" max="15621" width="24.7109375" style="32" customWidth="1"/>
    <col min="15622" max="15622" width="14.7109375" style="32" customWidth="1"/>
    <col min="15623" max="15624" width="15.7109375" style="32" customWidth="1"/>
    <col min="15625" max="15625" width="11.7109375" style="32" customWidth="1"/>
    <col min="15626" max="15626" width="6.42578125" style="32" bestFit="1" customWidth="1"/>
    <col min="15627" max="15627" width="11.7109375" style="32" customWidth="1"/>
    <col min="15628" max="15628" width="0" style="32" hidden="1" customWidth="1"/>
    <col min="15629" max="15629" width="3.7109375" style="32" customWidth="1"/>
    <col min="15630" max="15630" width="11.140625" style="32" bestFit="1" customWidth="1"/>
    <col min="15631" max="15862" width="10.5703125" style="32"/>
    <col min="15863" max="15870" width="0" style="32" hidden="1" customWidth="1"/>
    <col min="15871" max="15873" width="3.7109375" style="32" customWidth="1"/>
    <col min="15874" max="15874" width="12.7109375" style="32" customWidth="1"/>
    <col min="15875" max="15875" width="47.42578125" style="32" customWidth="1"/>
    <col min="15876" max="15876" width="0" style="32" hidden="1" customWidth="1"/>
    <col min="15877" max="15877" width="24.7109375" style="32" customWidth="1"/>
    <col min="15878" max="15878" width="14.7109375" style="32" customWidth="1"/>
    <col min="15879" max="15880" width="15.7109375" style="32" customWidth="1"/>
    <col min="15881" max="15881" width="11.7109375" style="32" customWidth="1"/>
    <col min="15882" max="15882" width="6.42578125" style="32" bestFit="1" customWidth="1"/>
    <col min="15883" max="15883" width="11.7109375" style="32" customWidth="1"/>
    <col min="15884" max="15884" width="0" style="32" hidden="1" customWidth="1"/>
    <col min="15885" max="15885" width="3.7109375" style="32" customWidth="1"/>
    <col min="15886" max="15886" width="11.140625" style="32" bestFit="1" customWidth="1"/>
    <col min="15887" max="16118" width="10.5703125" style="32"/>
    <col min="16119" max="16126" width="0" style="32" hidden="1" customWidth="1"/>
    <col min="16127" max="16129" width="3.7109375" style="32" customWidth="1"/>
    <col min="16130" max="16130" width="12.7109375" style="32" customWidth="1"/>
    <col min="16131" max="16131" width="47.42578125" style="32" customWidth="1"/>
    <col min="16132" max="16132" width="0" style="32" hidden="1" customWidth="1"/>
    <col min="16133" max="16133" width="24.7109375" style="32" customWidth="1"/>
    <col min="16134" max="16134" width="14.7109375" style="32" customWidth="1"/>
    <col min="16135" max="16136" width="15.7109375" style="32" customWidth="1"/>
    <col min="16137" max="16137" width="11.7109375" style="32" customWidth="1"/>
    <col min="16138" max="16138" width="6.42578125" style="32" bestFit="1" customWidth="1"/>
    <col min="16139" max="16139" width="11.7109375" style="32" customWidth="1"/>
    <col min="16140" max="16140" width="0" style="32" hidden="1" customWidth="1"/>
    <col min="16141" max="16141" width="3.7109375" style="32" customWidth="1"/>
    <col min="16142" max="16142" width="11.140625" style="32" bestFit="1" customWidth="1"/>
    <col min="16143" max="16384" width="10.5703125" style="32"/>
  </cols>
  <sheetData>
    <row r="1" spans="1:29" hidden="1"/>
    <row r="2" spans="1:29" hidden="1"/>
    <row r="3" spans="1:29" hidden="1"/>
    <row r="4" spans="1:29" ht="3" customHeight="1">
      <c r="J4" s="79"/>
      <c r="K4" s="79"/>
      <c r="L4" s="33"/>
      <c r="M4" s="33"/>
      <c r="N4" s="33"/>
      <c r="V4" s="33"/>
    </row>
    <row r="5" spans="1:29" ht="22.5" customHeight="1">
      <c r="J5" s="79"/>
      <c r="K5" s="79"/>
      <c r="L5" s="681" t="s">
        <v>685</v>
      </c>
      <c r="M5" s="681"/>
      <c r="N5" s="681"/>
      <c r="O5" s="681"/>
      <c r="P5" s="681"/>
      <c r="Q5" s="681"/>
      <c r="R5" s="681"/>
      <c r="S5" s="681"/>
      <c r="T5" s="681"/>
      <c r="U5" s="420"/>
      <c r="V5" s="420"/>
    </row>
    <row r="6" spans="1:29" ht="3" customHeight="1">
      <c r="J6" s="79"/>
      <c r="K6" s="79"/>
      <c r="L6" s="33"/>
      <c r="M6" s="33"/>
      <c r="N6" s="33"/>
      <c r="O6" s="76"/>
      <c r="P6" s="76"/>
      <c r="Q6" s="76"/>
      <c r="R6" s="76"/>
      <c r="S6" s="76"/>
      <c r="T6" s="76"/>
      <c r="U6" s="33"/>
    </row>
    <row r="7" spans="1:29" s="145" customFormat="1" ht="22.5">
      <c r="A7" s="190"/>
      <c r="B7" s="190"/>
      <c r="C7" s="190"/>
      <c r="D7" s="190"/>
      <c r="E7" s="190"/>
      <c r="F7" s="190"/>
      <c r="G7" s="190"/>
      <c r="H7" s="190"/>
      <c r="L7" s="422"/>
      <c r="M7" s="468" t="s">
        <v>502</v>
      </c>
      <c r="N7" s="490"/>
      <c r="O7" s="716" t="str">
        <f>IF(NameOrPr_ch="",IF(NameOrPr="","",NameOrPr),NameOrPr_ch)</f>
        <v>Комитет по тарифам и ценам Курской области</v>
      </c>
      <c r="P7" s="717"/>
      <c r="Q7" s="717"/>
      <c r="R7" s="717"/>
      <c r="S7" s="717"/>
      <c r="T7" s="718"/>
      <c r="U7" s="491"/>
      <c r="Y7" s="190"/>
      <c r="Z7" s="190"/>
      <c r="AA7" s="190"/>
      <c r="AB7" s="190"/>
      <c r="AC7" s="190"/>
    </row>
    <row r="8" spans="1:29" s="145" customFormat="1" ht="18.75">
      <c r="A8" s="190"/>
      <c r="B8" s="190"/>
      <c r="C8" s="190"/>
      <c r="D8" s="190"/>
      <c r="E8" s="190"/>
      <c r="F8" s="190"/>
      <c r="G8" s="190"/>
      <c r="H8" s="190"/>
      <c r="L8" s="422"/>
      <c r="M8" s="468" t="s">
        <v>595</v>
      </c>
      <c r="N8" s="490"/>
      <c r="O8" s="716" t="str">
        <f>IF(datePr_ch="",IF(datePr="","",datePr),datePr_ch)</f>
        <v>23.11.2022</v>
      </c>
      <c r="P8" s="717"/>
      <c r="Q8" s="717"/>
      <c r="R8" s="717"/>
      <c r="S8" s="717"/>
      <c r="T8" s="718"/>
      <c r="U8" s="491"/>
      <c r="Y8" s="190"/>
      <c r="Z8" s="190"/>
      <c r="AA8" s="190"/>
      <c r="AB8" s="190"/>
      <c r="AC8" s="190"/>
    </row>
    <row r="9" spans="1:29" s="145" customFormat="1" ht="18.75">
      <c r="A9" s="190"/>
      <c r="B9" s="190"/>
      <c r="C9" s="190"/>
      <c r="D9" s="190"/>
      <c r="E9" s="190"/>
      <c r="F9" s="190"/>
      <c r="G9" s="190"/>
      <c r="H9" s="190"/>
      <c r="L9" s="139"/>
      <c r="M9" s="468" t="s">
        <v>594</v>
      </c>
      <c r="N9" s="490"/>
      <c r="O9" s="716" t="str">
        <f>IF(numberPr_ch="",IF(numberPr="","",numberPr),numberPr_ch)</f>
        <v>№73</v>
      </c>
      <c r="P9" s="717"/>
      <c r="Q9" s="717"/>
      <c r="R9" s="717"/>
      <c r="S9" s="717"/>
      <c r="T9" s="718"/>
      <c r="U9" s="491"/>
      <c r="Y9" s="190"/>
      <c r="Z9" s="190"/>
      <c r="AA9" s="190"/>
      <c r="AB9" s="190"/>
      <c r="AC9" s="190"/>
    </row>
    <row r="10" spans="1:29" s="145" customFormat="1" ht="18.75">
      <c r="A10" s="190"/>
      <c r="B10" s="190"/>
      <c r="C10" s="190"/>
      <c r="D10" s="190"/>
      <c r="E10" s="190"/>
      <c r="F10" s="190"/>
      <c r="G10" s="190"/>
      <c r="H10" s="190"/>
      <c r="L10" s="139"/>
      <c r="M10" s="468" t="s">
        <v>501</v>
      </c>
      <c r="N10" s="490"/>
      <c r="O10" s="716" t="str">
        <f>IF(IstPub_ch="",IF(IstPub="","",IstPub),IstPub_ch)</f>
        <v>Газета "Курская правда" № 142 от 29.11.2022 г.</v>
      </c>
      <c r="P10" s="717"/>
      <c r="Q10" s="717"/>
      <c r="R10" s="717"/>
      <c r="S10" s="717"/>
      <c r="T10" s="718"/>
      <c r="U10" s="491"/>
      <c r="Y10" s="190"/>
      <c r="Z10" s="190"/>
      <c r="AA10" s="190"/>
      <c r="AB10" s="190"/>
      <c r="AC10" s="190"/>
    </row>
    <row r="11" spans="1:29" s="145" customFormat="1" ht="18.75" hidden="1">
      <c r="A11" s="190"/>
      <c r="B11" s="190"/>
      <c r="C11" s="190"/>
      <c r="D11" s="190"/>
      <c r="E11" s="190"/>
      <c r="F11" s="190"/>
      <c r="G11" s="190"/>
      <c r="H11" s="190"/>
      <c r="L11" s="139"/>
      <c r="M11" s="513"/>
      <c r="O11" s="512"/>
      <c r="P11" s="512"/>
      <c r="Q11" s="190" t="s">
        <v>720</v>
      </c>
      <c r="R11" s="190" t="s">
        <v>721</v>
      </c>
      <c r="S11" s="512"/>
      <c r="T11" s="512"/>
      <c r="U11" s="491"/>
      <c r="Y11" s="190"/>
      <c r="Z11" s="190"/>
      <c r="AA11" s="190"/>
      <c r="AB11" s="190"/>
      <c r="AC11" s="190"/>
    </row>
    <row r="12" spans="1:29" s="145" customFormat="1" ht="11.25" hidden="1">
      <c r="A12" s="190"/>
      <c r="B12" s="190"/>
      <c r="C12" s="190"/>
      <c r="D12" s="190"/>
      <c r="E12" s="190"/>
      <c r="F12" s="190"/>
      <c r="G12" s="190"/>
      <c r="H12" s="190"/>
      <c r="L12" s="682"/>
      <c r="M12" s="682"/>
      <c r="N12" s="412"/>
      <c r="O12" s="421"/>
      <c r="P12" s="421"/>
      <c r="Q12" s="421"/>
      <c r="R12" s="421"/>
      <c r="S12" s="421"/>
      <c r="T12" s="421"/>
      <c r="U12" s="410"/>
      <c r="V12" s="424" t="s">
        <v>373</v>
      </c>
      <c r="Y12" s="190"/>
      <c r="Z12" s="190"/>
      <c r="AA12" s="190"/>
      <c r="AB12" s="190"/>
      <c r="AC12" s="190"/>
    </row>
    <row r="13" spans="1:29" ht="15" customHeight="1">
      <c r="J13" s="79"/>
      <c r="K13" s="79"/>
      <c r="L13" s="33"/>
      <c r="M13" s="33"/>
      <c r="N13" s="33"/>
      <c r="O13" s="464"/>
      <c r="P13" s="464"/>
      <c r="Q13" s="711"/>
      <c r="R13" s="711"/>
      <c r="S13" s="711"/>
      <c r="T13" s="711"/>
      <c r="U13" s="711"/>
      <c r="V13" s="711"/>
    </row>
    <row r="14" spans="1:29">
      <c r="J14" s="79"/>
      <c r="K14" s="79"/>
      <c r="L14" s="613" t="s">
        <v>454</v>
      </c>
      <c r="M14" s="613"/>
      <c r="N14" s="613"/>
      <c r="O14" s="613"/>
      <c r="P14" s="613"/>
      <c r="Q14" s="613"/>
      <c r="R14" s="613"/>
      <c r="S14" s="613"/>
      <c r="T14" s="613"/>
      <c r="U14" s="613"/>
      <c r="V14" s="613"/>
      <c r="W14" s="613"/>
      <c r="X14" s="613" t="s">
        <v>455</v>
      </c>
    </row>
    <row r="15" spans="1:29" ht="14.25" customHeight="1">
      <c r="J15" s="79"/>
      <c r="K15" s="79"/>
      <c r="L15" s="694" t="s">
        <v>92</v>
      </c>
      <c r="M15" s="694" t="s">
        <v>625</v>
      </c>
      <c r="N15" s="93"/>
      <c r="O15" s="694" t="s">
        <v>626</v>
      </c>
      <c r="P15" s="733" t="s">
        <v>627</v>
      </c>
      <c r="Q15" s="733" t="s">
        <v>640</v>
      </c>
      <c r="R15" s="733"/>
      <c r="S15" s="733"/>
      <c r="T15" s="733"/>
      <c r="U15" s="733"/>
      <c r="V15" s="694" t="s">
        <v>341</v>
      </c>
      <c r="W15" s="710" t="s">
        <v>275</v>
      </c>
      <c r="X15" s="613"/>
    </row>
    <row r="16" spans="1:29" ht="25.5" customHeight="1">
      <c r="J16" s="79"/>
      <c r="K16" s="79"/>
      <c r="L16" s="694"/>
      <c r="M16" s="694"/>
      <c r="N16" s="93"/>
      <c r="O16" s="694"/>
      <c r="P16" s="733"/>
      <c r="Q16" s="733" t="s">
        <v>678</v>
      </c>
      <c r="R16" s="733"/>
      <c r="S16" s="724" t="s">
        <v>653</v>
      </c>
      <c r="T16" s="724"/>
      <c r="U16" s="724"/>
      <c r="V16" s="694"/>
      <c r="W16" s="710"/>
      <c r="X16" s="613"/>
    </row>
    <row r="17" spans="1:29" ht="14.25" customHeight="1">
      <c r="J17" s="79"/>
      <c r="K17" s="79"/>
      <c r="L17" s="694"/>
      <c r="M17" s="694"/>
      <c r="N17" s="93"/>
      <c r="O17" s="694"/>
      <c r="P17" s="733"/>
      <c r="Q17" s="93" t="s">
        <v>676</v>
      </c>
      <c r="R17" s="93" t="s">
        <v>677</v>
      </c>
      <c r="S17" s="95" t="s">
        <v>274</v>
      </c>
      <c r="T17" s="721" t="s">
        <v>273</v>
      </c>
      <c r="U17" s="721"/>
      <c r="V17" s="694"/>
      <c r="W17" s="710"/>
      <c r="X17" s="613"/>
    </row>
    <row r="18" spans="1:29">
      <c r="J18" s="79"/>
      <c r="K18" s="413">
        <v>1</v>
      </c>
      <c r="L18" s="38" t="s">
        <v>93</v>
      </c>
      <c r="M18" s="38" t="s">
        <v>49</v>
      </c>
      <c r="N18" s="419" t="s">
        <v>49</v>
      </c>
      <c r="O18" s="411">
        <f t="shared" ref="O18:T18" ca="1" si="0">OFFSET(O18,0,-1)+1</f>
        <v>3</v>
      </c>
      <c r="P18" s="411">
        <f t="shared" ca="1" si="0"/>
        <v>4</v>
      </c>
      <c r="Q18" s="411">
        <f t="shared" ca="1" si="0"/>
        <v>5</v>
      </c>
      <c r="R18" s="411">
        <f t="shared" ca="1" si="0"/>
        <v>6</v>
      </c>
      <c r="S18" s="411">
        <f t="shared" ca="1" si="0"/>
        <v>7</v>
      </c>
      <c r="T18" s="726">
        <f t="shared" ca="1" si="0"/>
        <v>8</v>
      </c>
      <c r="U18" s="726"/>
      <c r="V18" s="411">
        <f ca="1">OFFSET(V18,0,-2)+1</f>
        <v>9</v>
      </c>
      <c r="X18" s="411">
        <f ca="1">OFFSET(X18,0,-2)+1</f>
        <v>10</v>
      </c>
    </row>
    <row r="19" spans="1:29" ht="22.5">
      <c r="A19" s="667">
        <v>1</v>
      </c>
      <c r="J19" s="79"/>
      <c r="K19" s="79"/>
      <c r="L19" s="425">
        <f>mergeValue(A19)</f>
        <v>1</v>
      </c>
      <c r="M19" s="472" t="s">
        <v>20</v>
      </c>
      <c r="N19" s="460"/>
      <c r="O19" s="712"/>
      <c r="P19" s="712"/>
      <c r="Q19" s="712"/>
      <c r="R19" s="712"/>
      <c r="S19" s="712"/>
      <c r="T19" s="712"/>
      <c r="U19" s="712"/>
      <c r="V19" s="712"/>
      <c r="W19" s="712"/>
      <c r="X19" s="176" t="s">
        <v>476</v>
      </c>
    </row>
    <row r="20" spans="1:29" ht="22.5">
      <c r="A20" s="667"/>
      <c r="B20" s="667">
        <v>1</v>
      </c>
      <c r="G20" s="550"/>
      <c r="H20" s="303"/>
      <c r="I20" s="553"/>
      <c r="J20" s="42"/>
      <c r="K20" s="32"/>
      <c r="L20" s="425" t="str">
        <f>mergeValue(A20) &amp;"."&amp; mergeValue(B20)</f>
        <v>1.1</v>
      </c>
      <c r="M20" s="441" t="s">
        <v>16</v>
      </c>
      <c r="N20" s="460"/>
      <c r="O20" s="712"/>
      <c r="P20" s="712"/>
      <c r="Q20" s="712"/>
      <c r="R20" s="712"/>
      <c r="S20" s="712"/>
      <c r="T20" s="712"/>
      <c r="U20" s="712"/>
      <c r="V20" s="712"/>
      <c r="W20" s="712"/>
      <c r="X20" s="176" t="s">
        <v>477</v>
      </c>
    </row>
    <row r="21" spans="1:29" ht="22.5">
      <c r="A21" s="667"/>
      <c r="B21" s="667"/>
      <c r="C21" s="667">
        <v>1</v>
      </c>
      <c r="G21" s="550"/>
      <c r="H21" s="303"/>
      <c r="I21" s="114"/>
      <c r="J21" s="42"/>
      <c r="K21" s="32"/>
      <c r="L21" s="425" t="str">
        <f>mergeValue(A21) &amp;"."&amp; mergeValue(B21)&amp;"."&amp; mergeValue(C21)</f>
        <v>1.1.1</v>
      </c>
      <c r="M21" s="442" t="s">
        <v>7</v>
      </c>
      <c r="N21" s="460"/>
      <c r="O21" s="712"/>
      <c r="P21" s="712"/>
      <c r="Q21" s="712"/>
      <c r="R21" s="712"/>
      <c r="S21" s="712"/>
      <c r="T21" s="712"/>
      <c r="U21" s="712"/>
      <c r="V21" s="712"/>
      <c r="W21" s="712"/>
      <c r="X21" s="176" t="s">
        <v>632</v>
      </c>
    </row>
    <row r="22" spans="1:29">
      <c r="A22" s="667"/>
      <c r="B22" s="667"/>
      <c r="C22" s="667"/>
      <c r="D22" s="667">
        <v>1</v>
      </c>
      <c r="G22" s="550"/>
      <c r="H22" s="303"/>
      <c r="I22" s="114"/>
      <c r="J22" s="552"/>
      <c r="K22" s="32"/>
      <c r="L22" s="425" t="str">
        <f>mergeValue(A22) &amp;"."&amp; mergeValue(B22)&amp;"."&amp; mergeValue(C22)&amp;"."&amp; mergeValue(D22)</f>
        <v>1.1.1.1</v>
      </c>
      <c r="M22" s="443" t="s">
        <v>22</v>
      </c>
      <c r="N22" s="460"/>
      <c r="O22" s="712"/>
      <c r="P22" s="712"/>
      <c r="Q22" s="712"/>
      <c r="R22" s="712"/>
      <c r="S22" s="712"/>
      <c r="T22" s="712"/>
      <c r="U22" s="712"/>
      <c r="V22" s="712"/>
      <c r="W22" s="712"/>
      <c r="X22" s="486" t="s">
        <v>686</v>
      </c>
    </row>
    <row r="23" spans="1:29" ht="42.95" customHeight="1">
      <c r="A23" s="667"/>
      <c r="B23" s="667"/>
      <c r="C23" s="667"/>
      <c r="D23" s="667"/>
      <c r="E23" s="180">
        <v>1</v>
      </c>
      <c r="G23" s="550"/>
      <c r="H23" s="303"/>
      <c r="I23" s="114"/>
      <c r="J23" s="552"/>
      <c r="K23" s="202"/>
      <c r="L23" s="425" t="str">
        <f>mergeValue(A23) &amp;"."&amp; mergeValue(B23)&amp;"."&amp; mergeValue(C23)&amp;"."&amp; mergeValue(D23)&amp;"."&amp; mergeValue(E23)</f>
        <v>1.1.1.1.1</v>
      </c>
      <c r="M23" s="565"/>
      <c r="N23" s="110"/>
      <c r="O23" s="567"/>
      <c r="P23" s="568"/>
      <c r="Q23" s="495"/>
      <c r="R23" s="495"/>
      <c r="S23" s="572"/>
      <c r="T23" s="405" t="s">
        <v>85</v>
      </c>
      <c r="U23" s="577"/>
      <c r="V23" s="405" t="s">
        <v>85</v>
      </c>
      <c r="W23" s="538"/>
      <c r="X23" s="684" t="s">
        <v>687</v>
      </c>
      <c r="Y23" s="180" t="str">
        <f>strCheckDateTwo(N23:W23)</f>
        <v/>
      </c>
    </row>
    <row r="24" spans="1:29" hidden="1">
      <c r="A24" s="667"/>
      <c r="B24" s="667"/>
      <c r="C24" s="667"/>
      <c r="D24" s="667"/>
      <c r="G24" s="550"/>
      <c r="H24" s="303"/>
      <c r="I24" s="114"/>
      <c r="J24" s="552"/>
      <c r="K24" s="202"/>
      <c r="L24" s="359"/>
      <c r="M24" s="450"/>
      <c r="N24" s="473"/>
      <c r="O24" s="473"/>
      <c r="P24" s="473"/>
      <c r="Q24" s="473"/>
      <c r="R24" s="461" t="str">
        <f>S23 &amp; "-" &amp; U23</f>
        <v>-</v>
      </c>
      <c r="S24" s="429"/>
      <c r="T24" s="462"/>
      <c r="U24" s="429"/>
      <c r="V24" s="473"/>
      <c r="W24" s="537"/>
      <c r="X24" s="685"/>
    </row>
    <row r="25" spans="1:29" ht="15" customHeight="1">
      <c r="A25" s="667"/>
      <c r="B25" s="667"/>
      <c r="C25" s="667"/>
      <c r="D25" s="667"/>
      <c r="G25" s="550"/>
      <c r="H25" s="303"/>
      <c r="I25" s="114"/>
      <c r="J25" s="552"/>
      <c r="K25" s="202"/>
      <c r="L25" s="439"/>
      <c r="M25" s="444" t="s">
        <v>5</v>
      </c>
      <c r="N25" s="136"/>
      <c r="O25" s="440"/>
      <c r="P25" s="440"/>
      <c r="Q25" s="440"/>
      <c r="R25" s="440"/>
      <c r="S25" s="455"/>
      <c r="T25" s="148"/>
      <c r="U25" s="452"/>
      <c r="V25" s="136"/>
      <c r="W25" s="136"/>
      <c r="X25" s="686"/>
    </row>
    <row r="26" spans="1:29" customFormat="1" ht="15" customHeight="1">
      <c r="A26" s="667"/>
      <c r="B26" s="667"/>
      <c r="C26" s="667"/>
      <c r="D26" s="545"/>
      <c r="E26" s="545"/>
      <c r="F26" s="545"/>
      <c r="G26" s="550"/>
      <c r="H26" s="545"/>
      <c r="I26" s="114"/>
      <c r="J26" s="78"/>
      <c r="K26" s="2"/>
      <c r="L26" s="439"/>
      <c r="M26" s="137" t="s">
        <v>17</v>
      </c>
      <c r="N26" s="136"/>
      <c r="O26" s="440"/>
      <c r="P26" s="440"/>
      <c r="Q26" s="440"/>
      <c r="R26" s="440"/>
      <c r="S26" s="455"/>
      <c r="T26" s="148"/>
      <c r="U26" s="452"/>
      <c r="V26" s="136"/>
      <c r="W26" s="148"/>
      <c r="X26" s="554"/>
      <c r="Y26" s="182"/>
      <c r="Z26" s="182"/>
      <c r="AA26" s="182"/>
      <c r="AB26" s="182"/>
      <c r="AC26" s="182"/>
    </row>
    <row r="27" spans="1:29" customFormat="1" ht="15" customHeight="1">
      <c r="A27" s="667"/>
      <c r="B27" s="667"/>
      <c r="C27" s="545"/>
      <c r="D27" s="545"/>
      <c r="E27" s="545"/>
      <c r="F27" s="545"/>
      <c r="G27" s="550"/>
      <c r="H27" s="545"/>
      <c r="I27" s="541"/>
      <c r="J27" s="78"/>
      <c r="K27" s="2"/>
      <c r="L27" s="439"/>
      <c r="M27" s="136" t="s">
        <v>18</v>
      </c>
      <c r="N27" s="136"/>
      <c r="O27" s="440"/>
      <c r="P27" s="440"/>
      <c r="Q27" s="440"/>
      <c r="R27" s="440"/>
      <c r="S27" s="455"/>
      <c r="T27" s="148"/>
      <c r="U27" s="452"/>
      <c r="V27" s="136"/>
      <c r="W27" s="148"/>
      <c r="X27" s="449"/>
      <c r="Y27" s="182"/>
      <c r="Z27" s="182"/>
      <c r="AA27" s="182"/>
      <c r="AB27" s="182"/>
      <c r="AC27" s="182"/>
    </row>
    <row r="28" spans="1:29" customFormat="1" ht="15" customHeight="1">
      <c r="A28" s="667"/>
      <c r="B28" s="545"/>
      <c r="C28" s="545"/>
      <c r="D28" s="545"/>
      <c r="E28" s="545"/>
      <c r="F28" s="545"/>
      <c r="G28" s="550"/>
      <c r="H28" s="545"/>
      <c r="I28" s="541"/>
      <c r="J28" s="78"/>
      <c r="K28" s="2"/>
      <c r="L28" s="439"/>
      <c r="M28" s="142" t="s">
        <v>19</v>
      </c>
      <c r="N28" s="136"/>
      <c r="O28" s="440"/>
      <c r="P28" s="440"/>
      <c r="Q28" s="440"/>
      <c r="R28" s="440"/>
      <c r="S28" s="455"/>
      <c r="T28" s="148"/>
      <c r="U28" s="452"/>
      <c r="V28" s="136"/>
      <c r="W28" s="148"/>
      <c r="X28" s="449"/>
      <c r="Y28" s="182"/>
      <c r="Z28" s="182"/>
      <c r="AA28" s="182"/>
      <c r="AB28" s="182"/>
      <c r="AC28" s="182"/>
    </row>
    <row r="29" spans="1:29" customFormat="1" ht="15" customHeight="1">
      <c r="G29" s="143"/>
      <c r="H29" s="2"/>
      <c r="I29" s="505"/>
      <c r="J29" s="78"/>
      <c r="L29" s="439"/>
      <c r="M29" s="151" t="s">
        <v>309</v>
      </c>
      <c r="N29" s="136"/>
      <c r="O29" s="440"/>
      <c r="P29" s="440"/>
      <c r="Q29" s="440"/>
      <c r="R29" s="440"/>
      <c r="S29" s="455"/>
      <c r="T29" s="148"/>
      <c r="U29" s="452"/>
      <c r="V29" s="136"/>
      <c r="W29" s="148"/>
      <c r="X29" s="449"/>
      <c r="Y29" s="182"/>
      <c r="Z29" s="182"/>
      <c r="AA29" s="182"/>
      <c r="AB29" s="182"/>
      <c r="AC29" s="182"/>
    </row>
    <row r="30" spans="1:29" ht="3" customHeight="1"/>
    <row r="31" spans="1:29" ht="96" customHeight="1">
      <c r="L31" s="1">
        <v>1</v>
      </c>
      <c r="M31" s="661" t="s">
        <v>688</v>
      </c>
      <c r="N31" s="661"/>
      <c r="O31" s="661"/>
      <c r="P31" s="661"/>
      <c r="Q31" s="661"/>
      <c r="R31" s="661"/>
      <c r="S31" s="661"/>
      <c r="T31" s="661"/>
      <c r="U31" s="661"/>
      <c r="V31" s="661"/>
      <c r="W31" s="661"/>
      <c r="X31" s="661"/>
      <c r="Y31" s="579"/>
      <c r="Z31" s="433"/>
      <c r="AA31" s="433"/>
      <c r="AB31" s="433"/>
      <c r="AC31" s="433"/>
    </row>
    <row r="32" spans="1:29">
      <c r="M32" s="432"/>
      <c r="N32" s="432"/>
      <c r="O32" s="432"/>
      <c r="P32" s="432"/>
      <c r="Q32" s="432"/>
      <c r="R32" s="432"/>
      <c r="S32" s="432"/>
      <c r="T32" s="432"/>
      <c r="U32" s="432"/>
      <c r="V32" s="432"/>
      <c r="W32" s="432"/>
      <c r="X32" s="432"/>
      <c r="Y32" s="191"/>
      <c r="Z32" s="191"/>
      <c r="AA32" s="191"/>
      <c r="AB32" s="191"/>
      <c r="AC32" s="191"/>
    </row>
  </sheetData>
  <sheetProtection algorithmName="SHA-512" hashValue="7mODqx6cWkUcQCn6ek5lnEApaSoS7ec6/ycklC5qnY57TBAzrFGo9qCUYf05KSgphX0p0E228CPzxYTAOYBOzQ==" saltValue="STh2sB4of7aPoowslMiYmw==" spinCount="100000" sheet="1" objects="1" scenarios="1" formatColumns="0" formatRows="0"/>
  <dataConsolidate/>
  <mergeCells count="30">
    <mergeCell ref="M31:X31"/>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8"/>
    <mergeCell ref="O19:W19"/>
    <mergeCell ref="B20:B27"/>
    <mergeCell ref="O20:W20"/>
    <mergeCell ref="C21:C26"/>
    <mergeCell ref="D22:D25"/>
    <mergeCell ref="O22:W22"/>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xr:uid="{00000000-0002-0000-1E00-000000000000}"/>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xr:uid="{00000000-0002-0000-1E00-000001000000}">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xr:uid="{00000000-0002-0000-1E00-000002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xr:uid="{00000000-0002-0000-1E00-000003000000}"/>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xr:uid="{00000000-0002-0000-1E00-000004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xr:uid="{00000000-0002-0000-1E00-000005000000}"/>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xr:uid="{00000000-0002-0000-1E00-000006000000}"/>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xr:uid="{00000000-0002-0000-1E00-000007000000}">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List05_11">
    <tabColor theme="0" tint="-0.249977111117893"/>
  </sheetPr>
  <dimension ref="A1:T27"/>
  <sheetViews>
    <sheetView showGridLines="0" topLeftCell="E1" zoomScaleNormal="100" workbookViewId="0">
      <selection activeCell="G26" sqref="G26"/>
    </sheetView>
  </sheetViews>
  <sheetFormatPr defaultColWidth="10.5703125" defaultRowHeight="14.25"/>
  <cols>
    <col min="1" max="1" width="3.7109375" style="191" hidden="1" customWidth="1"/>
    <col min="2" max="4" width="3.7109375" style="180" hidden="1" customWidth="1"/>
    <col min="5" max="5" width="3.7109375" style="80" customWidth="1"/>
    <col min="6" max="6" width="9.7109375" style="32" customWidth="1"/>
    <col min="7" max="7" width="37.7109375" style="32" customWidth="1"/>
    <col min="8" max="8" width="66.85546875" style="32" customWidth="1"/>
    <col min="9" max="9" width="115.7109375" style="32" customWidth="1"/>
    <col min="10" max="11" width="10.5703125" style="180"/>
    <col min="12" max="12" width="11.140625" style="180" customWidth="1"/>
    <col min="13" max="20" width="10.5703125" style="180"/>
    <col min="21" max="16384" width="10.5703125" style="32"/>
  </cols>
  <sheetData>
    <row r="1" spans="1:20" ht="3" customHeight="1">
      <c r="A1" s="191" t="s">
        <v>210</v>
      </c>
    </row>
    <row r="2" spans="1:20" ht="22.5">
      <c r="F2" s="662" t="s">
        <v>491</v>
      </c>
      <c r="G2" s="663"/>
      <c r="H2" s="664"/>
      <c r="I2" s="376"/>
    </row>
    <row r="3" spans="1:20" ht="3" customHeight="1"/>
    <row r="4" spans="1:20" s="145" customFormat="1" ht="11.25">
      <c r="A4" s="190"/>
      <c r="B4" s="190"/>
      <c r="C4" s="190"/>
      <c r="D4" s="190"/>
      <c r="F4" s="613" t="s">
        <v>454</v>
      </c>
      <c r="G4" s="613"/>
      <c r="H4" s="613"/>
      <c r="I4" s="637" t="s">
        <v>455</v>
      </c>
      <c r="J4" s="190"/>
      <c r="K4" s="190"/>
      <c r="L4" s="190"/>
      <c r="M4" s="190"/>
      <c r="N4" s="190"/>
      <c r="O4" s="190"/>
      <c r="P4" s="190"/>
      <c r="Q4" s="190"/>
      <c r="R4" s="190"/>
      <c r="S4" s="190"/>
      <c r="T4" s="190"/>
    </row>
    <row r="5" spans="1:20" s="145" customFormat="1" ht="11.25" customHeight="1">
      <c r="A5" s="190"/>
      <c r="B5" s="190"/>
      <c r="C5" s="190"/>
      <c r="D5" s="190"/>
      <c r="F5" s="278" t="s">
        <v>92</v>
      </c>
      <c r="G5" s="104" t="s">
        <v>457</v>
      </c>
      <c r="H5" s="277" t="s">
        <v>442</v>
      </c>
      <c r="I5" s="637"/>
      <c r="J5" s="190"/>
      <c r="K5" s="190"/>
      <c r="L5" s="190"/>
      <c r="M5" s="190"/>
      <c r="N5" s="190"/>
      <c r="O5" s="190"/>
      <c r="P5" s="190"/>
      <c r="Q5" s="190"/>
      <c r="R5" s="190"/>
      <c r="S5" s="190"/>
      <c r="T5" s="190"/>
    </row>
    <row r="6" spans="1:20" s="145" customFormat="1" ht="12" customHeight="1">
      <c r="A6" s="190"/>
      <c r="B6" s="190"/>
      <c r="C6" s="190"/>
      <c r="D6" s="190"/>
      <c r="F6" s="279" t="s">
        <v>93</v>
      </c>
      <c r="G6" s="281">
        <v>2</v>
      </c>
      <c r="H6" s="282">
        <v>3</v>
      </c>
      <c r="I6" s="280">
        <v>4</v>
      </c>
      <c r="J6" s="190">
        <v>4</v>
      </c>
      <c r="K6" s="190"/>
      <c r="L6" s="190"/>
      <c r="M6" s="190"/>
      <c r="N6" s="190"/>
      <c r="O6" s="190"/>
      <c r="P6" s="190"/>
      <c r="Q6" s="190"/>
      <c r="R6" s="190"/>
      <c r="S6" s="190"/>
      <c r="T6" s="190"/>
    </row>
    <row r="7" spans="1:20" s="145" customFormat="1" ht="18.75">
      <c r="A7" s="190"/>
      <c r="B7" s="190"/>
      <c r="C7" s="190"/>
      <c r="D7" s="190"/>
      <c r="F7" s="171">
        <v>1</v>
      </c>
      <c r="G7" s="360" t="s">
        <v>492</v>
      </c>
      <c r="H7" s="276" t="str">
        <f>IF(dateCh="","",dateCh)</f>
        <v>29.11.2022</v>
      </c>
      <c r="I7" s="176" t="s">
        <v>493</v>
      </c>
      <c r="J7" s="290"/>
      <c r="K7" s="190"/>
      <c r="L7" s="190"/>
      <c r="M7" s="190"/>
      <c r="N7" s="190"/>
      <c r="O7" s="190"/>
      <c r="P7" s="190"/>
      <c r="Q7" s="190"/>
      <c r="R7" s="190"/>
      <c r="S7" s="190"/>
      <c r="T7" s="190"/>
    </row>
    <row r="8" spans="1:20" s="145" customFormat="1" ht="45">
      <c r="A8" s="665">
        <v>1</v>
      </c>
      <c r="B8" s="190"/>
      <c r="C8" s="190"/>
      <c r="D8" s="190"/>
      <c r="F8" s="171" t="str">
        <f>"2." &amp;mergeValue(A8)</f>
        <v>2.1</v>
      </c>
      <c r="G8" s="360" t="s">
        <v>494</v>
      </c>
      <c r="H8" s="276" t="str">
        <f>IF('Перечень тарифов'!R21="","наименование отсутствует","" &amp; 'Перечень тарифов'!R21 &amp; "")</f>
        <v>наименование отсутствует</v>
      </c>
      <c r="I8" s="176" t="s">
        <v>589</v>
      </c>
      <c r="J8" s="290"/>
      <c r="K8" s="190"/>
      <c r="L8" s="190"/>
      <c r="M8" s="190"/>
      <c r="N8" s="190"/>
      <c r="O8" s="190"/>
      <c r="P8" s="190"/>
      <c r="Q8" s="190"/>
      <c r="R8" s="190"/>
      <c r="S8" s="190"/>
      <c r="T8" s="190"/>
    </row>
    <row r="9" spans="1:20" s="145" customFormat="1" ht="22.5">
      <c r="A9" s="665"/>
      <c r="B9" s="190"/>
      <c r="C9" s="190"/>
      <c r="D9" s="190"/>
      <c r="F9" s="171" t="str">
        <f>"3." &amp;mergeValue(A9)</f>
        <v>3.1</v>
      </c>
      <c r="G9" s="360" t="s">
        <v>495</v>
      </c>
      <c r="H9" s="276"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 s="176" t="s">
        <v>587</v>
      </c>
      <c r="J9" s="290"/>
      <c r="K9" s="190"/>
      <c r="L9" s="190"/>
      <c r="M9" s="190"/>
      <c r="N9" s="190"/>
      <c r="O9" s="190"/>
      <c r="P9" s="190"/>
      <c r="Q9" s="190"/>
      <c r="R9" s="190"/>
      <c r="S9" s="190"/>
      <c r="T9" s="190"/>
    </row>
    <row r="10" spans="1:20" s="145" customFormat="1" ht="22.5">
      <c r="A10" s="665"/>
      <c r="B10" s="190"/>
      <c r="C10" s="190"/>
      <c r="D10" s="190"/>
      <c r="F10" s="171" t="str">
        <f>"4."&amp;mergeValue(A10)</f>
        <v>4.1</v>
      </c>
      <c r="G10" s="360" t="s">
        <v>496</v>
      </c>
      <c r="H10" s="277" t="s">
        <v>458</v>
      </c>
      <c r="I10" s="176"/>
      <c r="J10" s="290"/>
      <c r="K10" s="190"/>
      <c r="L10" s="190"/>
      <c r="M10" s="190"/>
      <c r="N10" s="190"/>
      <c r="O10" s="190"/>
      <c r="P10" s="190"/>
      <c r="Q10" s="190"/>
      <c r="R10" s="190"/>
      <c r="S10" s="190"/>
      <c r="T10" s="190"/>
    </row>
    <row r="11" spans="1:20" s="145" customFormat="1" ht="18.75">
      <c r="A11" s="665"/>
      <c r="B11" s="665">
        <v>1</v>
      </c>
      <c r="C11" s="296"/>
      <c r="D11" s="296"/>
      <c r="F11" s="171" t="str">
        <f>"4."&amp;mergeValue(A11) &amp;"."&amp;mergeValue(B11)</f>
        <v>4.1.1</v>
      </c>
      <c r="G11" s="283" t="s">
        <v>591</v>
      </c>
      <c r="H11" s="276" t="str">
        <f>IF(region_name="","",region_name)</f>
        <v>Курская область</v>
      </c>
      <c r="I11" s="176" t="s">
        <v>499</v>
      </c>
      <c r="J11" s="290"/>
      <c r="K11" s="190"/>
      <c r="L11" s="190"/>
      <c r="M11" s="190"/>
      <c r="N11" s="190"/>
      <c r="O11" s="190"/>
      <c r="P11" s="190"/>
      <c r="Q11" s="190"/>
      <c r="R11" s="190"/>
      <c r="S11" s="190"/>
      <c r="T11" s="190"/>
    </row>
    <row r="12" spans="1:20" s="145" customFormat="1" ht="22.5">
      <c r="A12" s="665"/>
      <c r="B12" s="665"/>
      <c r="C12" s="665">
        <v>1</v>
      </c>
      <c r="D12" s="296"/>
      <c r="F12" s="171" t="str">
        <f>"4."&amp;mergeValue(A12) &amp;"."&amp;mergeValue(B12)&amp;"."&amp;mergeValue(C12)</f>
        <v>4.1.1.1</v>
      </c>
      <c r="G12" s="295" t="s">
        <v>497</v>
      </c>
      <c r="H12" s="276" t="str">
        <f>IF(Территории!H13="","","" &amp; Территории!H13 &amp; "")</f>
        <v>Курский муниципальный район</v>
      </c>
      <c r="I12" s="176" t="s">
        <v>500</v>
      </c>
      <c r="J12" s="290"/>
      <c r="K12" s="190"/>
      <c r="L12" s="190"/>
      <c r="M12" s="190"/>
      <c r="N12" s="190"/>
      <c r="O12" s="190"/>
      <c r="P12" s="190"/>
      <c r="Q12" s="190"/>
      <c r="R12" s="190"/>
      <c r="S12" s="190"/>
      <c r="T12" s="190"/>
    </row>
    <row r="13" spans="1:20" s="145" customFormat="1" ht="56.25">
      <c r="A13" s="665"/>
      <c r="B13" s="665"/>
      <c r="C13" s="665"/>
      <c r="D13" s="296">
        <v>1</v>
      </c>
      <c r="F13" s="171" t="str">
        <f>"4."&amp;mergeValue(A13) &amp;"."&amp;mergeValue(B13)&amp;"."&amp;mergeValue(C13)&amp;"."&amp;mergeValue(D13)</f>
        <v>4.1.1.1.1</v>
      </c>
      <c r="G13" s="363" t="s">
        <v>498</v>
      </c>
      <c r="H13" s="276" t="str">
        <f>IF(Территории!R14="","","" &amp; Территории!R14 &amp; "")</f>
        <v>Щетинский сельсовет (38620492)</v>
      </c>
      <c r="I13" s="358" t="s">
        <v>590</v>
      </c>
      <c r="J13" s="290"/>
      <c r="K13" s="190"/>
      <c r="L13" s="190"/>
      <c r="M13" s="190"/>
      <c r="N13" s="190"/>
      <c r="O13" s="190"/>
      <c r="P13" s="190"/>
      <c r="Q13" s="190"/>
      <c r="R13" s="190"/>
      <c r="S13" s="190"/>
      <c r="T13" s="190"/>
    </row>
    <row r="14" spans="1:20" s="145" customFormat="1" ht="45">
      <c r="A14" s="665">
        <v>2</v>
      </c>
      <c r="B14" s="190"/>
      <c r="C14" s="190"/>
      <c r="D14" s="190"/>
      <c r="F14" s="171" t="str">
        <f>"2." &amp;mergeValue(A14)</f>
        <v>2.2</v>
      </c>
      <c r="G14" s="360" t="s">
        <v>494</v>
      </c>
      <c r="H14" s="276" t="str">
        <f>IF('Перечень тарифов'!R24="","наименование отсутствует","" &amp; 'Перечень тарифов'!R24 &amp; "")</f>
        <v>наименование отсутствует</v>
      </c>
      <c r="I14" s="176" t="s">
        <v>589</v>
      </c>
      <c r="J14" s="290"/>
      <c r="K14" s="190"/>
      <c r="L14" s="190"/>
      <c r="M14" s="190"/>
      <c r="N14" s="190"/>
      <c r="O14" s="190"/>
      <c r="P14" s="190"/>
      <c r="Q14" s="190"/>
      <c r="R14" s="190"/>
      <c r="S14" s="190"/>
      <c r="T14" s="190"/>
    </row>
    <row r="15" spans="1:20" s="145" customFormat="1" ht="22.5">
      <c r="A15" s="665"/>
      <c r="B15" s="190"/>
      <c r="C15" s="190"/>
      <c r="D15" s="190"/>
      <c r="F15" s="171" t="str">
        <f>"3." &amp;mergeValue(A15)</f>
        <v>3.2</v>
      </c>
      <c r="G15" s="360" t="s">
        <v>495</v>
      </c>
      <c r="H15" s="276"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15" s="176" t="s">
        <v>587</v>
      </c>
      <c r="J15" s="290"/>
      <c r="K15" s="190"/>
      <c r="L15" s="190"/>
      <c r="M15" s="190"/>
      <c r="N15" s="190"/>
      <c r="O15" s="190"/>
      <c r="P15" s="190"/>
      <c r="Q15" s="190"/>
      <c r="R15" s="190"/>
      <c r="S15" s="190"/>
      <c r="T15" s="190"/>
    </row>
    <row r="16" spans="1:20" s="145" customFormat="1" ht="22.5">
      <c r="A16" s="665"/>
      <c r="B16" s="190"/>
      <c r="C16" s="190"/>
      <c r="D16" s="190"/>
      <c r="F16" s="171" t="str">
        <f>"4."&amp;mergeValue(A16)</f>
        <v>4.2</v>
      </c>
      <c r="G16" s="360" t="s">
        <v>496</v>
      </c>
      <c r="H16" s="277" t="s">
        <v>458</v>
      </c>
      <c r="I16" s="176"/>
      <c r="J16" s="290"/>
      <c r="K16" s="190"/>
      <c r="L16" s="190"/>
      <c r="M16" s="190"/>
      <c r="N16" s="190"/>
      <c r="O16" s="190"/>
      <c r="P16" s="190"/>
      <c r="Q16" s="190"/>
      <c r="R16" s="190"/>
      <c r="S16" s="190"/>
      <c r="T16" s="190"/>
    </row>
    <row r="17" spans="1:20" s="145" customFormat="1" ht="18.75">
      <c r="A17" s="665"/>
      <c r="B17" s="665">
        <v>1</v>
      </c>
      <c r="C17" s="296"/>
      <c r="D17" s="296"/>
      <c r="F17" s="171" t="str">
        <f>"4."&amp;mergeValue(A17) &amp;"."&amp;mergeValue(B17)</f>
        <v>4.2.1</v>
      </c>
      <c r="G17" s="283" t="s">
        <v>591</v>
      </c>
      <c r="H17" s="276" t="str">
        <f>IF(region_name="","",region_name)</f>
        <v>Курская область</v>
      </c>
      <c r="I17" s="176" t="s">
        <v>499</v>
      </c>
      <c r="J17" s="290"/>
      <c r="K17" s="190"/>
      <c r="L17" s="190"/>
      <c r="M17" s="190"/>
      <c r="N17" s="190"/>
      <c r="O17" s="190"/>
      <c r="P17" s="190"/>
      <c r="Q17" s="190"/>
      <c r="R17" s="190"/>
      <c r="S17" s="190"/>
      <c r="T17" s="190"/>
    </row>
    <row r="18" spans="1:20" s="145" customFormat="1" ht="22.5">
      <c r="A18" s="665"/>
      <c r="B18" s="665"/>
      <c r="C18" s="665">
        <v>1</v>
      </c>
      <c r="D18" s="296"/>
      <c r="F18" s="171" t="str">
        <f>"4."&amp;mergeValue(A18) &amp;"."&amp;mergeValue(B18)&amp;"."&amp;mergeValue(C18)</f>
        <v>4.2.1.1</v>
      </c>
      <c r="G18" s="295" t="s">
        <v>497</v>
      </c>
      <c r="H18" s="276" t="str">
        <f>IF(Территории!H16="","","" &amp; Территории!H16 &amp; "")</f>
        <v>Курский муниципальный район</v>
      </c>
      <c r="I18" s="176" t="s">
        <v>500</v>
      </c>
      <c r="J18" s="290"/>
      <c r="K18" s="190"/>
      <c r="L18" s="190"/>
      <c r="M18" s="190"/>
      <c r="N18" s="190"/>
      <c r="O18" s="190"/>
      <c r="P18" s="190"/>
      <c r="Q18" s="190"/>
      <c r="R18" s="190"/>
      <c r="S18" s="190"/>
      <c r="T18" s="190"/>
    </row>
    <row r="19" spans="1:20" s="145" customFormat="1" ht="56.25">
      <c r="A19" s="665"/>
      <c r="B19" s="665"/>
      <c r="C19" s="665"/>
      <c r="D19" s="296">
        <v>1</v>
      </c>
      <c r="F19" s="171" t="str">
        <f>"4."&amp;mergeValue(A19) &amp;"."&amp;mergeValue(B19)&amp;"."&amp;mergeValue(C19)&amp;"."&amp;mergeValue(D19)</f>
        <v>4.2.1.1.1</v>
      </c>
      <c r="G19" s="363" t="s">
        <v>498</v>
      </c>
      <c r="H19" s="276" t="str">
        <f>IF(Территории!R17="","","" &amp; Территории!R17 &amp; "")</f>
        <v>Ворошневский сельсовет (38620424)</v>
      </c>
      <c r="I19" s="358" t="s">
        <v>590</v>
      </c>
      <c r="J19" s="290"/>
      <c r="K19" s="190"/>
      <c r="L19" s="190"/>
      <c r="M19" s="190"/>
      <c r="N19" s="190"/>
      <c r="O19" s="190"/>
      <c r="P19" s="190"/>
      <c r="Q19" s="190"/>
      <c r="R19" s="190"/>
      <c r="S19" s="190"/>
      <c r="T19" s="190"/>
    </row>
    <row r="20" spans="1:20" s="145" customFormat="1" ht="45">
      <c r="A20" s="665">
        <v>3</v>
      </c>
      <c r="B20" s="190"/>
      <c r="C20" s="190"/>
      <c r="D20" s="190"/>
      <c r="F20" s="171" t="str">
        <f>"2." &amp;mergeValue(A20)</f>
        <v>2.3</v>
      </c>
      <c r="G20" s="360" t="s">
        <v>494</v>
      </c>
      <c r="H20" s="276" t="str">
        <f>IF('Перечень тарифов'!R27="","наименование отсутствует","" &amp; 'Перечень тарифов'!R27 &amp; "")</f>
        <v>наименование отсутствует</v>
      </c>
      <c r="I20" s="176" t="s">
        <v>589</v>
      </c>
      <c r="J20" s="290"/>
      <c r="K20" s="190"/>
      <c r="L20" s="190"/>
      <c r="M20" s="190"/>
      <c r="N20" s="190"/>
      <c r="O20" s="190"/>
      <c r="P20" s="190"/>
      <c r="Q20" s="190"/>
      <c r="R20" s="190"/>
      <c r="S20" s="190"/>
      <c r="T20" s="190"/>
    </row>
    <row r="21" spans="1:20" s="145" customFormat="1" ht="22.5">
      <c r="A21" s="665"/>
      <c r="B21" s="190"/>
      <c r="C21" s="190"/>
      <c r="D21" s="190"/>
      <c r="F21" s="171" t="str">
        <f>"3." &amp;mergeValue(A21)</f>
        <v>3.3</v>
      </c>
      <c r="G21" s="360" t="s">
        <v>495</v>
      </c>
      <c r="H21" s="276"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21" s="176" t="s">
        <v>587</v>
      </c>
      <c r="J21" s="290"/>
      <c r="K21" s="190"/>
      <c r="L21" s="190"/>
      <c r="M21" s="190"/>
      <c r="N21" s="190"/>
      <c r="O21" s="190"/>
      <c r="P21" s="190"/>
      <c r="Q21" s="190"/>
      <c r="R21" s="190"/>
      <c r="S21" s="190"/>
      <c r="T21" s="190"/>
    </row>
    <row r="22" spans="1:20" s="145" customFormat="1" ht="22.5">
      <c r="A22" s="665"/>
      <c r="B22" s="190"/>
      <c r="C22" s="190"/>
      <c r="D22" s="190"/>
      <c r="F22" s="171" t="str">
        <f>"4."&amp;mergeValue(A22)</f>
        <v>4.3</v>
      </c>
      <c r="G22" s="360" t="s">
        <v>496</v>
      </c>
      <c r="H22" s="277" t="s">
        <v>458</v>
      </c>
      <c r="I22" s="176"/>
      <c r="J22" s="290"/>
      <c r="K22" s="190"/>
      <c r="L22" s="190"/>
      <c r="M22" s="190"/>
      <c r="N22" s="190"/>
      <c r="O22" s="190"/>
      <c r="P22" s="190"/>
      <c r="Q22" s="190"/>
      <c r="R22" s="190"/>
      <c r="S22" s="190"/>
      <c r="T22" s="190"/>
    </row>
    <row r="23" spans="1:20" s="145" customFormat="1" ht="18.75">
      <c r="A23" s="665"/>
      <c r="B23" s="665">
        <v>1</v>
      </c>
      <c r="C23" s="296"/>
      <c r="D23" s="296"/>
      <c r="F23" s="171" t="str">
        <f>"4."&amp;mergeValue(A23) &amp;"."&amp;mergeValue(B23)</f>
        <v>4.3.1</v>
      </c>
      <c r="G23" s="283" t="s">
        <v>591</v>
      </c>
      <c r="H23" s="276" t="str">
        <f>IF(region_name="","",region_name)</f>
        <v>Курская область</v>
      </c>
      <c r="I23" s="176" t="s">
        <v>499</v>
      </c>
      <c r="J23" s="290"/>
      <c r="K23" s="190"/>
      <c r="L23" s="190"/>
      <c r="M23" s="190"/>
      <c r="N23" s="190"/>
      <c r="O23" s="190"/>
      <c r="P23" s="190"/>
      <c r="Q23" s="190"/>
      <c r="R23" s="190"/>
      <c r="S23" s="190"/>
      <c r="T23" s="190"/>
    </row>
    <row r="24" spans="1:20" s="145" customFormat="1" ht="22.5">
      <c r="A24" s="665"/>
      <c r="B24" s="665"/>
      <c r="C24" s="665">
        <v>1</v>
      </c>
      <c r="D24" s="296"/>
      <c r="F24" s="171" t="str">
        <f>"4."&amp;mergeValue(A24) &amp;"."&amp;mergeValue(B24)&amp;"."&amp;mergeValue(C24)</f>
        <v>4.3.1.1</v>
      </c>
      <c r="G24" s="295" t="s">
        <v>497</v>
      </c>
      <c r="H24" s="276" t="str">
        <f>IF(Территории!H19="","","" &amp; Территории!H19 &amp; "")</f>
        <v>Курский муниципальный район</v>
      </c>
      <c r="I24" s="176" t="s">
        <v>500</v>
      </c>
      <c r="J24" s="290"/>
      <c r="K24" s="190"/>
      <c r="L24" s="190"/>
      <c r="M24" s="190"/>
      <c r="N24" s="190"/>
      <c r="O24" s="190"/>
      <c r="P24" s="190"/>
      <c r="Q24" s="190"/>
      <c r="R24" s="190"/>
      <c r="S24" s="190"/>
      <c r="T24" s="190"/>
    </row>
    <row r="25" spans="1:20" s="145" customFormat="1" ht="56.25">
      <c r="A25" s="665"/>
      <c r="B25" s="665"/>
      <c r="C25" s="665"/>
      <c r="D25" s="296">
        <v>1</v>
      </c>
      <c r="F25" s="171" t="str">
        <f>"4."&amp;mergeValue(A25) &amp;"."&amp;mergeValue(B25)&amp;"."&amp;mergeValue(C25)&amp;"."&amp;mergeValue(D25)</f>
        <v>4.3.1.1.1</v>
      </c>
      <c r="G25" s="363" t="s">
        <v>498</v>
      </c>
      <c r="H25" s="276" t="str">
        <f>IF(Территории!R20="","","" &amp; Территории!R20 &amp; "")</f>
        <v>Полянский сельсовет (38620472)</v>
      </c>
      <c r="I25" s="358" t="s">
        <v>590</v>
      </c>
      <c r="J25" s="290"/>
      <c r="K25" s="190"/>
      <c r="L25" s="190"/>
      <c r="M25" s="190"/>
      <c r="N25" s="190"/>
      <c r="O25" s="190"/>
      <c r="P25" s="190"/>
      <c r="Q25" s="190"/>
      <c r="R25" s="190"/>
      <c r="S25" s="190"/>
      <c r="T25" s="190"/>
    </row>
    <row r="26" spans="1:20" s="145" customFormat="1" ht="3" customHeight="1">
      <c r="A26" s="190"/>
      <c r="B26" s="190"/>
      <c r="C26" s="190"/>
      <c r="D26" s="190"/>
      <c r="F26" s="284"/>
      <c r="G26" s="361"/>
      <c r="H26" s="362"/>
      <c r="I26" s="88"/>
      <c r="J26" s="190"/>
      <c r="K26" s="190"/>
      <c r="L26" s="190"/>
      <c r="M26" s="190"/>
      <c r="N26" s="190"/>
      <c r="O26" s="190"/>
      <c r="P26" s="190"/>
      <c r="Q26" s="190"/>
      <c r="R26" s="190"/>
      <c r="S26" s="190"/>
      <c r="T26" s="190"/>
    </row>
    <row r="27" spans="1:20" s="145" customFormat="1" ht="15" customHeight="1">
      <c r="A27" s="190"/>
      <c r="B27" s="190"/>
      <c r="C27" s="190"/>
      <c r="D27" s="190"/>
      <c r="F27" s="284"/>
      <c r="G27" s="661" t="s">
        <v>592</v>
      </c>
      <c r="H27" s="661"/>
      <c r="I27" s="88"/>
      <c r="J27" s="190"/>
      <c r="K27" s="190"/>
      <c r="L27" s="190"/>
      <c r="M27" s="190"/>
      <c r="N27" s="190"/>
      <c r="O27" s="190"/>
      <c r="P27" s="190"/>
      <c r="Q27" s="190"/>
      <c r="R27" s="190"/>
      <c r="S27" s="190"/>
      <c r="T27" s="190"/>
    </row>
  </sheetData>
  <sheetProtection algorithmName="SHA-512" hashValue="yAHstDuaIPvaUGok5ILNL+td1x4g2uh3HoZWjMWxuWDF1xo0/Iyw+RaZEKwvv2uE/8NlW1HvABRH30zTCu0MrQ==" saltValue="TjRKDMs0/uCzwpAOQTjnfA==" spinCount="100000" sheet="1" objects="1" scenarios="1" formatColumns="0" formatRows="0"/>
  <mergeCells count="13">
    <mergeCell ref="G27:H27"/>
    <mergeCell ref="F2:H2"/>
    <mergeCell ref="F4:H4"/>
    <mergeCell ref="I4:I5"/>
    <mergeCell ref="A8:A13"/>
    <mergeCell ref="B11:B13"/>
    <mergeCell ref="C12:C13"/>
    <mergeCell ref="A14:A19"/>
    <mergeCell ref="B17:B19"/>
    <mergeCell ref="C18:C19"/>
    <mergeCell ref="A20:A25"/>
    <mergeCell ref="B23:B25"/>
    <mergeCell ref="C24:C25"/>
  </mergeCells>
  <dataValidations count="1">
    <dataValidation type="textLength" operator="lessThanOrEqual" allowBlank="1" showInputMessage="1" showErrorMessage="1" errorTitle="Ошибка" error="Допускается ввод не более 900 символов!" sqref="I26:I27" xr:uid="{00000000-0002-0000-1F00-000000000000}">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List11">
    <tabColor rgb="FFEAEBEE"/>
    <pageSetUpPr fitToPage="1"/>
  </sheetPr>
  <dimension ref="A1:P21"/>
  <sheetViews>
    <sheetView showGridLines="0" topLeftCell="C4" zoomScaleNormal="100" workbookViewId="0"/>
  </sheetViews>
  <sheetFormatPr defaultColWidth="10.5703125" defaultRowHeight="14.25"/>
  <cols>
    <col min="1" max="1" width="9.140625" style="88" hidden="1" customWidth="1"/>
    <col min="2" max="2" width="9.140625" style="169" hidden="1" customWidth="1"/>
    <col min="3" max="3" width="3.7109375" style="80" customWidth="1"/>
    <col min="4" max="4" width="6.28515625" style="32" bestFit="1" customWidth="1"/>
    <col min="5" max="6" width="64.140625" style="32" customWidth="1"/>
    <col min="7" max="7" width="115.7109375" style="32" customWidth="1"/>
    <col min="8" max="8" width="10.5703125" style="32"/>
    <col min="9" max="10" width="10.5703125" style="189"/>
    <col min="11" max="16384" width="10.5703125" style="32"/>
  </cols>
  <sheetData>
    <row r="1" spans="1:16" hidden="1">
      <c r="M1" s="356"/>
      <c r="N1" s="356"/>
      <c r="P1" s="356"/>
    </row>
    <row r="2" spans="1:16" hidden="1"/>
    <row r="3" spans="1:16" hidden="1"/>
    <row r="4" spans="1:16" ht="3" customHeight="1">
      <c r="C4" s="79"/>
      <c r="D4" s="33"/>
      <c r="E4" s="33"/>
      <c r="F4" s="34"/>
      <c r="G4" s="34"/>
    </row>
    <row r="5" spans="1:16" ht="22.5">
      <c r="C5" s="79"/>
      <c r="D5" s="681" t="s">
        <v>729</v>
      </c>
      <c r="E5" s="681"/>
      <c r="F5" s="681"/>
      <c r="G5" s="378"/>
    </row>
    <row r="6" spans="1:16" ht="3" customHeight="1">
      <c r="C6" s="79"/>
      <c r="D6" s="33"/>
      <c r="E6" s="77"/>
      <c r="F6" s="76"/>
      <c r="G6" s="247"/>
    </row>
    <row r="7" spans="1:16">
      <c r="C7" s="79"/>
      <c r="D7" s="694" t="s">
        <v>454</v>
      </c>
      <c r="E7" s="694"/>
      <c r="F7" s="694"/>
      <c r="G7" s="740" t="s">
        <v>455</v>
      </c>
    </row>
    <row r="8" spans="1:16">
      <c r="C8" s="79"/>
      <c r="D8" s="93" t="s">
        <v>92</v>
      </c>
      <c r="E8" s="102" t="s">
        <v>457</v>
      </c>
      <c r="F8" s="102" t="s">
        <v>456</v>
      </c>
      <c r="G8" s="740"/>
    </row>
    <row r="9" spans="1:16" ht="12" customHeight="1">
      <c r="C9" s="79"/>
      <c r="D9" s="38" t="s">
        <v>93</v>
      </c>
      <c r="E9" s="38" t="s">
        <v>49</v>
      </c>
      <c r="F9" s="38" t="s">
        <v>50</v>
      </c>
      <c r="G9" s="38" t="s">
        <v>51</v>
      </c>
    </row>
    <row r="10" spans="1:16" ht="22.5">
      <c r="A10" s="159"/>
      <c r="C10" s="79"/>
      <c r="D10" s="170">
        <v>1</v>
      </c>
      <c r="E10" s="254" t="s">
        <v>691</v>
      </c>
      <c r="F10" s="255" t="s">
        <v>458</v>
      </c>
      <c r="G10" s="176"/>
    </row>
    <row r="11" spans="1:16">
      <c r="A11" s="159"/>
      <c r="C11" s="79"/>
      <c r="D11" s="170" t="s">
        <v>295</v>
      </c>
      <c r="E11" s="248" t="s">
        <v>692</v>
      </c>
      <c r="F11" s="255" t="s">
        <v>458</v>
      </c>
      <c r="G11" s="176"/>
    </row>
    <row r="12" spans="1:16" ht="21" customHeight="1">
      <c r="A12" s="159"/>
      <c r="C12" s="79"/>
      <c r="D12" s="170" t="s">
        <v>8</v>
      </c>
      <c r="E12" s="250"/>
      <c r="F12" s="273"/>
      <c r="G12" s="684" t="s">
        <v>596</v>
      </c>
    </row>
    <row r="13" spans="1:16" ht="15" customHeight="1">
      <c r="A13" s="159"/>
      <c r="C13" s="79"/>
      <c r="D13" s="103"/>
      <c r="E13" s="261" t="s">
        <v>328</v>
      </c>
      <c r="F13" s="258"/>
      <c r="G13" s="686"/>
    </row>
    <row r="14" spans="1:16">
      <c r="A14" s="159"/>
      <c r="C14" s="79"/>
      <c r="D14" s="170" t="s">
        <v>329</v>
      </c>
      <c r="E14" s="248" t="s">
        <v>693</v>
      </c>
      <c r="F14" s="255" t="s">
        <v>458</v>
      </c>
      <c r="G14" s="486"/>
    </row>
    <row r="15" spans="1:16" ht="42.95" customHeight="1">
      <c r="A15" s="159"/>
      <c r="C15" s="79"/>
      <c r="D15" s="170" t="s">
        <v>443</v>
      </c>
      <c r="E15" s="583"/>
      <c r="F15" s="584"/>
      <c r="G15" s="684" t="s">
        <v>694</v>
      </c>
    </row>
    <row r="16" spans="1:16" ht="15" customHeight="1">
      <c r="A16" s="159"/>
      <c r="C16" s="79"/>
      <c r="D16" s="103"/>
      <c r="E16" s="261" t="s">
        <v>328</v>
      </c>
      <c r="F16" s="520"/>
      <c r="G16" s="686"/>
    </row>
    <row r="17" spans="1:16">
      <c r="A17" s="159"/>
      <c r="C17" s="79"/>
      <c r="D17" s="170" t="s">
        <v>732</v>
      </c>
      <c r="E17" s="248" t="s">
        <v>734</v>
      </c>
      <c r="F17" s="255" t="s">
        <v>458</v>
      </c>
      <c r="G17" s="486"/>
    </row>
    <row r="18" spans="1:16" ht="18.75" hidden="1">
      <c r="A18" s="159"/>
      <c r="C18" s="79"/>
      <c r="D18" s="516" t="s">
        <v>733</v>
      </c>
      <c r="E18" s="515"/>
      <c r="F18" s="514"/>
      <c r="G18" s="526"/>
      <c r="H18" s="517"/>
    </row>
    <row r="19" spans="1:16" ht="15" customHeight="1">
      <c r="A19" s="159"/>
      <c r="C19" s="79"/>
      <c r="D19" s="103"/>
      <c r="E19" s="261" t="s">
        <v>328</v>
      </c>
      <c r="F19" s="520"/>
      <c r="G19" s="521"/>
    </row>
    <row r="20" spans="1:16" ht="3" customHeight="1"/>
    <row r="21" spans="1:16">
      <c r="D21" s="519" t="s">
        <v>730</v>
      </c>
      <c r="E21" s="518" t="s">
        <v>731</v>
      </c>
      <c r="F21" s="433"/>
      <c r="G21" s="433"/>
      <c r="H21" s="433"/>
      <c r="I21" s="433"/>
      <c r="J21" s="433"/>
      <c r="K21" s="433"/>
      <c r="L21" s="433"/>
      <c r="M21" s="433"/>
      <c r="N21" s="433"/>
      <c r="O21" s="433"/>
      <c r="P21" s="433"/>
    </row>
  </sheetData>
  <sheetProtection algorithmName="SHA-512" hashValue="7WyKQfL0Jd4pPZV2JqllwMSp1KXzbCOA6Qd/gZ4nuOBwUg0+hJeUah4Qzq1qhG79t5ToX4vLJBAsttsIDQ6SMg==" saltValue="7+Z+hEZ/uJamMr65C0fq8A==" spinCount="100000" sheet="1" objects="1" scenarios="1" formatColumns="0" formatRows="0"/>
  <dataConsolidate link="1"/>
  <mergeCells count="5">
    <mergeCell ref="G15:G16"/>
    <mergeCell ref="D7:F7"/>
    <mergeCell ref="G7:G8"/>
    <mergeCell ref="G12:G13"/>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2 F15:F16" xr:uid="{00000000-0002-0000-2000-000000000000}">
      <formula1>900</formula1>
    </dataValidation>
    <dataValidation type="textLength" operator="lessThanOrEqual" allowBlank="1" showInputMessage="1" showErrorMessage="1" errorTitle="Ошибка" error="Допускается ввод не более 900 символов!" sqref="G12 E15 E12 G18 G15" xr:uid="{00000000-0002-0000-2000-000001000000}">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List12">
    <tabColor rgb="FFEAEBEE"/>
  </sheetPr>
  <dimension ref="A1:L34"/>
  <sheetViews>
    <sheetView showGridLines="0" topLeftCell="C4" zoomScaleNormal="100" workbookViewId="0"/>
  </sheetViews>
  <sheetFormatPr defaultColWidth="10.5703125" defaultRowHeight="14.25"/>
  <cols>
    <col min="1" max="1" width="9.140625" style="88" hidden="1" customWidth="1"/>
    <col min="2" max="2" width="9.140625" style="169" hidden="1" customWidth="1"/>
    <col min="3" max="3" width="3.7109375" style="80" customWidth="1"/>
    <col min="4" max="4" width="6.28515625" style="32" bestFit="1" customWidth="1"/>
    <col min="5" max="5" width="63.42578125" style="32" customWidth="1"/>
    <col min="6" max="6" width="1.7109375" style="32" hidden="1" customWidth="1"/>
    <col min="7" max="8" width="35.7109375" style="32" customWidth="1"/>
    <col min="9" max="9" width="91.5703125" style="32" customWidth="1"/>
    <col min="10" max="10" width="10.5703125" style="32"/>
    <col min="11" max="12" width="10.5703125" style="189"/>
    <col min="13" max="16384" width="10.5703125" style="32"/>
  </cols>
  <sheetData>
    <row r="1" spans="1:9" hidden="1"/>
    <row r="2" spans="1:9" hidden="1"/>
    <row r="3" spans="1:9" hidden="1"/>
    <row r="4" spans="1:9" ht="3" customHeight="1">
      <c r="C4" s="79"/>
      <c r="D4" s="33"/>
      <c r="E4" s="33"/>
      <c r="F4" s="33"/>
      <c r="G4" s="33"/>
      <c r="H4" s="34"/>
      <c r="I4" s="34"/>
    </row>
    <row r="5" spans="1:9" ht="26.1" customHeight="1">
      <c r="C5" s="79"/>
      <c r="D5" s="681" t="s">
        <v>695</v>
      </c>
      <c r="E5" s="681"/>
      <c r="F5" s="681"/>
      <c r="G5" s="681"/>
      <c r="H5" s="681"/>
      <c r="I5" s="291"/>
    </row>
    <row r="6" spans="1:9" ht="3" customHeight="1">
      <c r="C6" s="79"/>
      <c r="D6" s="33"/>
      <c r="E6" s="77"/>
      <c r="F6" s="77"/>
      <c r="G6" s="77"/>
      <c r="H6" s="76"/>
      <c r="I6" s="247"/>
    </row>
    <row r="7" spans="1:9" ht="21" customHeight="1">
      <c r="C7" s="79"/>
      <c r="D7" s="694" t="s">
        <v>454</v>
      </c>
      <c r="E7" s="694"/>
      <c r="F7" s="694"/>
      <c r="G7" s="694"/>
      <c r="H7" s="694"/>
      <c r="I7" s="740" t="s">
        <v>455</v>
      </c>
    </row>
    <row r="8" spans="1:9" ht="21" customHeight="1">
      <c r="C8" s="79"/>
      <c r="D8" s="93" t="s">
        <v>92</v>
      </c>
      <c r="E8" s="102" t="s">
        <v>457</v>
      </c>
      <c r="F8" s="102"/>
      <c r="G8" s="102" t="s">
        <v>442</v>
      </c>
      <c r="H8" s="102" t="s">
        <v>456</v>
      </c>
      <c r="I8" s="740"/>
    </row>
    <row r="9" spans="1:9" ht="12" customHeight="1">
      <c r="C9" s="79"/>
      <c r="D9" s="38" t="s">
        <v>93</v>
      </c>
      <c r="E9" s="38" t="s">
        <v>49</v>
      </c>
      <c r="F9" s="38"/>
      <c r="G9" s="38" t="s">
        <v>50</v>
      </c>
      <c r="H9" s="38" t="s">
        <v>51</v>
      </c>
      <c r="I9" s="38" t="s">
        <v>68</v>
      </c>
    </row>
    <row r="10" spans="1:9">
      <c r="A10" s="159"/>
      <c r="C10" s="79"/>
      <c r="D10" s="170">
        <v>1</v>
      </c>
      <c r="E10" s="743" t="s">
        <v>459</v>
      </c>
      <c r="F10" s="743"/>
      <c r="G10" s="743"/>
      <c r="H10" s="743"/>
      <c r="I10" s="267"/>
    </row>
    <row r="11" spans="1:9" ht="20.100000000000001" customHeight="1">
      <c r="A11" s="159"/>
      <c r="C11" s="79"/>
      <c r="D11" s="170" t="s">
        <v>295</v>
      </c>
      <c r="E11" s="248" t="s">
        <v>460</v>
      </c>
      <c r="F11" s="255"/>
      <c r="G11" s="373"/>
      <c r="H11" s="255" t="s">
        <v>458</v>
      </c>
      <c r="I11" s="176" t="s">
        <v>461</v>
      </c>
    </row>
    <row r="12" spans="1:9" ht="45">
      <c r="A12" s="159"/>
      <c r="C12" s="79"/>
      <c r="D12" s="170" t="s">
        <v>329</v>
      </c>
      <c r="E12" s="248" t="s">
        <v>462</v>
      </c>
      <c r="F12" s="255"/>
      <c r="G12" s="357"/>
      <c r="H12" s="273"/>
      <c r="I12" s="358" t="s">
        <v>696</v>
      </c>
    </row>
    <row r="13" spans="1:9" ht="22.5">
      <c r="A13" s="159"/>
      <c r="B13" s="169">
        <v>3</v>
      </c>
      <c r="C13" s="79"/>
      <c r="D13" s="170">
        <v>2</v>
      </c>
      <c r="E13" s="304" t="s">
        <v>697</v>
      </c>
      <c r="F13" s="255"/>
      <c r="G13" s="255" t="s">
        <v>458</v>
      </c>
      <c r="H13" s="273"/>
      <c r="I13" s="359" t="s">
        <v>463</v>
      </c>
    </row>
    <row r="14" spans="1:9" ht="39" customHeight="1">
      <c r="A14" s="159"/>
      <c r="C14" s="79"/>
      <c r="D14" s="170">
        <v>3</v>
      </c>
      <c r="E14" s="741" t="s">
        <v>698</v>
      </c>
      <c r="F14" s="741"/>
      <c r="G14" s="741"/>
      <c r="H14" s="741"/>
      <c r="I14" s="267"/>
    </row>
    <row r="15" spans="1:9" ht="20.100000000000001" customHeight="1">
      <c r="A15" s="159"/>
      <c r="C15" s="79"/>
      <c r="D15" s="170" t="s">
        <v>444</v>
      </c>
      <c r="E15" s="256"/>
      <c r="F15" s="255"/>
      <c r="G15" s="255" t="s">
        <v>458</v>
      </c>
      <c r="H15" s="273"/>
      <c r="I15" s="684" t="s">
        <v>699</v>
      </c>
    </row>
    <row r="16" spans="1:9" ht="15" customHeight="1">
      <c r="A16" s="159"/>
      <c r="C16" s="79"/>
      <c r="D16" s="103"/>
      <c r="E16" s="260" t="s">
        <v>328</v>
      </c>
      <c r="F16" s="261"/>
      <c r="G16" s="261"/>
      <c r="H16" s="258"/>
      <c r="I16" s="686"/>
    </row>
    <row r="17" spans="1:12" ht="69" customHeight="1">
      <c r="A17" s="159"/>
      <c r="B17" s="169">
        <v>3</v>
      </c>
      <c r="C17" s="79"/>
      <c r="D17" s="170">
        <v>4</v>
      </c>
      <c r="E17" s="741" t="s">
        <v>700</v>
      </c>
      <c r="F17" s="741"/>
      <c r="G17" s="741"/>
      <c r="H17" s="741"/>
      <c r="I17" s="267"/>
    </row>
    <row r="18" spans="1:12" ht="20.100000000000001" customHeight="1">
      <c r="A18" s="159"/>
      <c r="C18" s="79"/>
      <c r="D18" s="170" t="s">
        <v>445</v>
      </c>
      <c r="E18" s="262" t="s">
        <v>464</v>
      </c>
      <c r="F18" s="255"/>
      <c r="G18" s="357"/>
      <c r="H18" s="255" t="s">
        <v>458</v>
      </c>
      <c r="I18" s="684" t="s">
        <v>481</v>
      </c>
    </row>
    <row r="19" spans="1:12" ht="15" customHeight="1">
      <c r="A19" s="159"/>
      <c r="C19" s="79"/>
      <c r="D19" s="103"/>
      <c r="E19" s="260" t="s">
        <v>328</v>
      </c>
      <c r="F19" s="261"/>
      <c r="G19" s="261"/>
      <c r="H19" s="258"/>
      <c r="I19" s="686"/>
    </row>
    <row r="20" spans="1:12" ht="30" customHeight="1">
      <c r="A20" s="159"/>
      <c r="B20" s="169">
        <v>3</v>
      </c>
      <c r="C20" s="79"/>
      <c r="D20" s="170">
        <v>5</v>
      </c>
      <c r="E20" s="741" t="s">
        <v>701</v>
      </c>
      <c r="F20" s="741"/>
      <c r="G20" s="741"/>
      <c r="H20" s="741"/>
      <c r="I20" s="267"/>
    </row>
    <row r="21" spans="1:12" ht="26.1" customHeight="1">
      <c r="A21" s="159"/>
      <c r="C21" s="79"/>
      <c r="D21" s="170" t="s">
        <v>446</v>
      </c>
      <c r="E21" s="742" t="s">
        <v>702</v>
      </c>
      <c r="F21" s="742"/>
      <c r="G21" s="742"/>
      <c r="H21" s="742"/>
      <c r="I21" s="267"/>
    </row>
    <row r="22" spans="1:12" ht="32.1" customHeight="1">
      <c r="A22" s="159"/>
      <c r="C22" s="79"/>
      <c r="D22" s="170" t="s">
        <v>447</v>
      </c>
      <c r="E22" s="263" t="s">
        <v>465</v>
      </c>
      <c r="F22" s="255"/>
      <c r="G22" s="357"/>
      <c r="H22" s="255" t="s">
        <v>458</v>
      </c>
      <c r="I22" s="684" t="s">
        <v>703</v>
      </c>
    </row>
    <row r="23" spans="1:12" ht="15" customHeight="1">
      <c r="A23" s="159"/>
      <c r="C23" s="79"/>
      <c r="D23" s="103"/>
      <c r="E23" s="261" t="s">
        <v>328</v>
      </c>
      <c r="F23" s="257"/>
      <c r="G23" s="257"/>
      <c r="H23" s="258"/>
      <c r="I23" s="686"/>
    </row>
    <row r="24" spans="1:12" ht="14.25" customHeight="1">
      <c r="A24" s="159"/>
      <c r="C24" s="79"/>
      <c r="D24" s="170" t="s">
        <v>448</v>
      </c>
      <c r="E24" s="742" t="s">
        <v>704</v>
      </c>
      <c r="F24" s="742"/>
      <c r="G24" s="742"/>
      <c r="H24" s="742"/>
      <c r="I24" s="267"/>
    </row>
    <row r="25" spans="1:12" ht="54.95" customHeight="1">
      <c r="A25" s="159"/>
      <c r="C25" s="79"/>
      <c r="D25" s="170" t="s">
        <v>449</v>
      </c>
      <c r="E25" s="263" t="s">
        <v>467</v>
      </c>
      <c r="F25" s="255"/>
      <c r="G25" s="357"/>
      <c r="H25" s="255" t="s">
        <v>458</v>
      </c>
      <c r="I25" s="666" t="s">
        <v>597</v>
      </c>
    </row>
    <row r="26" spans="1:12" ht="15" customHeight="1">
      <c r="A26" s="159"/>
      <c r="C26" s="79"/>
      <c r="D26" s="103"/>
      <c r="E26" s="261" t="s">
        <v>328</v>
      </c>
      <c r="F26" s="257"/>
      <c r="G26" s="257"/>
      <c r="H26" s="258"/>
      <c r="I26" s="666"/>
    </row>
    <row r="27" spans="1:12" ht="26.1" customHeight="1">
      <c r="A27" s="159"/>
      <c r="C27" s="79"/>
      <c r="D27" s="170" t="s">
        <v>450</v>
      </c>
      <c r="E27" s="742" t="s">
        <v>705</v>
      </c>
      <c r="F27" s="742"/>
      <c r="G27" s="742"/>
      <c r="H27" s="742"/>
      <c r="I27" s="267"/>
    </row>
    <row r="28" spans="1:12" ht="32.1" customHeight="1">
      <c r="A28" s="159"/>
      <c r="C28" s="79"/>
      <c r="D28" s="170" t="s">
        <v>451</v>
      </c>
      <c r="E28" s="263" t="s">
        <v>466</v>
      </c>
      <c r="F28" s="255"/>
      <c r="G28" s="266"/>
      <c r="H28" s="255" t="s">
        <v>458</v>
      </c>
      <c r="I28" s="684" t="s">
        <v>706</v>
      </c>
      <c r="L28" s="189" t="s">
        <v>574</v>
      </c>
    </row>
    <row r="29" spans="1:12" ht="15" customHeight="1">
      <c r="A29" s="159"/>
      <c r="C29" s="79"/>
      <c r="D29" s="103"/>
      <c r="E29" s="261" t="s">
        <v>328</v>
      </c>
      <c r="F29" s="257"/>
      <c r="G29" s="257"/>
      <c r="H29" s="258"/>
      <c r="I29" s="686"/>
    </row>
    <row r="30" spans="1:12" ht="49.5" customHeight="1">
      <c r="A30" s="159"/>
      <c r="B30" s="169">
        <v>3</v>
      </c>
      <c r="C30" s="79"/>
      <c r="D30" s="170" t="s">
        <v>69</v>
      </c>
      <c r="E30" s="741" t="s">
        <v>708</v>
      </c>
      <c r="F30" s="741"/>
      <c r="G30" s="741"/>
      <c r="H30" s="741"/>
      <c r="I30" s="267"/>
    </row>
    <row r="31" spans="1:12" ht="20.100000000000001" customHeight="1">
      <c r="A31" s="159"/>
      <c r="C31" s="79"/>
      <c r="D31" s="170" t="s">
        <v>452</v>
      </c>
      <c r="E31" s="256"/>
      <c r="F31" s="255"/>
      <c r="G31" s="255" t="s">
        <v>458</v>
      </c>
      <c r="H31" s="273"/>
      <c r="I31" s="684" t="s">
        <v>480</v>
      </c>
    </row>
    <row r="32" spans="1:12" ht="15" customHeight="1">
      <c r="A32" s="159"/>
      <c r="C32" s="79"/>
      <c r="D32" s="103"/>
      <c r="E32" s="260" t="s">
        <v>328</v>
      </c>
      <c r="F32" s="257"/>
      <c r="G32" s="257"/>
      <c r="H32" s="258"/>
      <c r="I32" s="686"/>
    </row>
    <row r="33" spans="4:12" s="159" customFormat="1" ht="3" customHeight="1">
      <c r="K33" s="251"/>
      <c r="L33" s="251"/>
    </row>
    <row r="34" spans="4:12" ht="24.75" customHeight="1">
      <c r="D34" s="259">
        <v>1</v>
      </c>
      <c r="E34" s="661" t="s">
        <v>707</v>
      </c>
      <c r="F34" s="661"/>
      <c r="G34" s="661"/>
      <c r="H34" s="661"/>
      <c r="I34" s="661"/>
    </row>
  </sheetData>
  <sheetProtection algorithmName="SHA-512" hashValue="8rMKIaKlD4ULVRKQTnnuJPNyysxQv/0Vn2ekJrcCFgE1/TUzizW8N/bLrFTeef32UWFya+U7uMzkpLQ8yIYlnQ==" saltValue="erk+NLMPu/Qixw639seW2g==" spinCount="100000" sheet="1" objects="1" scenarios="1" formatColumns="0" formatRows="0"/>
  <mergeCells count="18">
    <mergeCell ref="I18:I19"/>
    <mergeCell ref="E20:H20"/>
    <mergeCell ref="D5:H5"/>
    <mergeCell ref="D7:H7"/>
    <mergeCell ref="I7:I8"/>
    <mergeCell ref="E10:H10"/>
    <mergeCell ref="E14:H14"/>
    <mergeCell ref="I15:I16"/>
    <mergeCell ref="E17:H17"/>
    <mergeCell ref="E34:I34"/>
    <mergeCell ref="E30:H30"/>
    <mergeCell ref="E21:H21"/>
    <mergeCell ref="E24:H24"/>
    <mergeCell ref="E27:H27"/>
    <mergeCell ref="I22:I23"/>
    <mergeCell ref="I25:I26"/>
    <mergeCell ref="I28:I29"/>
    <mergeCell ref="I31:I32"/>
  </mergeCells>
  <dataValidations count="4">
    <dataValidation type="textLength" operator="lessThanOrEqual" allowBlank="1" showInputMessage="1" showErrorMessage="1" errorTitle="Ошибка" error="Допускается ввод не более 900 символов!" sqref="I12:I13 G22 I25 E28 E15 G18 E22 G25 E18 I31 E25 E31 I28 G12 I18 I15 E12 I22" xr:uid="{00000000-0002-0000-21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 H12:H13 H15" xr:uid="{00000000-0002-0000-21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28" xr:uid="{00000000-0002-0000-2100-000002000000}">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xr:uid="{00000000-0002-0000-2100-000003000000}"/>
  </dataValidation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List03">
    <tabColor rgb="FFEAEBEE"/>
    <pageSetUpPr fitToPage="1"/>
  </sheetPr>
  <dimension ref="A1:N15"/>
  <sheetViews>
    <sheetView showGridLines="0" topLeftCell="C4" zoomScaleNormal="100" workbookViewId="0"/>
  </sheetViews>
  <sheetFormatPr defaultRowHeight="14.25"/>
  <cols>
    <col min="1" max="1" width="9.140625" style="117" hidden="1" customWidth="1"/>
    <col min="2" max="2" width="9.140625" style="118" hidden="1" customWidth="1"/>
    <col min="3" max="3" width="3.7109375" style="119" customWidth="1"/>
    <col min="4" max="4" width="7" style="118" bestFit="1" customWidth="1"/>
    <col min="5" max="5" width="11.28515625" style="118" customWidth="1"/>
    <col min="6" max="6" width="41" style="118" customWidth="1"/>
    <col min="7" max="7" width="18" style="118" customWidth="1"/>
    <col min="8" max="8" width="13.140625" style="118" customWidth="1"/>
    <col min="9" max="9" width="11.42578125" style="118" customWidth="1"/>
    <col min="10" max="10" width="42.140625" style="118" customWidth="1"/>
    <col min="11" max="11" width="115.7109375" style="118" customWidth="1"/>
    <col min="12" max="12" width="3.7109375" style="118" customWidth="1"/>
    <col min="13" max="16384" width="9.140625" style="118"/>
  </cols>
  <sheetData>
    <row r="1" spans="1:14" hidden="1"/>
    <row r="2" spans="1:14" hidden="1"/>
    <row r="3" spans="1:14" hidden="1"/>
    <row r="4" spans="1:14" ht="3" customHeight="1"/>
    <row r="5" spans="1:14" s="32" customFormat="1" ht="22.5">
      <c r="A5" s="114"/>
      <c r="C5" s="42"/>
      <c r="D5" s="744" t="s">
        <v>478</v>
      </c>
      <c r="E5" s="744"/>
      <c r="F5" s="744"/>
      <c r="G5" s="744"/>
      <c r="H5" s="744"/>
      <c r="I5" s="744"/>
      <c r="J5" s="744"/>
      <c r="K5" s="377"/>
    </row>
    <row r="6" spans="1:14" ht="3" hidden="1" customHeight="1">
      <c r="D6" s="120"/>
      <c r="E6" s="120"/>
      <c r="G6" s="120"/>
      <c r="H6" s="120"/>
      <c r="I6" s="120"/>
      <c r="J6" s="120"/>
      <c r="K6" s="120"/>
    </row>
    <row r="7" spans="1:14" s="117" customFormat="1" ht="3" customHeight="1">
      <c r="B7" s="118"/>
      <c r="C7" s="119"/>
      <c r="D7" s="121"/>
      <c r="E7" s="121"/>
      <c r="G7" s="121"/>
      <c r="H7" s="121"/>
      <c r="I7" s="121"/>
      <c r="J7" s="121"/>
      <c r="K7" s="121"/>
      <c r="L7" s="122"/>
    </row>
    <row r="8" spans="1:14">
      <c r="D8" s="746" t="s">
        <v>454</v>
      </c>
      <c r="E8" s="746"/>
      <c r="F8" s="746"/>
      <c r="G8" s="746"/>
      <c r="H8" s="746"/>
      <c r="I8" s="746"/>
      <c r="J8" s="746"/>
      <c r="K8" s="746" t="s">
        <v>455</v>
      </c>
    </row>
    <row r="9" spans="1:14">
      <c r="D9" s="746" t="s">
        <v>92</v>
      </c>
      <c r="E9" s="746" t="s">
        <v>482</v>
      </c>
      <c r="F9" s="746"/>
      <c r="G9" s="746" t="s">
        <v>483</v>
      </c>
      <c r="H9" s="746"/>
      <c r="I9" s="746"/>
      <c r="J9" s="746"/>
      <c r="K9" s="746"/>
    </row>
    <row r="10" spans="1:14" ht="22.5">
      <c r="D10" s="746"/>
      <c r="E10" s="124" t="s">
        <v>484</v>
      </c>
      <c r="F10" s="124" t="s">
        <v>400</v>
      </c>
      <c r="G10" s="124" t="s">
        <v>400</v>
      </c>
      <c r="H10" s="124" t="s">
        <v>484</v>
      </c>
      <c r="I10" s="124" t="s">
        <v>485</v>
      </c>
      <c r="J10" s="124" t="s">
        <v>456</v>
      </c>
      <c r="K10" s="746"/>
    </row>
    <row r="11" spans="1:14" ht="12" customHeight="1">
      <c r="D11" s="38" t="s">
        <v>93</v>
      </c>
      <c r="E11" s="38" t="s">
        <v>49</v>
      </c>
      <c r="F11" s="38" t="s">
        <v>50</v>
      </c>
      <c r="G11" s="38" t="s">
        <v>51</v>
      </c>
      <c r="H11" s="38" t="s">
        <v>68</v>
      </c>
      <c r="I11" s="38" t="s">
        <v>69</v>
      </c>
      <c r="J11" s="38" t="s">
        <v>183</v>
      </c>
      <c r="K11" s="38" t="s">
        <v>184</v>
      </c>
    </row>
    <row r="12" spans="1:14" s="116" customFormat="1" ht="54.95" customHeight="1">
      <c r="A12" s="167" t="s">
        <v>50</v>
      </c>
      <c r="B12" s="116" t="s">
        <v>253</v>
      </c>
      <c r="C12" s="123"/>
      <c r="D12" s="125" t="s">
        <v>93</v>
      </c>
      <c r="E12" s="385"/>
      <c r="F12" s="570"/>
      <c r="G12" s="570"/>
      <c r="H12" s="570"/>
      <c r="I12" s="572"/>
      <c r="J12" s="273"/>
      <c r="K12" s="684" t="s">
        <v>486</v>
      </c>
      <c r="M12" s="391" t="str">
        <f>IF(ISERROR(INDEX(kind_of_nameforms,MATCH(E12,kind_of_forms,0),1)),"",INDEX(kind_of_nameforms,MATCH(E12,kind_of_forms,0),1))</f>
        <v/>
      </c>
      <c r="N12" s="392"/>
    </row>
    <row r="13" spans="1:14" ht="15" customHeight="1">
      <c r="A13" s="118"/>
      <c r="C13" s="118"/>
      <c r="D13" s="103"/>
      <c r="E13" s="127" t="s">
        <v>5</v>
      </c>
      <c r="F13" s="126"/>
      <c r="G13" s="126"/>
      <c r="H13" s="126"/>
      <c r="I13" s="126"/>
      <c r="J13" s="275"/>
      <c r="K13" s="686"/>
    </row>
    <row r="14" spans="1:14" ht="3" customHeight="1">
      <c r="A14" s="118"/>
      <c r="C14" s="118"/>
    </row>
    <row r="15" spans="1:14" ht="27.75" customHeight="1">
      <c r="E15" s="745" t="s">
        <v>593</v>
      </c>
      <c r="F15" s="745"/>
      <c r="G15" s="745"/>
      <c r="H15" s="745"/>
      <c r="I15" s="745"/>
      <c r="J15" s="745"/>
    </row>
  </sheetData>
  <sheetProtection algorithmName="SHA-512" hashValue="hxm2y1FrPewgzpNp91oFQze09zkgy6rG8YIYE4Y8jBBmPQpZGGA64ekJob4+hcBoU3TuYO1mRelo0o2jRk/rRw==" saltValue="NFJ8IZM4CFSBQIDL84kqow==" spinCount="100000"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xr:uid="{00000000-0002-0000-22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xr:uid="{00000000-0002-0000-22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xr:uid="{00000000-0002-0000-2200-000002000000}">
      <formula1>900</formula1>
    </dataValidation>
    <dataValidation type="list" allowBlank="1" showInputMessage="1" showErrorMessage="1" errorTitle="Ошибка" error="Выберите значение из списка" prompt="Выберите значение из списка" sqref="E12" xr:uid="{00000000-0002-0000-2200-000003000000}">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67723E-4EE4-48A3-8BAE-6093F555A525}">
  <sheetPr codeName="List05_12">
    <tabColor theme="0" tint="-0.249977111117893"/>
  </sheetPr>
  <dimension ref="A1:T27"/>
  <sheetViews>
    <sheetView showGridLines="0" topLeftCell="E1" zoomScaleNormal="100" workbookViewId="0">
      <selection activeCell="G26" sqref="G26"/>
    </sheetView>
  </sheetViews>
  <sheetFormatPr defaultColWidth="10.5703125" defaultRowHeight="14.25"/>
  <cols>
    <col min="1" max="1" width="3.7109375" style="191" hidden="1" customWidth="1"/>
    <col min="2" max="4" width="3.7109375" style="180" hidden="1" customWidth="1"/>
    <col min="5" max="5" width="3.7109375" style="80" customWidth="1"/>
    <col min="6" max="6" width="9.7109375" style="32" customWidth="1"/>
    <col min="7" max="7" width="37.7109375" style="32" customWidth="1"/>
    <col min="8" max="8" width="66.85546875" style="32" customWidth="1"/>
    <col min="9" max="9" width="115.7109375" style="32" customWidth="1"/>
    <col min="10" max="11" width="10.5703125" style="180"/>
    <col min="12" max="12" width="11.140625" style="180" customWidth="1"/>
    <col min="13" max="20" width="10.5703125" style="180"/>
    <col min="21" max="16384" width="10.5703125" style="32"/>
  </cols>
  <sheetData>
    <row r="1" spans="1:20" ht="3" customHeight="1">
      <c r="A1" s="191" t="s">
        <v>210</v>
      </c>
    </row>
    <row r="2" spans="1:20" ht="22.5">
      <c r="F2" s="662" t="s">
        <v>491</v>
      </c>
      <c r="G2" s="663"/>
      <c r="H2" s="664"/>
      <c r="I2" s="376"/>
    </row>
    <row r="3" spans="1:20" ht="3" customHeight="1"/>
    <row r="4" spans="1:20" s="145" customFormat="1" ht="11.25">
      <c r="A4" s="190"/>
      <c r="B4" s="190"/>
      <c r="C4" s="190"/>
      <c r="D4" s="190"/>
      <c r="F4" s="613" t="s">
        <v>454</v>
      </c>
      <c r="G4" s="613"/>
      <c r="H4" s="613"/>
      <c r="I4" s="637" t="s">
        <v>455</v>
      </c>
      <c r="J4" s="190"/>
      <c r="K4" s="190"/>
      <c r="L4" s="190"/>
      <c r="M4" s="190"/>
      <c r="N4" s="190"/>
      <c r="O4" s="190"/>
      <c r="P4" s="190"/>
      <c r="Q4" s="190"/>
      <c r="R4" s="190"/>
      <c r="S4" s="190"/>
      <c r="T4" s="190"/>
    </row>
    <row r="5" spans="1:20" s="145" customFormat="1" ht="11.25" customHeight="1">
      <c r="A5" s="190"/>
      <c r="B5" s="190"/>
      <c r="C5" s="190"/>
      <c r="D5" s="190"/>
      <c r="F5" s="278" t="s">
        <v>92</v>
      </c>
      <c r="G5" s="104" t="s">
        <v>457</v>
      </c>
      <c r="H5" s="277" t="s">
        <v>442</v>
      </c>
      <c r="I5" s="637"/>
      <c r="J5" s="190"/>
      <c r="K5" s="190"/>
      <c r="L5" s="190"/>
      <c r="M5" s="190"/>
      <c r="N5" s="190"/>
      <c r="O5" s="190"/>
      <c r="P5" s="190"/>
      <c r="Q5" s="190"/>
      <c r="R5" s="190"/>
      <c r="S5" s="190"/>
      <c r="T5" s="190"/>
    </row>
    <row r="6" spans="1:20" s="145" customFormat="1" ht="12" customHeight="1">
      <c r="A6" s="190"/>
      <c r="B6" s="190"/>
      <c r="C6" s="190"/>
      <c r="D6" s="190"/>
      <c r="F6" s="279" t="s">
        <v>93</v>
      </c>
      <c r="G6" s="281">
        <v>2</v>
      </c>
      <c r="H6" s="282">
        <v>3</v>
      </c>
      <c r="I6" s="280">
        <v>4</v>
      </c>
      <c r="J6" s="190">
        <v>4</v>
      </c>
      <c r="K6" s="190"/>
      <c r="L6" s="190"/>
      <c r="M6" s="190"/>
      <c r="N6" s="190"/>
      <c r="O6" s="190"/>
      <c r="P6" s="190"/>
      <c r="Q6" s="190"/>
      <c r="R6" s="190"/>
      <c r="S6" s="190"/>
      <c r="T6" s="190"/>
    </row>
    <row r="7" spans="1:20" s="145" customFormat="1" ht="18.75">
      <c r="A7" s="190"/>
      <c r="B7" s="190"/>
      <c r="C7" s="190"/>
      <c r="D7" s="190"/>
      <c r="F7" s="171">
        <v>1</v>
      </c>
      <c r="G7" s="360" t="s">
        <v>492</v>
      </c>
      <c r="H7" s="276" t="str">
        <f>IF(dateCh="","",dateCh)</f>
        <v>29.11.2022</v>
      </c>
      <c r="I7" s="176" t="s">
        <v>493</v>
      </c>
      <c r="J7" s="290"/>
      <c r="K7" s="190"/>
      <c r="L7" s="190"/>
      <c r="M7" s="190"/>
      <c r="N7" s="190"/>
      <c r="O7" s="190"/>
      <c r="P7" s="190"/>
      <c r="Q7" s="190"/>
      <c r="R7" s="190"/>
      <c r="S7" s="190"/>
      <c r="T7" s="190"/>
    </row>
    <row r="8" spans="1:20" s="145" customFormat="1" ht="45">
      <c r="A8" s="665">
        <v>1</v>
      </c>
      <c r="B8" s="190"/>
      <c r="C8" s="190"/>
      <c r="D8" s="190"/>
      <c r="F8" s="171" t="str">
        <f>"2." &amp;mergeValue(A8)</f>
        <v>2.1</v>
      </c>
      <c r="G8" s="360" t="s">
        <v>494</v>
      </c>
      <c r="H8" s="276" t="str">
        <f>IF('Перечень тарифов'!R21="","наименование отсутствует","" &amp; 'Перечень тарифов'!R21 &amp; "")</f>
        <v>наименование отсутствует</v>
      </c>
      <c r="I8" s="176" t="s">
        <v>589</v>
      </c>
      <c r="J8" s="290"/>
      <c r="K8" s="190"/>
      <c r="L8" s="190"/>
      <c r="M8" s="190"/>
      <c r="N8" s="190"/>
      <c r="O8" s="190"/>
      <c r="P8" s="190"/>
      <c r="Q8" s="190"/>
      <c r="R8" s="190"/>
      <c r="S8" s="190"/>
      <c r="T8" s="190"/>
    </row>
    <row r="9" spans="1:20" s="145" customFormat="1" ht="22.5">
      <c r="A9" s="665"/>
      <c r="B9" s="190"/>
      <c r="C9" s="190"/>
      <c r="D9" s="190"/>
      <c r="F9" s="171" t="str">
        <f>"3." &amp;mergeValue(A9)</f>
        <v>3.1</v>
      </c>
      <c r="G9" s="360" t="s">
        <v>495</v>
      </c>
      <c r="H9" s="276"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 s="176" t="s">
        <v>587</v>
      </c>
      <c r="J9" s="290"/>
      <c r="K9" s="190"/>
      <c r="L9" s="190"/>
      <c r="M9" s="190"/>
      <c r="N9" s="190"/>
      <c r="O9" s="190"/>
      <c r="P9" s="190"/>
      <c r="Q9" s="190"/>
      <c r="R9" s="190"/>
      <c r="S9" s="190"/>
      <c r="T9" s="190"/>
    </row>
    <row r="10" spans="1:20" s="145" customFormat="1" ht="22.5">
      <c r="A10" s="665"/>
      <c r="B10" s="190"/>
      <c r="C10" s="190"/>
      <c r="D10" s="190"/>
      <c r="F10" s="171" t="str">
        <f>"4."&amp;mergeValue(A10)</f>
        <v>4.1</v>
      </c>
      <c r="G10" s="360" t="s">
        <v>496</v>
      </c>
      <c r="H10" s="277" t="s">
        <v>458</v>
      </c>
      <c r="I10" s="176"/>
      <c r="J10" s="290"/>
      <c r="K10" s="190"/>
      <c r="L10" s="190"/>
      <c r="M10" s="190"/>
      <c r="N10" s="190"/>
      <c r="O10" s="190"/>
      <c r="P10" s="190"/>
      <c r="Q10" s="190"/>
      <c r="R10" s="190"/>
      <c r="S10" s="190"/>
      <c r="T10" s="190"/>
    </row>
    <row r="11" spans="1:20" s="145" customFormat="1" ht="18.75">
      <c r="A11" s="665"/>
      <c r="B11" s="665">
        <v>1</v>
      </c>
      <c r="C11" s="296"/>
      <c r="D11" s="296"/>
      <c r="F11" s="171" t="str">
        <f>"4."&amp;mergeValue(A11) &amp;"."&amp;mergeValue(B11)</f>
        <v>4.1.1</v>
      </c>
      <c r="G11" s="283" t="s">
        <v>591</v>
      </c>
      <c r="H11" s="276" t="str">
        <f>IF(region_name="","",region_name)</f>
        <v>Курская область</v>
      </c>
      <c r="I11" s="176" t="s">
        <v>499</v>
      </c>
      <c r="J11" s="290"/>
      <c r="K11" s="190"/>
      <c r="L11" s="190"/>
      <c r="M11" s="190"/>
      <c r="N11" s="190"/>
      <c r="O11" s="190"/>
      <c r="P11" s="190"/>
      <c r="Q11" s="190"/>
      <c r="R11" s="190"/>
      <c r="S11" s="190"/>
      <c r="T11" s="190"/>
    </row>
    <row r="12" spans="1:20" s="145" customFormat="1" ht="22.5">
      <c r="A12" s="665"/>
      <c r="B12" s="665"/>
      <c r="C12" s="665">
        <v>1</v>
      </c>
      <c r="D12" s="296"/>
      <c r="F12" s="171" t="str">
        <f>"4."&amp;mergeValue(A12) &amp;"."&amp;mergeValue(B12)&amp;"."&amp;mergeValue(C12)</f>
        <v>4.1.1.1</v>
      </c>
      <c r="G12" s="295" t="s">
        <v>497</v>
      </c>
      <c r="H12" s="276" t="str">
        <f>IF(Территории!H13="","","" &amp; Территории!H13 &amp; "")</f>
        <v>Курский муниципальный район</v>
      </c>
      <c r="I12" s="176" t="s">
        <v>500</v>
      </c>
      <c r="J12" s="290"/>
      <c r="K12" s="190"/>
      <c r="L12" s="190"/>
      <c r="M12" s="190"/>
      <c r="N12" s="190"/>
      <c r="O12" s="190"/>
      <c r="P12" s="190"/>
      <c r="Q12" s="190"/>
      <c r="R12" s="190"/>
      <c r="S12" s="190"/>
      <c r="T12" s="190"/>
    </row>
    <row r="13" spans="1:20" s="145" customFormat="1" ht="56.25">
      <c r="A13" s="665"/>
      <c r="B13" s="665"/>
      <c r="C13" s="665"/>
      <c r="D13" s="296">
        <v>1</v>
      </c>
      <c r="F13" s="171" t="str">
        <f>"4."&amp;mergeValue(A13) &amp;"."&amp;mergeValue(B13)&amp;"."&amp;mergeValue(C13)&amp;"."&amp;mergeValue(D13)</f>
        <v>4.1.1.1.1</v>
      </c>
      <c r="G13" s="363" t="s">
        <v>498</v>
      </c>
      <c r="H13" s="276" t="str">
        <f>IF(Территории!R14="","","" &amp; Территории!R14 &amp; "")</f>
        <v>Щетинский сельсовет (38620492)</v>
      </c>
      <c r="I13" s="358" t="s">
        <v>590</v>
      </c>
      <c r="J13" s="290"/>
      <c r="K13" s="190"/>
      <c r="L13" s="190"/>
      <c r="M13" s="190"/>
      <c r="N13" s="190"/>
      <c r="O13" s="190"/>
      <c r="P13" s="190"/>
      <c r="Q13" s="190"/>
      <c r="R13" s="190"/>
      <c r="S13" s="190"/>
      <c r="T13" s="190"/>
    </row>
    <row r="14" spans="1:20" s="145" customFormat="1" ht="45">
      <c r="A14" s="665">
        <v>2</v>
      </c>
      <c r="B14" s="190"/>
      <c r="C14" s="190"/>
      <c r="D14" s="190"/>
      <c r="F14" s="171" t="str">
        <f>"2." &amp;mergeValue(A14)</f>
        <v>2.2</v>
      </c>
      <c r="G14" s="360" t="s">
        <v>494</v>
      </c>
      <c r="H14" s="276" t="str">
        <f>IF('Перечень тарифов'!R24="","наименование отсутствует","" &amp; 'Перечень тарифов'!R24 &amp; "")</f>
        <v>наименование отсутствует</v>
      </c>
      <c r="I14" s="176" t="s">
        <v>589</v>
      </c>
      <c r="J14" s="290"/>
      <c r="K14" s="190"/>
      <c r="L14" s="190"/>
      <c r="M14" s="190"/>
      <c r="N14" s="190"/>
      <c r="O14" s="190"/>
      <c r="P14" s="190"/>
      <c r="Q14" s="190"/>
      <c r="R14" s="190"/>
      <c r="S14" s="190"/>
      <c r="T14" s="190"/>
    </row>
    <row r="15" spans="1:20" s="145" customFormat="1" ht="22.5">
      <c r="A15" s="665"/>
      <c r="B15" s="190"/>
      <c r="C15" s="190"/>
      <c r="D15" s="190"/>
      <c r="F15" s="171" t="str">
        <f>"3." &amp;mergeValue(A15)</f>
        <v>3.2</v>
      </c>
      <c r="G15" s="360" t="s">
        <v>495</v>
      </c>
      <c r="H15" s="276"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15" s="176" t="s">
        <v>587</v>
      </c>
      <c r="J15" s="290"/>
      <c r="K15" s="190"/>
      <c r="L15" s="190"/>
      <c r="M15" s="190"/>
      <c r="N15" s="190"/>
      <c r="O15" s="190"/>
      <c r="P15" s="190"/>
      <c r="Q15" s="190"/>
      <c r="R15" s="190"/>
      <c r="S15" s="190"/>
      <c r="T15" s="190"/>
    </row>
    <row r="16" spans="1:20" s="145" customFormat="1" ht="22.5">
      <c r="A16" s="665"/>
      <c r="B16" s="190"/>
      <c r="C16" s="190"/>
      <c r="D16" s="190"/>
      <c r="F16" s="171" t="str">
        <f>"4."&amp;mergeValue(A16)</f>
        <v>4.2</v>
      </c>
      <c r="G16" s="360" t="s">
        <v>496</v>
      </c>
      <c r="H16" s="277" t="s">
        <v>458</v>
      </c>
      <c r="I16" s="176"/>
      <c r="J16" s="290"/>
      <c r="K16" s="190"/>
      <c r="L16" s="190"/>
      <c r="M16" s="190"/>
      <c r="N16" s="190"/>
      <c r="O16" s="190"/>
      <c r="P16" s="190"/>
      <c r="Q16" s="190"/>
      <c r="R16" s="190"/>
      <c r="S16" s="190"/>
      <c r="T16" s="190"/>
    </row>
    <row r="17" spans="1:20" s="145" customFormat="1" ht="18.75">
      <c r="A17" s="665"/>
      <c r="B17" s="665">
        <v>1</v>
      </c>
      <c r="C17" s="296"/>
      <c r="D17" s="296"/>
      <c r="F17" s="171" t="str">
        <f>"4."&amp;mergeValue(A17) &amp;"."&amp;mergeValue(B17)</f>
        <v>4.2.1</v>
      </c>
      <c r="G17" s="283" t="s">
        <v>591</v>
      </c>
      <c r="H17" s="276" t="str">
        <f>IF(region_name="","",region_name)</f>
        <v>Курская область</v>
      </c>
      <c r="I17" s="176" t="s">
        <v>499</v>
      </c>
      <c r="J17" s="290"/>
      <c r="K17" s="190"/>
      <c r="L17" s="190"/>
      <c r="M17" s="190"/>
      <c r="N17" s="190"/>
      <c r="O17" s="190"/>
      <c r="P17" s="190"/>
      <c r="Q17" s="190"/>
      <c r="R17" s="190"/>
      <c r="S17" s="190"/>
      <c r="T17" s="190"/>
    </row>
    <row r="18" spans="1:20" s="145" customFormat="1" ht="22.5">
      <c r="A18" s="665"/>
      <c r="B18" s="665"/>
      <c r="C18" s="665">
        <v>1</v>
      </c>
      <c r="D18" s="296"/>
      <c r="F18" s="171" t="str">
        <f>"4."&amp;mergeValue(A18) &amp;"."&amp;mergeValue(B18)&amp;"."&amp;mergeValue(C18)</f>
        <v>4.2.1.1</v>
      </c>
      <c r="G18" s="295" t="s">
        <v>497</v>
      </c>
      <c r="H18" s="276" t="str">
        <f>IF(Территории!H16="","","" &amp; Территории!H16 &amp; "")</f>
        <v>Курский муниципальный район</v>
      </c>
      <c r="I18" s="176" t="s">
        <v>500</v>
      </c>
      <c r="J18" s="290"/>
      <c r="K18" s="190"/>
      <c r="L18" s="190"/>
      <c r="M18" s="190"/>
      <c r="N18" s="190"/>
      <c r="O18" s="190"/>
      <c r="P18" s="190"/>
      <c r="Q18" s="190"/>
      <c r="R18" s="190"/>
      <c r="S18" s="190"/>
      <c r="T18" s="190"/>
    </row>
    <row r="19" spans="1:20" s="145" customFormat="1" ht="56.25">
      <c r="A19" s="665"/>
      <c r="B19" s="665"/>
      <c r="C19" s="665"/>
      <c r="D19" s="296">
        <v>1</v>
      </c>
      <c r="F19" s="171" t="str">
        <f>"4."&amp;mergeValue(A19) &amp;"."&amp;mergeValue(B19)&amp;"."&amp;mergeValue(C19)&amp;"."&amp;mergeValue(D19)</f>
        <v>4.2.1.1.1</v>
      </c>
      <c r="G19" s="363" t="s">
        <v>498</v>
      </c>
      <c r="H19" s="276" t="str">
        <f>IF(Территории!R17="","","" &amp; Территории!R17 &amp; "")</f>
        <v>Ворошневский сельсовет (38620424)</v>
      </c>
      <c r="I19" s="358" t="s">
        <v>590</v>
      </c>
      <c r="J19" s="290"/>
      <c r="K19" s="190"/>
      <c r="L19" s="190"/>
      <c r="M19" s="190"/>
      <c r="N19" s="190"/>
      <c r="O19" s="190"/>
      <c r="P19" s="190"/>
      <c r="Q19" s="190"/>
      <c r="R19" s="190"/>
      <c r="S19" s="190"/>
      <c r="T19" s="190"/>
    </row>
    <row r="20" spans="1:20" s="145" customFormat="1" ht="45">
      <c r="A20" s="665">
        <v>3</v>
      </c>
      <c r="B20" s="190"/>
      <c r="C20" s="190"/>
      <c r="D20" s="190"/>
      <c r="F20" s="171" t="str">
        <f>"2." &amp;mergeValue(A20)</f>
        <v>2.3</v>
      </c>
      <c r="G20" s="360" t="s">
        <v>494</v>
      </c>
      <c r="H20" s="276" t="str">
        <f>IF('Перечень тарифов'!R27="","наименование отсутствует","" &amp; 'Перечень тарифов'!R27 &amp; "")</f>
        <v>наименование отсутствует</v>
      </c>
      <c r="I20" s="176" t="s">
        <v>589</v>
      </c>
      <c r="J20" s="290"/>
      <c r="K20" s="190"/>
      <c r="L20" s="190"/>
      <c r="M20" s="190"/>
      <c r="N20" s="190"/>
      <c r="O20" s="190"/>
      <c r="P20" s="190"/>
      <c r="Q20" s="190"/>
      <c r="R20" s="190"/>
      <c r="S20" s="190"/>
      <c r="T20" s="190"/>
    </row>
    <row r="21" spans="1:20" s="145" customFormat="1" ht="22.5">
      <c r="A21" s="665"/>
      <c r="B21" s="190"/>
      <c r="C21" s="190"/>
      <c r="D21" s="190"/>
      <c r="F21" s="171" t="str">
        <f>"3." &amp;mergeValue(A21)</f>
        <v>3.3</v>
      </c>
      <c r="G21" s="360" t="s">
        <v>495</v>
      </c>
      <c r="H21" s="276"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21" s="176" t="s">
        <v>587</v>
      </c>
      <c r="J21" s="290"/>
      <c r="K21" s="190"/>
      <c r="L21" s="190"/>
      <c r="M21" s="190"/>
      <c r="N21" s="190"/>
      <c r="O21" s="190"/>
      <c r="P21" s="190"/>
      <c r="Q21" s="190"/>
      <c r="R21" s="190"/>
      <c r="S21" s="190"/>
      <c r="T21" s="190"/>
    </row>
    <row r="22" spans="1:20" s="145" customFormat="1" ht="22.5">
      <c r="A22" s="665"/>
      <c r="B22" s="190"/>
      <c r="C22" s="190"/>
      <c r="D22" s="190"/>
      <c r="F22" s="171" t="str">
        <f>"4."&amp;mergeValue(A22)</f>
        <v>4.3</v>
      </c>
      <c r="G22" s="360" t="s">
        <v>496</v>
      </c>
      <c r="H22" s="277" t="s">
        <v>458</v>
      </c>
      <c r="I22" s="176"/>
      <c r="J22" s="290"/>
      <c r="K22" s="190"/>
      <c r="L22" s="190"/>
      <c r="M22" s="190"/>
      <c r="N22" s="190"/>
      <c r="O22" s="190"/>
      <c r="P22" s="190"/>
      <c r="Q22" s="190"/>
      <c r="R22" s="190"/>
      <c r="S22" s="190"/>
      <c r="T22" s="190"/>
    </row>
    <row r="23" spans="1:20" s="145" customFormat="1" ht="18.75">
      <c r="A23" s="665"/>
      <c r="B23" s="665">
        <v>1</v>
      </c>
      <c r="C23" s="296"/>
      <c r="D23" s="296"/>
      <c r="F23" s="171" t="str">
        <f>"4."&amp;mergeValue(A23) &amp;"."&amp;mergeValue(B23)</f>
        <v>4.3.1</v>
      </c>
      <c r="G23" s="283" t="s">
        <v>591</v>
      </c>
      <c r="H23" s="276" t="str">
        <f>IF(region_name="","",region_name)</f>
        <v>Курская область</v>
      </c>
      <c r="I23" s="176" t="s">
        <v>499</v>
      </c>
      <c r="J23" s="290"/>
      <c r="K23" s="190"/>
      <c r="L23" s="190"/>
      <c r="M23" s="190"/>
      <c r="N23" s="190"/>
      <c r="O23" s="190"/>
      <c r="P23" s="190"/>
      <c r="Q23" s="190"/>
      <c r="R23" s="190"/>
      <c r="S23" s="190"/>
      <c r="T23" s="190"/>
    </row>
    <row r="24" spans="1:20" s="145" customFormat="1" ht="22.5">
      <c r="A24" s="665"/>
      <c r="B24" s="665"/>
      <c r="C24" s="665">
        <v>1</v>
      </c>
      <c r="D24" s="296"/>
      <c r="F24" s="171" t="str">
        <f>"4."&amp;mergeValue(A24) &amp;"."&amp;mergeValue(B24)&amp;"."&amp;mergeValue(C24)</f>
        <v>4.3.1.1</v>
      </c>
      <c r="G24" s="295" t="s">
        <v>497</v>
      </c>
      <c r="H24" s="276" t="str">
        <f>IF(Территории!H19="","","" &amp; Территории!H19 &amp; "")</f>
        <v>Курский муниципальный район</v>
      </c>
      <c r="I24" s="176" t="s">
        <v>500</v>
      </c>
      <c r="J24" s="290"/>
      <c r="K24" s="190"/>
      <c r="L24" s="190"/>
      <c r="M24" s="190"/>
      <c r="N24" s="190"/>
      <c r="O24" s="190"/>
      <c r="P24" s="190"/>
      <c r="Q24" s="190"/>
      <c r="R24" s="190"/>
      <c r="S24" s="190"/>
      <c r="T24" s="190"/>
    </row>
    <row r="25" spans="1:20" s="145" customFormat="1" ht="56.25">
      <c r="A25" s="665"/>
      <c r="B25" s="665"/>
      <c r="C25" s="665"/>
      <c r="D25" s="296">
        <v>1</v>
      </c>
      <c r="F25" s="171" t="str">
        <f>"4."&amp;mergeValue(A25) &amp;"."&amp;mergeValue(B25)&amp;"."&amp;mergeValue(C25)&amp;"."&amp;mergeValue(D25)</f>
        <v>4.3.1.1.1</v>
      </c>
      <c r="G25" s="363" t="s">
        <v>498</v>
      </c>
      <c r="H25" s="276" t="str">
        <f>IF(Территории!R20="","","" &amp; Территории!R20 &amp; "")</f>
        <v>Полянский сельсовет (38620472)</v>
      </c>
      <c r="I25" s="358" t="s">
        <v>590</v>
      </c>
      <c r="J25" s="290"/>
      <c r="K25" s="190"/>
      <c r="L25" s="190"/>
      <c r="M25" s="190"/>
      <c r="N25" s="190"/>
      <c r="O25" s="190"/>
      <c r="P25" s="190"/>
      <c r="Q25" s="190"/>
      <c r="R25" s="190"/>
      <c r="S25" s="190"/>
      <c r="T25" s="190"/>
    </row>
    <row r="26" spans="1:20" s="145" customFormat="1" ht="3" customHeight="1">
      <c r="A26" s="190"/>
      <c r="B26" s="190"/>
      <c r="C26" s="190"/>
      <c r="D26" s="190"/>
      <c r="F26" s="284"/>
      <c r="G26" s="361"/>
      <c r="H26" s="362"/>
      <c r="I26" s="88"/>
      <c r="J26" s="190"/>
      <c r="K26" s="190"/>
      <c r="L26" s="190"/>
      <c r="M26" s="190"/>
      <c r="N26" s="190"/>
      <c r="O26" s="190"/>
      <c r="P26" s="190"/>
      <c r="Q26" s="190"/>
      <c r="R26" s="190"/>
      <c r="S26" s="190"/>
      <c r="T26" s="190"/>
    </row>
    <row r="27" spans="1:20" s="145" customFormat="1" ht="15" customHeight="1">
      <c r="A27" s="190"/>
      <c r="B27" s="190"/>
      <c r="C27" s="190"/>
      <c r="D27" s="190"/>
      <c r="F27" s="284"/>
      <c r="G27" s="661" t="s">
        <v>592</v>
      </c>
      <c r="H27" s="661"/>
      <c r="I27" s="88"/>
      <c r="J27" s="190"/>
      <c r="K27" s="190"/>
      <c r="L27" s="190"/>
      <c r="M27" s="190"/>
      <c r="N27" s="190"/>
      <c r="O27" s="190"/>
      <c r="P27" s="190"/>
      <c r="Q27" s="190"/>
      <c r="R27" s="190"/>
      <c r="S27" s="190"/>
      <c r="T27" s="190"/>
    </row>
  </sheetData>
  <sheetProtection algorithmName="SHA-512" hashValue="e3Q5o7dQL1ybWlTKb6RGAMER0PFQlD9lBKX6kWM0dyWr3b9zsPyQyije9bGVwbeEgJuj6Gz+yvYYqk/PEn5s6g==" saltValue="+RP56CHUhfyc5R52M0xyKA==" spinCount="100000" sheet="1" objects="1" scenarios="1" formatColumns="0" formatRows="0"/>
  <mergeCells count="13">
    <mergeCell ref="F2:H2"/>
    <mergeCell ref="F4:H4"/>
    <mergeCell ref="I4:I5"/>
    <mergeCell ref="A8:A13"/>
    <mergeCell ref="B11:B13"/>
    <mergeCell ref="C12:C13"/>
    <mergeCell ref="G27:H27"/>
    <mergeCell ref="A14:A19"/>
    <mergeCell ref="B17:B19"/>
    <mergeCell ref="C18:C19"/>
    <mergeCell ref="A20:A25"/>
    <mergeCell ref="B23:B25"/>
    <mergeCell ref="C24:C25"/>
  </mergeCells>
  <dataValidations count="1">
    <dataValidation type="textLength" operator="lessThanOrEqual" allowBlank="1" showInputMessage="1" showErrorMessage="1" errorTitle="Ошибка" error="Допускается ввод не более 900 символов!" sqref="I26:I27" xr:uid="{8F8176D5-3F8C-4FB1-A5B1-71723B2F47B3}">
      <formula1>900</formula1>
    </dataValidation>
  </dataValidation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List07">
    <tabColor rgb="FFCCCCFF"/>
    <pageSetUpPr fitToPage="1"/>
  </sheetPr>
  <dimension ref="A1:I15"/>
  <sheetViews>
    <sheetView showGridLines="0" topLeftCell="C6" zoomScaleNormal="100" workbookViewId="0">
      <selection activeCell="E22" sqref="E22"/>
    </sheetView>
  </sheetViews>
  <sheetFormatPr defaultRowHeight="14.25"/>
  <cols>
    <col min="1" max="2" width="9.140625" style="11" hidden="1" customWidth="1"/>
    <col min="3" max="3" width="3.7109375" style="44" bestFit="1" customWidth="1"/>
    <col min="4" max="4" width="6.28515625" style="11" bestFit="1" customWidth="1"/>
    <col min="5" max="5" width="94.85546875" style="11" customWidth="1"/>
    <col min="6" max="16384" width="9.140625" style="11"/>
  </cols>
  <sheetData>
    <row r="1" spans="3:9" hidden="1"/>
    <row r="2" spans="3:9" hidden="1"/>
    <row r="3" spans="3:9" hidden="1"/>
    <row r="4" spans="3:9" hidden="1"/>
    <row r="5" spans="3:9" hidden="1"/>
    <row r="6" spans="3:9" ht="3" customHeight="1">
      <c r="C6" s="45"/>
      <c r="D6" s="12"/>
      <c r="E6" s="12"/>
    </row>
    <row r="7" spans="3:9" ht="22.5">
      <c r="C7" s="45"/>
      <c r="D7" s="622" t="s">
        <v>314</v>
      </c>
      <c r="E7" s="624"/>
      <c r="F7" s="379"/>
    </row>
    <row r="8" spans="3:9" ht="3" customHeight="1">
      <c r="C8" s="45"/>
      <c r="D8" s="12"/>
      <c r="E8" s="12"/>
    </row>
    <row r="9" spans="3:9" ht="15.95" customHeight="1">
      <c r="C9" s="45"/>
      <c r="D9" s="93" t="s">
        <v>92</v>
      </c>
      <c r="E9" s="349" t="s">
        <v>313</v>
      </c>
    </row>
    <row r="10" spans="3:9" ht="12" customHeight="1">
      <c r="C10" s="45"/>
      <c r="D10" s="38" t="s">
        <v>93</v>
      </c>
      <c r="E10" s="38" t="s">
        <v>49</v>
      </c>
    </row>
    <row r="11" spans="3:9" ht="11.25" hidden="1" customHeight="1">
      <c r="C11" s="45"/>
      <c r="D11" s="174">
        <v>0</v>
      </c>
      <c r="E11" s="370"/>
    </row>
    <row r="12" spans="3:9" ht="15" customHeight="1">
      <c r="C12" s="153"/>
      <c r="D12" s="112">
        <v>1</v>
      </c>
      <c r="E12" s="566" t="s">
        <v>1876</v>
      </c>
    </row>
    <row r="13" spans="3:9" ht="12" customHeight="1">
      <c r="C13" s="45"/>
      <c r="D13" s="371"/>
      <c r="E13" s="372" t="s">
        <v>177</v>
      </c>
    </row>
    <row r="14" spans="3:9" ht="3" customHeight="1"/>
    <row r="15" spans="3:9" ht="22.5" customHeight="1">
      <c r="C15" s="154"/>
      <c r="D15" s="747" t="s">
        <v>315</v>
      </c>
      <c r="E15" s="747"/>
      <c r="F15" s="155"/>
      <c r="G15" s="155"/>
      <c r="H15" s="155"/>
      <c r="I15" s="155"/>
    </row>
  </sheetData>
  <sheetProtection algorithmName="SHA-512" hashValue="KOgdNaXunmc5N6NHnymeFNM2oEi1+sDF64eOrnCNnDL82yLWP3sNaK4k1ZZRF3YkQdWVooJYBUHstgIT3NlOqg==" saltValue="MKoLBSCaOwlMs9PSQfi5Eg==" spinCount="100000"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2300-000000000000}">
      <formula1>900</formula1>
    </dataValidation>
  </dataValidations>
  <pageMargins left="0.75" right="0.75" top="1" bottom="1" header="0.5" footer="0.5"/>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ListComm">
    <tabColor rgb="FFCCCCFF"/>
    <pageSetUpPr fitToPage="1"/>
  </sheetPr>
  <dimension ref="A1:F12"/>
  <sheetViews>
    <sheetView showGridLines="0" topLeftCell="C6" zoomScaleNormal="100" workbookViewId="0"/>
  </sheetViews>
  <sheetFormatPr defaultRowHeight="14.25"/>
  <cols>
    <col min="1" max="2" width="9.140625" style="11" hidden="1" customWidth="1"/>
    <col min="3" max="3" width="3.7109375" style="44" customWidth="1"/>
    <col min="4" max="4" width="6.28515625" style="11" customWidth="1"/>
    <col min="5" max="5" width="94.85546875" style="11" customWidth="1"/>
    <col min="6" max="16384" width="9.140625" style="11"/>
  </cols>
  <sheetData>
    <row r="1" spans="3:6" hidden="1"/>
    <row r="2" spans="3:6" hidden="1"/>
    <row r="3" spans="3:6" hidden="1"/>
    <row r="4" spans="3:6" hidden="1"/>
    <row r="5" spans="3:6" hidden="1"/>
    <row r="6" spans="3:6" ht="3" customHeight="1">
      <c r="C6" s="45"/>
      <c r="D6" s="12"/>
      <c r="E6" s="12"/>
    </row>
    <row r="7" spans="3:6" ht="22.5">
      <c r="C7" s="45"/>
      <c r="D7" s="744" t="s">
        <v>55</v>
      </c>
      <c r="E7" s="744"/>
      <c r="F7" s="379"/>
    </row>
    <row r="8" spans="3:6" ht="3" customHeight="1">
      <c r="C8" s="45"/>
      <c r="D8" s="12"/>
      <c r="E8" s="12"/>
    </row>
    <row r="9" spans="3:6" ht="15.95" customHeight="1">
      <c r="C9" s="45"/>
      <c r="D9" s="93" t="s">
        <v>92</v>
      </c>
      <c r="E9" s="102" t="s">
        <v>176</v>
      </c>
    </row>
    <row r="10" spans="3:6" ht="12" customHeight="1">
      <c r="C10" s="45"/>
      <c r="D10" s="38" t="s">
        <v>93</v>
      </c>
      <c r="E10" s="38" t="s">
        <v>49</v>
      </c>
    </row>
    <row r="11" spans="3:6" ht="15" hidden="1" customHeight="1">
      <c r="C11" s="45"/>
      <c r="D11" s="112">
        <v>0</v>
      </c>
      <c r="E11" s="173"/>
    </row>
    <row r="12" spans="3:6">
      <c r="C12" s="45"/>
      <c r="D12" s="103"/>
      <c r="E12" s="101" t="s">
        <v>177</v>
      </c>
    </row>
  </sheetData>
  <sheetProtection algorithmName="SHA-512" hashValue="uzL0+khWqdJpbMg2Dc6kPNXOvYG68btRL4qAdWgpW2OGAF06bXkn3PcPNfGLioywMsRDWdhb6Xmijz0j/01fKQ==" saltValue="9lGgXZQXFv9VnrFyCwsfGA==" spinCount="100000"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 xr:uid="{00000000-0002-0000-2400-000000000000}">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ListCheck">
    <tabColor indexed="31"/>
  </sheetPr>
  <dimension ref="B1:E5"/>
  <sheetViews>
    <sheetView showGridLines="0" zoomScaleNormal="100" workbookViewId="0"/>
  </sheetViews>
  <sheetFormatPr defaultRowHeight="11.25"/>
  <cols>
    <col min="1" max="1" width="1.7109375" customWidth="1"/>
    <col min="2" max="2" width="34.5703125" customWidth="1"/>
    <col min="3" max="3" width="85.5703125" customWidth="1"/>
    <col min="4" max="4" width="17.7109375" customWidth="1"/>
  </cols>
  <sheetData>
    <row r="1" spans="2:5" ht="3" customHeight="1"/>
    <row r="2" spans="2:5" ht="22.5">
      <c r="B2" s="748" t="s">
        <v>56</v>
      </c>
      <c r="C2" s="748"/>
      <c r="D2" s="748"/>
      <c r="E2" s="380"/>
    </row>
    <row r="3" spans="2:5" ht="3" customHeight="1"/>
    <row r="4" spans="2:5" ht="21.75" customHeight="1" thickBot="1">
      <c r="B4" s="588" t="s">
        <v>1</v>
      </c>
      <c r="C4" s="588" t="s">
        <v>91</v>
      </c>
      <c r="D4" s="588" t="s">
        <v>72</v>
      </c>
    </row>
    <row r="5" spans="2:5" ht="12" thickTop="1"/>
  </sheetData>
  <sheetProtection algorithmName="SHA-512" hashValue="cO4FT1Y2yzl71ocxW4/nNhZ97jOq8eMSjPHD6R5TtyxEsFEasRPTa8VUPAOc/xM9Mgr5UYC8p3Ine5jVmbMeOg==" saltValue="xNIcO1UsXnhCQS8D8iepQA==" spinCount="100000" sheet="1" objects="1" scenarios="1" formatColumns="0" formatRows="0" autoFilter="0"/>
  <autoFilter ref="B4:D4" xr:uid="{00000000-0001-0000-2500-000000000000}"/>
  <mergeCells count="1">
    <mergeCell ref="B2:D2"/>
  </mergeCells>
  <phoneticPr fontId="1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modUpdTemplLogger">
    <tabColor indexed="24"/>
  </sheetPr>
  <dimension ref="A1:D9"/>
  <sheetViews>
    <sheetView showGridLines="0" zoomScaleNormal="100" workbookViewId="0"/>
  </sheetViews>
  <sheetFormatPr defaultRowHeight="11.25"/>
  <cols>
    <col min="1" max="1" width="30.7109375" style="10" customWidth="1"/>
    <col min="2" max="2" width="80.7109375" style="10" customWidth="1"/>
    <col min="3" max="3" width="30.7109375" style="10" customWidth="1"/>
    <col min="4" max="16384" width="9.140625" style="9"/>
  </cols>
  <sheetData>
    <row r="1" spans="1:4" ht="24" customHeight="1">
      <c r="A1" s="105" t="s">
        <v>70</v>
      </c>
      <c r="B1" s="105" t="s">
        <v>71</v>
      </c>
      <c r="C1" s="105" t="s">
        <v>72</v>
      </c>
      <c r="D1" s="8"/>
    </row>
    <row r="2" spans="1:4">
      <c r="A2" s="580">
        <v>44894.475937499999</v>
      </c>
      <c r="B2" s="10" t="s">
        <v>773</v>
      </c>
      <c r="C2" s="10" t="s">
        <v>442</v>
      </c>
    </row>
    <row r="3" spans="1:4">
      <c r="A3" s="580">
        <v>44894.475949074076</v>
      </c>
      <c r="B3" s="10" t="s">
        <v>774</v>
      </c>
      <c r="C3" s="10" t="s">
        <v>442</v>
      </c>
    </row>
    <row r="4" spans="1:4">
      <c r="A4" s="580">
        <v>44894.476111111115</v>
      </c>
      <c r="B4" s="10" t="s">
        <v>773</v>
      </c>
      <c r="C4" s="10" t="s">
        <v>442</v>
      </c>
    </row>
    <row r="5" spans="1:4">
      <c r="A5" s="580">
        <v>44894.476122685184</v>
      </c>
      <c r="B5" s="10" t="s">
        <v>774</v>
      </c>
      <c r="C5" s="10" t="s">
        <v>442</v>
      </c>
    </row>
    <row r="6" spans="1:4">
      <c r="A6" s="580">
        <v>44894.48709490741</v>
      </c>
      <c r="B6" s="10" t="s">
        <v>773</v>
      </c>
      <c r="C6" s="10" t="s">
        <v>442</v>
      </c>
    </row>
    <row r="7" spans="1:4">
      <c r="A7" s="580">
        <v>44894.48710648148</v>
      </c>
      <c r="B7" s="10" t="s">
        <v>774</v>
      </c>
      <c r="C7" s="10" t="s">
        <v>442</v>
      </c>
    </row>
    <row r="8" spans="1:4">
      <c r="A8" s="580">
        <v>44907.679942129631</v>
      </c>
      <c r="B8" s="10" t="s">
        <v>773</v>
      </c>
      <c r="C8" s="10" t="s">
        <v>442</v>
      </c>
    </row>
    <row r="9" spans="1:4">
      <c r="A9" s="580">
        <v>44907.679965277777</v>
      </c>
      <c r="B9" s="10" t="s">
        <v>774</v>
      </c>
      <c r="C9" s="10" t="s">
        <v>442</v>
      </c>
    </row>
  </sheetData>
  <sheetProtection algorithmName="SHA-512" hashValue="QPWXzm4eVtq+8/vIg2JJ762DIqtbZLIxjOtYYLevN3twgndQPofq73WkTdbRmqTATxQqT4o472IEUvtR9Z7l6g==" saltValue="/Awn94beLlMlQUVKGC6V/g==" spinCount="100000"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TSH_et_union_hor">
    <tabColor indexed="47"/>
  </sheetPr>
  <dimension ref="A2:CU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1" customFormat="1" ht="17.100000000000001" customHeight="1">
      <c r="A2" s="31" t="s">
        <v>175</v>
      </c>
    </row>
    <row r="4" spans="1:23" s="11" customFormat="1" ht="17.100000000000001" customHeight="1">
      <c r="C4" s="43"/>
      <c r="D4" s="112"/>
      <c r="E4" s="113"/>
    </row>
    <row r="7" spans="1:23" s="31" customFormat="1" ht="17.100000000000001" customHeight="1">
      <c r="A7" s="31" t="s">
        <v>0</v>
      </c>
    </row>
    <row r="8" spans="1:23" ht="17.100000000000001" customHeight="1">
      <c r="G8" s="87"/>
      <c r="H8" s="87"/>
      <c r="I8" s="87"/>
      <c r="M8" s="39"/>
    </row>
    <row r="9" spans="1:23" s="92" customFormat="1" ht="17.100000000000001" customHeight="1">
      <c r="A9" s="183"/>
      <c r="C9" s="145"/>
      <c r="D9" s="637">
        <v>1</v>
      </c>
      <c r="E9" s="777"/>
      <c r="F9" s="779"/>
      <c r="G9" s="768" t="s">
        <v>85</v>
      </c>
      <c r="H9" s="637"/>
      <c r="I9" s="637">
        <v>1</v>
      </c>
      <c r="J9" s="773"/>
      <c r="K9" s="674" t="s">
        <v>85</v>
      </c>
      <c r="L9" s="628"/>
      <c r="M9" s="628" t="s">
        <v>93</v>
      </c>
      <c r="N9" s="776"/>
      <c r="O9" s="674" t="s">
        <v>85</v>
      </c>
      <c r="P9" s="628"/>
      <c r="Q9" s="628" t="s">
        <v>93</v>
      </c>
      <c r="R9" s="772"/>
      <c r="S9" s="674" t="s">
        <v>85</v>
      </c>
      <c r="T9" s="110"/>
      <c r="U9" s="110" t="s">
        <v>93</v>
      </c>
      <c r="V9" s="578"/>
      <c r="W9" s="268"/>
    </row>
    <row r="10" spans="1:23" s="92" customFormat="1" ht="17.100000000000001" customHeight="1">
      <c r="A10" s="183"/>
      <c r="C10" s="145"/>
      <c r="D10" s="637"/>
      <c r="E10" s="777"/>
      <c r="F10" s="779"/>
      <c r="G10" s="768"/>
      <c r="H10" s="637"/>
      <c r="I10" s="637"/>
      <c r="J10" s="773"/>
      <c r="K10" s="674"/>
      <c r="L10" s="628"/>
      <c r="M10" s="628"/>
      <c r="N10" s="776"/>
      <c r="O10" s="674"/>
      <c r="P10" s="628"/>
      <c r="Q10" s="628"/>
      <c r="R10" s="772"/>
      <c r="S10" s="674"/>
      <c r="T10" s="571"/>
      <c r="U10" s="106"/>
      <c r="V10" s="107" t="s">
        <v>715</v>
      </c>
      <c r="W10" s="108"/>
    </row>
    <row r="11" spans="1:23" s="92" customFormat="1" ht="17.100000000000001" customHeight="1">
      <c r="A11" s="183"/>
      <c r="C11" s="145"/>
      <c r="D11" s="634"/>
      <c r="E11" s="778"/>
      <c r="F11" s="780"/>
      <c r="G11" s="634"/>
      <c r="H11" s="634"/>
      <c r="I11" s="634"/>
      <c r="J11" s="774"/>
      <c r="K11" s="634"/>
      <c r="L11" s="634"/>
      <c r="M11" s="634"/>
      <c r="N11" s="772"/>
      <c r="O11" s="634"/>
      <c r="P11" s="195"/>
      <c r="Q11" s="106"/>
      <c r="R11" s="107" t="s">
        <v>714</v>
      </c>
      <c r="S11" s="511"/>
      <c r="T11" s="511"/>
      <c r="U11" s="511"/>
      <c r="V11" s="511"/>
      <c r="W11" s="108"/>
    </row>
    <row r="12" spans="1:23" s="92" customFormat="1" ht="17.100000000000001" customHeight="1">
      <c r="A12" s="183"/>
      <c r="C12" s="145"/>
      <c r="D12" s="634"/>
      <c r="E12" s="778"/>
      <c r="F12" s="780"/>
      <c r="G12" s="634"/>
      <c r="H12" s="634"/>
      <c r="I12" s="634"/>
      <c r="J12" s="774"/>
      <c r="K12" s="634"/>
      <c r="L12" s="106"/>
      <c r="M12" s="107"/>
      <c r="N12" s="107" t="s">
        <v>412</v>
      </c>
      <c r="O12" s="107"/>
      <c r="P12" s="107"/>
      <c r="Q12" s="107"/>
      <c r="R12" s="107"/>
      <c r="S12" s="511"/>
      <c r="T12" s="511"/>
      <c r="U12" s="511"/>
      <c r="V12" s="511"/>
      <c r="W12" s="108"/>
    </row>
    <row r="13" spans="1:23" s="92" customFormat="1" ht="17.25" customHeight="1">
      <c r="A13" s="183"/>
      <c r="C13" s="145"/>
      <c r="D13" s="634"/>
      <c r="E13" s="778"/>
      <c r="F13" s="780"/>
      <c r="G13" s="634"/>
      <c r="H13" s="106"/>
      <c r="I13" s="107"/>
      <c r="J13" s="107"/>
      <c r="K13" s="107"/>
      <c r="L13" s="107"/>
      <c r="M13" s="107"/>
      <c r="N13" s="107"/>
      <c r="O13" s="107"/>
      <c r="P13" s="107"/>
      <c r="Q13" s="107"/>
      <c r="R13" s="107"/>
      <c r="S13" s="511"/>
      <c r="T13" s="511"/>
      <c r="U13" s="511"/>
      <c r="V13" s="511"/>
      <c r="W13" s="108"/>
    </row>
    <row r="15" spans="1:23" ht="16.5" customHeight="1">
      <c r="A15" s="183"/>
      <c r="B15" s="92"/>
      <c r="C15" s="145"/>
      <c r="D15" s="637"/>
      <c r="E15" s="781"/>
      <c r="F15" s="767"/>
      <c r="G15" s="769"/>
      <c r="H15" s="637"/>
      <c r="I15" s="637">
        <v>1</v>
      </c>
      <c r="J15" s="773"/>
      <c r="K15" s="674" t="s">
        <v>85</v>
      </c>
      <c r="L15" s="628"/>
      <c r="M15" s="628" t="s">
        <v>93</v>
      </c>
      <c r="N15" s="776"/>
      <c r="O15" s="674" t="s">
        <v>85</v>
      </c>
      <c r="P15" s="628"/>
      <c r="Q15" s="628" t="s">
        <v>93</v>
      </c>
      <c r="R15" s="772"/>
      <c r="S15" s="674" t="s">
        <v>85</v>
      </c>
      <c r="T15" s="110"/>
      <c r="U15" s="110" t="s">
        <v>93</v>
      </c>
      <c r="V15" s="578"/>
      <c r="W15" s="268"/>
    </row>
    <row r="16" spans="1:23" ht="16.5" customHeight="1">
      <c r="A16" s="183"/>
      <c r="B16" s="92"/>
      <c r="C16" s="145"/>
      <c r="D16" s="637"/>
      <c r="E16" s="781"/>
      <c r="F16" s="767"/>
      <c r="G16" s="769"/>
      <c r="H16" s="637"/>
      <c r="I16" s="637"/>
      <c r="J16" s="773"/>
      <c r="K16" s="674"/>
      <c r="L16" s="628"/>
      <c r="M16" s="628"/>
      <c r="N16" s="776"/>
      <c r="O16" s="674"/>
      <c r="P16" s="628"/>
      <c r="Q16" s="628"/>
      <c r="R16" s="772"/>
      <c r="S16" s="674"/>
      <c r="T16" s="571"/>
      <c r="U16" s="106"/>
      <c r="V16" s="107" t="s">
        <v>715</v>
      </c>
      <c r="W16" s="108"/>
    </row>
    <row r="17" spans="1:36" ht="17.100000000000001" customHeight="1">
      <c r="A17" s="183"/>
      <c r="B17" s="92"/>
      <c r="C17" s="145"/>
      <c r="D17" s="637"/>
      <c r="E17" s="781"/>
      <c r="F17" s="767"/>
      <c r="G17" s="769"/>
      <c r="H17" s="637"/>
      <c r="I17" s="637"/>
      <c r="J17" s="774"/>
      <c r="K17" s="674"/>
      <c r="L17" s="628"/>
      <c r="M17" s="628"/>
      <c r="N17" s="772"/>
      <c r="O17" s="674"/>
      <c r="P17" s="195"/>
      <c r="Q17" s="106"/>
      <c r="R17" s="107" t="s">
        <v>714</v>
      </c>
      <c r="S17" s="511"/>
      <c r="T17" s="511"/>
      <c r="U17" s="511"/>
      <c r="V17" s="511"/>
      <c r="W17" s="108"/>
    </row>
    <row r="18" spans="1:36" ht="17.100000000000001" customHeight="1">
      <c r="A18" s="183"/>
      <c r="B18" s="92"/>
      <c r="C18" s="145"/>
      <c r="D18" s="637"/>
      <c r="E18" s="781"/>
      <c r="F18" s="767"/>
      <c r="G18" s="769"/>
      <c r="H18" s="637"/>
      <c r="I18" s="637"/>
      <c r="J18" s="774"/>
      <c r="K18" s="674"/>
      <c r="L18" s="106"/>
      <c r="M18" s="107"/>
      <c r="N18" s="107" t="s">
        <v>412</v>
      </c>
      <c r="O18" s="107"/>
      <c r="P18" s="107"/>
      <c r="Q18" s="107"/>
      <c r="R18" s="107"/>
      <c r="S18" s="511"/>
      <c r="T18" s="511"/>
      <c r="U18" s="511"/>
      <c r="V18" s="511"/>
      <c r="W18" s="108"/>
    </row>
    <row r="19" spans="1:36" ht="17.100000000000001" customHeight="1">
      <c r="A19" s="183"/>
      <c r="B19" s="92"/>
      <c r="C19" s="145"/>
      <c r="D19" s="637"/>
      <c r="E19" s="781"/>
      <c r="F19" s="767"/>
      <c r="G19" s="769"/>
      <c r="H19" s="106"/>
      <c r="I19" s="107"/>
      <c r="J19" s="107"/>
      <c r="K19" s="107"/>
      <c r="L19" s="107"/>
      <c r="M19" s="107"/>
      <c r="N19" s="107"/>
      <c r="O19" s="107"/>
      <c r="P19" s="107"/>
      <c r="Q19" s="107"/>
      <c r="R19" s="107"/>
      <c r="S19" s="511"/>
      <c r="T19" s="511"/>
      <c r="U19" s="511"/>
      <c r="V19" s="511"/>
      <c r="W19" s="108"/>
    </row>
    <row r="21" spans="1:36" s="31" customFormat="1" ht="17.100000000000001" customHeight="1">
      <c r="A21" s="31" t="s">
        <v>13</v>
      </c>
      <c r="C21" s="31" t="s">
        <v>93</v>
      </c>
    </row>
    <row r="27" spans="1:36" ht="17.100000000000001" customHeight="1">
      <c r="O27" s="775" t="s">
        <v>298</v>
      </c>
      <c r="P27" s="775"/>
      <c r="Q27" s="775"/>
      <c r="R27" s="724" t="s">
        <v>270</v>
      </c>
      <c r="S27" s="724"/>
      <c r="T27" s="724"/>
      <c r="U27" s="694" t="s">
        <v>341</v>
      </c>
      <c r="W27" s="770"/>
    </row>
    <row r="28" spans="1:36" ht="17.100000000000001" customHeight="1">
      <c r="O28" s="725" t="s">
        <v>604</v>
      </c>
      <c r="P28" s="725" t="s">
        <v>271</v>
      </c>
      <c r="Q28" s="725"/>
      <c r="R28" s="724"/>
      <c r="S28" s="724"/>
      <c r="T28" s="724"/>
      <c r="U28" s="694"/>
      <c r="W28" s="770"/>
    </row>
    <row r="29" spans="1:36" ht="37.5" customHeight="1">
      <c r="O29" s="725"/>
      <c r="P29" s="94" t="s">
        <v>605</v>
      </c>
      <c r="Q29" s="94" t="s">
        <v>6</v>
      </c>
      <c r="R29" s="95" t="s">
        <v>274</v>
      </c>
      <c r="S29" s="721" t="s">
        <v>273</v>
      </c>
      <c r="T29" s="721"/>
      <c r="U29" s="694"/>
      <c r="W29" s="770"/>
    </row>
    <row r="30" spans="1:36" ht="17.100000000000001" customHeight="1">
      <c r="G30" s="2"/>
      <c r="H30" s="2"/>
      <c r="I30" s="2"/>
      <c r="J30" s="2"/>
      <c r="K30" s="2"/>
      <c r="L30" s="111"/>
      <c r="M30" s="374" t="s">
        <v>183</v>
      </c>
      <c r="N30" s="374"/>
      <c r="O30" s="771"/>
      <c r="P30" s="771"/>
      <c r="Q30" s="771"/>
      <c r="R30" s="771"/>
      <c r="S30" s="771"/>
      <c r="T30" s="771"/>
      <c r="U30" s="771"/>
      <c r="V30" s="111"/>
      <c r="W30" s="111"/>
      <c r="X30" s="182"/>
      <c r="Y30" s="182"/>
      <c r="Z30" s="182"/>
      <c r="AA30" s="182"/>
      <c r="AB30" s="182"/>
      <c r="AC30" s="182"/>
      <c r="AD30" s="182"/>
      <c r="AE30" s="182"/>
      <c r="AF30" s="182"/>
      <c r="AG30" s="182"/>
      <c r="AH30" s="182"/>
      <c r="AI30" s="182"/>
      <c r="AJ30" s="182"/>
    </row>
    <row r="31" spans="1:36" s="32" customFormat="1" ht="22.5">
      <c r="A31" s="667">
        <v>1</v>
      </c>
      <c r="B31" s="180"/>
      <c r="C31" s="180"/>
      <c r="D31" s="180"/>
      <c r="E31" s="191"/>
      <c r="F31" s="303"/>
      <c r="G31" s="303"/>
      <c r="H31" s="303"/>
      <c r="I31" s="88"/>
      <c r="J31" s="541"/>
      <c r="K31" s="544"/>
      <c r="L31" s="425">
        <f>mergeValue(A31)</f>
        <v>1</v>
      </c>
      <c r="M31" s="472" t="s">
        <v>20</v>
      </c>
      <c r="N31" s="473"/>
      <c r="O31" s="703"/>
      <c r="P31" s="704"/>
      <c r="Q31" s="704"/>
      <c r="R31" s="704"/>
      <c r="S31" s="704"/>
      <c r="T31" s="704"/>
      <c r="U31" s="704"/>
      <c r="V31" s="705"/>
      <c r="W31" s="267" t="s">
        <v>476</v>
      </c>
      <c r="X31" s="180"/>
      <c r="Y31" s="189"/>
      <c r="Z31" s="189" t="str">
        <f t="shared" ref="Z31:Z44" si="0">IF(M31="","",M31 )</f>
        <v>Наименование тарифа</v>
      </c>
      <c r="AA31" s="189"/>
      <c r="AB31" s="189"/>
      <c r="AC31" s="189"/>
      <c r="AD31" s="180"/>
      <c r="AE31" s="180"/>
      <c r="AF31" s="180"/>
      <c r="AG31" s="180"/>
      <c r="AH31" s="180"/>
      <c r="AI31" s="180"/>
      <c r="AJ31" s="180"/>
    </row>
    <row r="32" spans="1:36" s="32" customFormat="1" ht="22.5">
      <c r="A32" s="667"/>
      <c r="B32" s="667">
        <v>1</v>
      </c>
      <c r="C32" s="180"/>
      <c r="D32" s="180"/>
      <c r="E32" s="303"/>
      <c r="F32" s="303"/>
      <c r="G32" s="303"/>
      <c r="H32" s="303"/>
      <c r="I32" s="157"/>
      <c r="J32" s="540"/>
      <c r="K32" s="542"/>
      <c r="L32" s="425" t="str">
        <f>mergeValue(A32) &amp;"."&amp; mergeValue(B32)</f>
        <v>1.1</v>
      </c>
      <c r="M32" s="441" t="s">
        <v>16</v>
      </c>
      <c r="N32" s="473"/>
      <c r="O32" s="703"/>
      <c r="P32" s="704"/>
      <c r="Q32" s="704"/>
      <c r="R32" s="704"/>
      <c r="S32" s="704"/>
      <c r="T32" s="704"/>
      <c r="U32" s="704"/>
      <c r="V32" s="705"/>
      <c r="W32" s="267" t="s">
        <v>477</v>
      </c>
      <c r="X32" s="180"/>
      <c r="Y32" s="189"/>
      <c r="Z32" s="189" t="str">
        <f t="shared" si="0"/>
        <v>Территория действия тарифа</v>
      </c>
      <c r="AA32" s="189"/>
      <c r="AB32" s="189"/>
      <c r="AC32" s="189"/>
      <c r="AD32" s="180"/>
      <c r="AE32" s="180"/>
      <c r="AF32" s="180"/>
      <c r="AG32" s="180"/>
      <c r="AH32" s="180"/>
      <c r="AI32" s="180"/>
      <c r="AJ32" s="180"/>
    </row>
    <row r="33" spans="1:36" s="32" customFormat="1" ht="22.5">
      <c r="A33" s="667"/>
      <c r="B33" s="667"/>
      <c r="C33" s="667">
        <v>1</v>
      </c>
      <c r="D33" s="180"/>
      <c r="E33" s="303"/>
      <c r="F33" s="303"/>
      <c r="G33" s="303"/>
      <c r="H33" s="303"/>
      <c r="I33" s="543"/>
      <c r="J33" s="540"/>
      <c r="K33" s="542"/>
      <c r="L33" s="425" t="str">
        <f>mergeValue(A33) &amp;"."&amp; mergeValue(B33)&amp;"."&amp; mergeValue(C33)</f>
        <v>1.1.1</v>
      </c>
      <c r="M33" s="442" t="s">
        <v>7</v>
      </c>
      <c r="N33" s="473"/>
      <c r="O33" s="703"/>
      <c r="P33" s="704"/>
      <c r="Q33" s="704"/>
      <c r="R33" s="704"/>
      <c r="S33" s="704"/>
      <c r="T33" s="704"/>
      <c r="U33" s="704"/>
      <c r="V33" s="705"/>
      <c r="W33" s="267" t="s">
        <v>632</v>
      </c>
      <c r="X33" s="180"/>
      <c r="Y33" s="189"/>
      <c r="Z33" s="189" t="str">
        <f t="shared" si="0"/>
        <v xml:space="preserve">Наименование системы теплоснабжения </v>
      </c>
      <c r="AA33" s="189"/>
      <c r="AB33" s="189"/>
      <c r="AC33" s="189"/>
      <c r="AD33" s="180"/>
      <c r="AE33" s="180"/>
      <c r="AF33" s="180"/>
      <c r="AG33" s="180"/>
      <c r="AH33" s="180"/>
      <c r="AI33" s="180"/>
      <c r="AJ33" s="180"/>
    </row>
    <row r="34" spans="1:36" s="32" customFormat="1" ht="22.5">
      <c r="A34" s="667"/>
      <c r="B34" s="667"/>
      <c r="C34" s="667"/>
      <c r="D34" s="667">
        <v>1</v>
      </c>
      <c r="E34" s="303"/>
      <c r="F34" s="303"/>
      <c r="G34" s="303"/>
      <c r="H34" s="303"/>
      <c r="I34" s="543"/>
      <c r="J34" s="540"/>
      <c r="K34" s="542"/>
      <c r="L34" s="425" t="str">
        <f>mergeValue(A34) &amp;"."&amp; mergeValue(B34)&amp;"."&amp; mergeValue(C34)&amp;"."&amp; mergeValue(D34)</f>
        <v>1.1.1.1</v>
      </c>
      <c r="M34" s="443" t="s">
        <v>22</v>
      </c>
      <c r="N34" s="473"/>
      <c r="O34" s="703"/>
      <c r="P34" s="704"/>
      <c r="Q34" s="704"/>
      <c r="R34" s="704"/>
      <c r="S34" s="704"/>
      <c r="T34" s="704"/>
      <c r="U34" s="704"/>
      <c r="V34" s="705"/>
      <c r="W34" s="267" t="s">
        <v>633</v>
      </c>
      <c r="X34" s="180"/>
      <c r="Y34" s="189"/>
      <c r="Z34" s="189" t="str">
        <f t="shared" si="0"/>
        <v xml:space="preserve">Источник тепловой энергии  </v>
      </c>
      <c r="AA34" s="189"/>
      <c r="AB34" s="189"/>
      <c r="AC34" s="189"/>
      <c r="AD34" s="180"/>
      <c r="AE34" s="180"/>
      <c r="AF34" s="180"/>
      <c r="AG34" s="180"/>
      <c r="AH34" s="180"/>
      <c r="AI34" s="180"/>
      <c r="AJ34" s="180"/>
    </row>
    <row r="35" spans="1:36" s="32" customFormat="1" ht="101.25">
      <c r="A35" s="667"/>
      <c r="B35" s="667"/>
      <c r="C35" s="667"/>
      <c r="D35" s="667"/>
      <c r="E35" s="667">
        <v>1</v>
      </c>
      <c r="F35" s="303"/>
      <c r="G35" s="303"/>
      <c r="H35" s="180">
        <v>1</v>
      </c>
      <c r="I35" s="667">
        <v>1</v>
      </c>
      <c r="J35" s="303"/>
      <c r="K35" s="546"/>
      <c r="L35" s="425" t="str">
        <f>mergeValue(A35) &amp;"."&amp; mergeValue(B35)&amp;"."&amp; mergeValue(C35)&amp;"."&amp; mergeValue(D35)&amp;"."&amp; mergeValue(E35)</f>
        <v>1.1.1.1.1</v>
      </c>
      <c r="M35" s="445" t="s">
        <v>9</v>
      </c>
      <c r="N35" s="473"/>
      <c r="O35" s="670"/>
      <c r="P35" s="671"/>
      <c r="Q35" s="671"/>
      <c r="R35" s="671"/>
      <c r="S35" s="671"/>
      <c r="T35" s="671"/>
      <c r="U35" s="671"/>
      <c r="V35" s="672"/>
      <c r="W35" s="267" t="s">
        <v>637</v>
      </c>
      <c r="X35" s="180"/>
      <c r="Y35" s="189"/>
      <c r="Z35" s="189" t="str">
        <f t="shared" si="0"/>
        <v>Схема подключения теплопотребляющей установки к коллектору источника тепловой энергии</v>
      </c>
      <c r="AA35" s="189"/>
      <c r="AB35" s="189"/>
      <c r="AC35" s="189"/>
      <c r="AD35" s="180"/>
      <c r="AE35" s="180"/>
      <c r="AF35" s="180"/>
      <c r="AG35" s="180"/>
      <c r="AH35" s="180"/>
      <c r="AI35" s="180"/>
      <c r="AJ35" s="180"/>
    </row>
    <row r="36" spans="1:36" s="32" customFormat="1" ht="90">
      <c r="A36" s="667"/>
      <c r="B36" s="667"/>
      <c r="C36" s="667"/>
      <c r="D36" s="667"/>
      <c r="E36" s="667"/>
      <c r="F36" s="667">
        <v>1</v>
      </c>
      <c r="G36" s="180"/>
      <c r="H36" s="180"/>
      <c r="I36" s="667"/>
      <c r="J36" s="667">
        <v>1</v>
      </c>
      <c r="K36" s="547"/>
      <c r="L36" s="425" t="str">
        <f>mergeValue(A36) &amp;"."&amp; mergeValue(B36)&amp;"."&amp; mergeValue(C36)&amp;"."&amp; mergeValue(D36)&amp;"."&amp; mergeValue(E36)&amp;"."&amp; mergeValue(F36)</f>
        <v>1.1.1.1.1.1</v>
      </c>
      <c r="M36" s="446" t="s">
        <v>10</v>
      </c>
      <c r="N36" s="473"/>
      <c r="O36" s="670"/>
      <c r="P36" s="671"/>
      <c r="Q36" s="671"/>
      <c r="R36" s="671"/>
      <c r="S36" s="671"/>
      <c r="T36" s="671"/>
      <c r="U36" s="671"/>
      <c r="V36" s="672"/>
      <c r="W36" s="267" t="s">
        <v>635</v>
      </c>
      <c r="X36" s="180"/>
      <c r="Y36" s="189"/>
      <c r="Z36" s="189" t="str">
        <f t="shared" si="0"/>
        <v>Группа потребителей</v>
      </c>
      <c r="AA36" s="189"/>
      <c r="AB36" s="189"/>
      <c r="AC36" s="189"/>
      <c r="AD36" s="180"/>
      <c r="AE36" s="180"/>
      <c r="AF36" s="180"/>
      <c r="AG36" s="180"/>
      <c r="AH36" s="180"/>
      <c r="AI36" s="180"/>
      <c r="AJ36" s="180"/>
    </row>
    <row r="37" spans="1:36" s="32" customFormat="1" ht="195.75" customHeight="1">
      <c r="A37" s="667"/>
      <c r="B37" s="667"/>
      <c r="C37" s="667"/>
      <c r="D37" s="667"/>
      <c r="E37" s="667"/>
      <c r="F37" s="667"/>
      <c r="G37" s="180">
        <v>1</v>
      </c>
      <c r="H37" s="180"/>
      <c r="I37" s="667"/>
      <c r="J37" s="667"/>
      <c r="K37" s="547">
        <v>1</v>
      </c>
      <c r="L37" s="425" t="str">
        <f>mergeValue(A37) &amp;"."&amp; mergeValue(B37)&amp;"."&amp; mergeValue(C37)&amp;"."&amp; mergeValue(D37)&amp;"."&amp; mergeValue(E37)&amp;"."&amp; mergeValue(F37)&amp;"."&amp; mergeValue(G37)</f>
        <v>1.1.1.1.1.1.1</v>
      </c>
      <c r="M37" s="563"/>
      <c r="N37" s="473"/>
      <c r="O37" s="451"/>
      <c r="P37" s="451"/>
      <c r="Q37" s="574"/>
      <c r="R37" s="673"/>
      <c r="S37" s="674" t="s">
        <v>84</v>
      </c>
      <c r="T37" s="673"/>
      <c r="U37" s="674" t="s">
        <v>84</v>
      </c>
      <c r="V37" s="451"/>
      <c r="W37" s="666" t="s">
        <v>654</v>
      </c>
      <c r="X37" s="180" t="str">
        <f>strCheckDate(O38:V38)</f>
        <v/>
      </c>
      <c r="Y37" s="189"/>
      <c r="Z37" s="189" t="str">
        <f t="shared" si="0"/>
        <v/>
      </c>
      <c r="AA37" s="189"/>
      <c r="AB37" s="189"/>
      <c r="AC37" s="189"/>
      <c r="AD37" s="180"/>
      <c r="AE37" s="180"/>
      <c r="AF37" s="180"/>
      <c r="AG37" s="180"/>
      <c r="AH37" s="180"/>
      <c r="AI37" s="180"/>
      <c r="AJ37" s="180"/>
    </row>
    <row r="38" spans="1:36" s="32" customFormat="1" ht="14.25" hidden="1" customHeight="1">
      <c r="A38" s="667"/>
      <c r="B38" s="667"/>
      <c r="C38" s="667"/>
      <c r="D38" s="667"/>
      <c r="E38" s="667"/>
      <c r="F38" s="667"/>
      <c r="G38" s="180"/>
      <c r="H38" s="180"/>
      <c r="I38" s="667"/>
      <c r="J38" s="667"/>
      <c r="K38" s="547"/>
      <c r="L38" s="253"/>
      <c r="M38" s="473"/>
      <c r="N38" s="473"/>
      <c r="O38" s="451"/>
      <c r="P38" s="451"/>
      <c r="Q38" s="461" t="str">
        <f>R37 &amp; "-" &amp; T37</f>
        <v>-</v>
      </c>
      <c r="R38" s="673"/>
      <c r="S38" s="674"/>
      <c r="T38" s="673"/>
      <c r="U38" s="674"/>
      <c r="V38" s="451"/>
      <c r="W38" s="666"/>
      <c r="X38" s="180"/>
      <c r="Y38" s="189"/>
      <c r="Z38" s="189" t="str">
        <f t="shared" si="0"/>
        <v/>
      </c>
      <c r="AA38" s="189"/>
      <c r="AB38" s="189"/>
      <c r="AC38" s="189"/>
      <c r="AD38" s="180"/>
      <c r="AE38" s="180"/>
      <c r="AF38" s="180"/>
      <c r="AG38" s="180"/>
      <c r="AH38" s="180"/>
      <c r="AI38" s="180"/>
      <c r="AJ38" s="180"/>
    </row>
    <row r="39" spans="1:36" s="32" customFormat="1" ht="15" customHeight="1">
      <c r="A39" s="667"/>
      <c r="B39" s="667"/>
      <c r="C39" s="667"/>
      <c r="D39" s="667"/>
      <c r="E39" s="667"/>
      <c r="F39" s="667"/>
      <c r="G39" s="303"/>
      <c r="H39" s="180"/>
      <c r="I39" s="667"/>
      <c r="J39" s="667"/>
      <c r="K39" s="546"/>
      <c r="L39" s="439"/>
      <c r="M39" s="448" t="s">
        <v>25</v>
      </c>
      <c r="N39" s="148"/>
      <c r="O39" s="148"/>
      <c r="P39" s="148"/>
      <c r="Q39" s="148"/>
      <c r="R39" s="148"/>
      <c r="S39" s="148"/>
      <c r="T39" s="148"/>
      <c r="U39" s="148"/>
      <c r="V39" s="449"/>
      <c r="W39" s="666"/>
      <c r="X39" s="180"/>
      <c r="Y39" s="189"/>
      <c r="Z39" s="189" t="str">
        <f t="shared" si="0"/>
        <v>Добавить вид теплоносителя (параметры теплоносителя)</v>
      </c>
      <c r="AA39" s="189"/>
      <c r="AB39" s="189"/>
      <c r="AC39" s="189"/>
      <c r="AD39" s="180"/>
      <c r="AE39" s="180"/>
      <c r="AF39" s="180"/>
      <c r="AG39" s="180"/>
      <c r="AH39" s="180"/>
      <c r="AI39" s="180"/>
      <c r="AJ39" s="180"/>
    </row>
    <row r="40" spans="1:36" s="32" customFormat="1" ht="15" customHeight="1">
      <c r="A40" s="667"/>
      <c r="B40" s="667"/>
      <c r="C40" s="667"/>
      <c r="D40" s="667"/>
      <c r="E40" s="667"/>
      <c r="F40" s="303"/>
      <c r="G40" s="303"/>
      <c r="H40" s="180"/>
      <c r="I40" s="667"/>
      <c r="J40" s="303"/>
      <c r="K40" s="546"/>
      <c r="L40" s="439"/>
      <c r="M40" s="447" t="s">
        <v>11</v>
      </c>
      <c r="N40" s="148"/>
      <c r="O40" s="148"/>
      <c r="P40" s="148"/>
      <c r="Q40" s="148"/>
      <c r="R40" s="148"/>
      <c r="S40" s="148"/>
      <c r="T40" s="148"/>
      <c r="U40" s="452"/>
      <c r="V40" s="148"/>
      <c r="W40" s="489"/>
      <c r="X40" s="180"/>
      <c r="Y40" s="189"/>
      <c r="Z40" s="189" t="str">
        <f t="shared" si="0"/>
        <v>Добавить группу потребителей</v>
      </c>
      <c r="AA40" s="189"/>
      <c r="AB40" s="189"/>
      <c r="AC40" s="189"/>
      <c r="AD40" s="180"/>
      <c r="AE40" s="180"/>
      <c r="AF40" s="180"/>
      <c r="AG40" s="180"/>
      <c r="AH40" s="180"/>
      <c r="AI40" s="180"/>
      <c r="AJ40" s="180"/>
    </row>
    <row r="41" spans="1:36" s="32" customFormat="1" ht="15" customHeight="1">
      <c r="A41" s="667"/>
      <c r="B41" s="667"/>
      <c r="C41" s="667"/>
      <c r="D41" s="667"/>
      <c r="E41" s="545"/>
      <c r="F41" s="303"/>
      <c r="G41" s="303"/>
      <c r="H41" s="303"/>
      <c r="I41" s="541"/>
      <c r="J41" s="78"/>
      <c r="K41" s="544"/>
      <c r="L41" s="439"/>
      <c r="M41" s="444" t="s">
        <v>12</v>
      </c>
      <c r="N41" s="148"/>
      <c r="O41" s="148"/>
      <c r="P41" s="148"/>
      <c r="Q41" s="148"/>
      <c r="R41" s="148"/>
      <c r="S41" s="148"/>
      <c r="T41" s="148"/>
      <c r="U41" s="452"/>
      <c r="V41" s="148"/>
      <c r="W41" s="489"/>
      <c r="X41" s="180"/>
      <c r="Y41" s="189"/>
      <c r="Z41" s="189" t="str">
        <f t="shared" si="0"/>
        <v>Добавить схему подключения</v>
      </c>
      <c r="AA41" s="189"/>
      <c r="AB41" s="189"/>
      <c r="AC41" s="189"/>
      <c r="AD41" s="180"/>
      <c r="AE41" s="180"/>
      <c r="AF41" s="180"/>
      <c r="AG41" s="180"/>
      <c r="AH41" s="180"/>
      <c r="AI41" s="180"/>
      <c r="AJ41" s="180"/>
    </row>
    <row r="42" spans="1:36" s="32" customFormat="1" ht="15" customHeight="1">
      <c r="A42" s="667"/>
      <c r="B42" s="667"/>
      <c r="C42" s="667"/>
      <c r="D42" s="545"/>
      <c r="E42" s="545"/>
      <c r="F42" s="303"/>
      <c r="G42" s="303"/>
      <c r="H42" s="303"/>
      <c r="I42" s="541"/>
      <c r="J42" s="78"/>
      <c r="K42" s="544"/>
      <c r="L42" s="439"/>
      <c r="M42" s="137" t="s">
        <v>17</v>
      </c>
      <c r="N42" s="148"/>
      <c r="O42" s="148"/>
      <c r="P42" s="148"/>
      <c r="Q42" s="148"/>
      <c r="R42" s="148"/>
      <c r="S42" s="148"/>
      <c r="T42" s="148"/>
      <c r="U42" s="452"/>
      <c r="V42" s="148"/>
      <c r="W42" s="489"/>
      <c r="X42" s="180"/>
      <c r="Y42" s="189"/>
      <c r="Z42" s="189" t="str">
        <f t="shared" si="0"/>
        <v>Добавить источник тепловой энергии</v>
      </c>
      <c r="AA42" s="189"/>
      <c r="AB42" s="189"/>
      <c r="AC42" s="189"/>
      <c r="AD42" s="180"/>
      <c r="AE42" s="180"/>
      <c r="AF42" s="180"/>
      <c r="AG42" s="180"/>
      <c r="AH42" s="180"/>
      <c r="AI42" s="180"/>
      <c r="AJ42" s="180"/>
    </row>
    <row r="43" spans="1:36" s="32" customFormat="1" ht="15" customHeight="1">
      <c r="A43" s="667"/>
      <c r="B43" s="667"/>
      <c r="C43" s="545"/>
      <c r="D43" s="545"/>
      <c r="E43" s="545"/>
      <c r="F43" s="545"/>
      <c r="G43" s="550"/>
      <c r="H43" s="541"/>
      <c r="I43" s="548"/>
      <c r="J43" s="78"/>
      <c r="K43" s="549"/>
      <c r="L43" s="439"/>
      <c r="M43" s="136" t="s">
        <v>18</v>
      </c>
      <c r="N43" s="148"/>
      <c r="O43" s="148"/>
      <c r="P43" s="148"/>
      <c r="Q43" s="148"/>
      <c r="R43" s="148"/>
      <c r="S43" s="148"/>
      <c r="T43" s="148"/>
      <c r="U43" s="452"/>
      <c r="V43" s="148"/>
      <c r="W43" s="489"/>
      <c r="X43" s="180"/>
      <c r="Y43" s="189"/>
      <c r="Z43" s="189" t="str">
        <f t="shared" si="0"/>
        <v>Добавить наименование системы теплоснабжения</v>
      </c>
      <c r="AA43" s="189"/>
      <c r="AB43" s="189"/>
      <c r="AC43" s="189"/>
      <c r="AD43" s="180"/>
      <c r="AE43" s="180"/>
      <c r="AF43" s="180"/>
      <c r="AG43" s="180"/>
      <c r="AH43" s="180"/>
      <c r="AI43" s="180"/>
      <c r="AJ43" s="180"/>
    </row>
    <row r="44" spans="1:36" s="32" customFormat="1" ht="15" customHeight="1">
      <c r="A44" s="667"/>
      <c r="B44" s="545"/>
      <c r="C44" s="545"/>
      <c r="D44" s="545"/>
      <c r="E44" s="545"/>
      <c r="F44" s="545"/>
      <c r="G44" s="550"/>
      <c r="H44" s="541"/>
      <c r="I44" s="541"/>
      <c r="J44" s="78"/>
      <c r="K44" s="544"/>
      <c r="L44" s="439"/>
      <c r="M44" s="142" t="s">
        <v>19</v>
      </c>
      <c r="N44" s="148"/>
      <c r="O44" s="148"/>
      <c r="P44" s="148"/>
      <c r="Q44" s="148"/>
      <c r="R44" s="148"/>
      <c r="S44" s="148"/>
      <c r="T44" s="148"/>
      <c r="U44" s="452"/>
      <c r="V44" s="148"/>
      <c r="W44" s="489"/>
      <c r="X44" s="180"/>
      <c r="Y44" s="189"/>
      <c r="Z44" s="189" t="str">
        <f t="shared" si="0"/>
        <v>Добавить территорию действия тарифа</v>
      </c>
      <c r="AA44" s="189"/>
      <c r="AB44" s="189"/>
      <c r="AC44" s="189"/>
      <c r="AD44" s="180"/>
      <c r="AE44" s="180"/>
      <c r="AF44" s="180"/>
      <c r="AG44" s="180"/>
      <c r="AH44" s="180"/>
      <c r="AI44" s="180"/>
      <c r="AJ44" s="180"/>
    </row>
    <row r="45" spans="1:36" ht="15" customHeight="1">
      <c r="L45" s="415"/>
      <c r="M45" s="151" t="s">
        <v>309</v>
      </c>
      <c r="N45" s="148"/>
      <c r="O45" s="148"/>
      <c r="P45" s="148"/>
      <c r="Q45" s="148"/>
      <c r="R45" s="148"/>
      <c r="S45" s="148"/>
      <c r="T45" s="148"/>
      <c r="U45" s="452"/>
      <c r="V45" s="148"/>
      <c r="W45" s="489"/>
      <c r="X45" s="182"/>
      <c r="Y45" s="182"/>
      <c r="Z45" s="182"/>
      <c r="AA45" s="182"/>
      <c r="AB45" s="182"/>
      <c r="AC45" s="182"/>
      <c r="AD45" s="182"/>
      <c r="AE45" s="182"/>
      <c r="AF45" s="182"/>
      <c r="AG45" s="182"/>
      <c r="AH45" s="182"/>
    </row>
    <row r="46" spans="1:36" ht="18.75" customHeight="1">
      <c r="X46" s="182"/>
      <c r="Y46" s="182"/>
      <c r="Z46" s="182"/>
      <c r="AA46" s="182"/>
      <c r="AB46" s="182"/>
      <c r="AC46" s="182"/>
      <c r="AD46" s="182"/>
      <c r="AE46" s="182"/>
      <c r="AF46" s="182"/>
      <c r="AG46" s="182"/>
      <c r="AH46" s="182"/>
      <c r="AI46" s="182"/>
      <c r="AJ46" s="182"/>
    </row>
    <row r="47" spans="1:36" s="31" customFormat="1" ht="17.100000000000001" customHeight="1">
      <c r="A47" s="31" t="s">
        <v>13</v>
      </c>
      <c r="C47" s="31" t="s">
        <v>49</v>
      </c>
      <c r="U47" s="144"/>
      <c r="X47" s="192"/>
      <c r="Y47" s="192"/>
      <c r="Z47" s="192"/>
      <c r="AA47" s="192"/>
      <c r="AB47" s="192"/>
      <c r="AC47" s="192"/>
      <c r="AD47" s="192"/>
      <c r="AE47" s="192"/>
      <c r="AF47" s="192"/>
      <c r="AG47" s="192"/>
      <c r="AH47" s="192"/>
      <c r="AI47" s="192"/>
      <c r="AJ47" s="192"/>
    </row>
    <row r="48" spans="1:36" ht="17.100000000000001" customHeight="1">
      <c r="L48" s="39"/>
      <c r="M48" s="39"/>
      <c r="N48" s="39"/>
      <c r="O48" s="39"/>
      <c r="P48" s="39"/>
      <c r="Q48" s="39"/>
      <c r="R48" s="39"/>
      <c r="S48" s="39"/>
      <c r="T48" s="39"/>
      <c r="U48" s="39"/>
      <c r="V48" s="39"/>
      <c r="W48" s="39"/>
      <c r="X48" s="182"/>
      <c r="Y48" s="182"/>
      <c r="Z48" s="182"/>
      <c r="AA48" s="182"/>
      <c r="AB48" s="182"/>
      <c r="AC48" s="182"/>
      <c r="AD48" s="182"/>
      <c r="AE48" s="182"/>
      <c r="AF48" s="182"/>
      <c r="AG48" s="182"/>
      <c r="AH48" s="182"/>
      <c r="AI48" s="182"/>
      <c r="AJ48" s="182"/>
    </row>
    <row r="49" spans="1:36" s="32" customFormat="1" ht="22.5">
      <c r="A49" s="667">
        <v>1</v>
      </c>
      <c r="B49" s="180"/>
      <c r="C49" s="180"/>
      <c r="D49" s="180"/>
      <c r="E49" s="191"/>
      <c r="F49" s="303"/>
      <c r="G49" s="303"/>
      <c r="H49" s="303"/>
      <c r="I49" s="88"/>
      <c r="J49" s="541"/>
      <c r="K49" s="544"/>
      <c r="L49" s="425">
        <f>mergeValue(A49)</f>
        <v>1</v>
      </c>
      <c r="M49" s="472" t="s">
        <v>20</v>
      </c>
      <c r="N49" s="473"/>
      <c r="O49" s="703"/>
      <c r="P49" s="704"/>
      <c r="Q49" s="704"/>
      <c r="R49" s="704"/>
      <c r="S49" s="704"/>
      <c r="T49" s="704"/>
      <c r="U49" s="704"/>
      <c r="V49" s="705"/>
      <c r="W49" s="267" t="s">
        <v>476</v>
      </c>
      <c r="X49" s="180"/>
      <c r="Y49" s="189"/>
      <c r="Z49" s="189" t="str">
        <f t="shared" ref="Z49:Z62" si="1">IF(M49="","",M49 )</f>
        <v>Наименование тарифа</v>
      </c>
      <c r="AA49" s="189"/>
      <c r="AB49" s="189"/>
      <c r="AC49" s="189"/>
      <c r="AD49" s="180"/>
      <c r="AE49" s="180"/>
      <c r="AF49" s="180"/>
      <c r="AG49" s="180"/>
      <c r="AH49" s="180"/>
      <c r="AI49" s="180"/>
      <c r="AJ49" s="180"/>
    </row>
    <row r="50" spans="1:36" s="32" customFormat="1" ht="22.5">
      <c r="A50" s="667"/>
      <c r="B50" s="667">
        <v>1</v>
      </c>
      <c r="C50" s="180"/>
      <c r="D50" s="180"/>
      <c r="E50" s="303"/>
      <c r="F50" s="303"/>
      <c r="G50" s="303"/>
      <c r="H50" s="303"/>
      <c r="I50" s="157"/>
      <c r="J50" s="540"/>
      <c r="K50" s="542"/>
      <c r="L50" s="425" t="str">
        <f>mergeValue(A50) &amp;"."&amp; mergeValue(B50)</f>
        <v>1.1</v>
      </c>
      <c r="M50" s="441" t="s">
        <v>16</v>
      </c>
      <c r="N50" s="473"/>
      <c r="O50" s="703"/>
      <c r="P50" s="704"/>
      <c r="Q50" s="704"/>
      <c r="R50" s="704"/>
      <c r="S50" s="704"/>
      <c r="T50" s="704"/>
      <c r="U50" s="704"/>
      <c r="V50" s="705"/>
      <c r="W50" s="267" t="s">
        <v>477</v>
      </c>
      <c r="X50" s="180"/>
      <c r="Y50" s="189"/>
      <c r="Z50" s="189" t="str">
        <f t="shared" si="1"/>
        <v>Территория действия тарифа</v>
      </c>
      <c r="AA50" s="189"/>
      <c r="AB50" s="189"/>
      <c r="AC50" s="189"/>
      <c r="AD50" s="180"/>
      <c r="AE50" s="180"/>
      <c r="AF50" s="180"/>
      <c r="AG50" s="180"/>
      <c r="AH50" s="180"/>
      <c r="AI50" s="180"/>
      <c r="AJ50" s="180"/>
    </row>
    <row r="51" spans="1:36" s="32" customFormat="1" ht="22.5">
      <c r="A51" s="667"/>
      <c r="B51" s="667"/>
      <c r="C51" s="667">
        <v>1</v>
      </c>
      <c r="D51" s="180"/>
      <c r="E51" s="303"/>
      <c r="F51" s="303"/>
      <c r="G51" s="303"/>
      <c r="H51" s="303"/>
      <c r="I51" s="543"/>
      <c r="J51" s="540"/>
      <c r="K51" s="542"/>
      <c r="L51" s="425" t="str">
        <f>mergeValue(A51) &amp;"."&amp; mergeValue(B51)&amp;"."&amp; mergeValue(C51)</f>
        <v>1.1.1</v>
      </c>
      <c r="M51" s="442" t="s">
        <v>7</v>
      </c>
      <c r="N51" s="473"/>
      <c r="O51" s="703"/>
      <c r="P51" s="704"/>
      <c r="Q51" s="704"/>
      <c r="R51" s="704"/>
      <c r="S51" s="704"/>
      <c r="T51" s="704"/>
      <c r="U51" s="704"/>
      <c r="V51" s="705"/>
      <c r="W51" s="267" t="s">
        <v>632</v>
      </c>
      <c r="X51" s="180"/>
      <c r="Y51" s="189"/>
      <c r="Z51" s="189" t="str">
        <f t="shared" si="1"/>
        <v xml:space="preserve">Наименование системы теплоснабжения </v>
      </c>
      <c r="AA51" s="189"/>
      <c r="AB51" s="189"/>
      <c r="AC51" s="189"/>
      <c r="AD51" s="180"/>
      <c r="AE51" s="180"/>
      <c r="AF51" s="180"/>
      <c r="AG51" s="180"/>
      <c r="AH51" s="180"/>
      <c r="AI51" s="180"/>
      <c r="AJ51" s="180"/>
    </row>
    <row r="52" spans="1:36" s="32" customFormat="1" ht="22.5">
      <c r="A52" s="667"/>
      <c r="B52" s="667"/>
      <c r="C52" s="667"/>
      <c r="D52" s="667">
        <v>1</v>
      </c>
      <c r="E52" s="303"/>
      <c r="F52" s="303"/>
      <c r="G52" s="303"/>
      <c r="H52" s="303"/>
      <c r="I52" s="543"/>
      <c r="J52" s="540"/>
      <c r="K52" s="542"/>
      <c r="L52" s="425" t="str">
        <f>mergeValue(A52) &amp;"."&amp; mergeValue(B52)&amp;"."&amp; mergeValue(C52)&amp;"."&amp; mergeValue(D52)</f>
        <v>1.1.1.1</v>
      </c>
      <c r="M52" s="443" t="s">
        <v>22</v>
      </c>
      <c r="N52" s="473"/>
      <c r="O52" s="703"/>
      <c r="P52" s="704"/>
      <c r="Q52" s="704"/>
      <c r="R52" s="704"/>
      <c r="S52" s="704"/>
      <c r="T52" s="704"/>
      <c r="U52" s="704"/>
      <c r="V52" s="705"/>
      <c r="W52" s="267" t="s">
        <v>633</v>
      </c>
      <c r="X52" s="180"/>
      <c r="Y52" s="189"/>
      <c r="Z52" s="189" t="str">
        <f t="shared" si="1"/>
        <v xml:space="preserve">Источник тепловой энергии  </v>
      </c>
      <c r="AA52" s="189"/>
      <c r="AB52" s="189"/>
      <c r="AC52" s="189"/>
      <c r="AD52" s="180"/>
      <c r="AE52" s="180"/>
      <c r="AF52" s="180"/>
      <c r="AG52" s="180"/>
      <c r="AH52" s="180"/>
      <c r="AI52" s="180"/>
      <c r="AJ52" s="180"/>
    </row>
    <row r="53" spans="1:36" s="32" customFormat="1" ht="101.25">
      <c r="A53" s="667"/>
      <c r="B53" s="667"/>
      <c r="C53" s="667"/>
      <c r="D53" s="667"/>
      <c r="E53" s="667">
        <v>1</v>
      </c>
      <c r="F53" s="303"/>
      <c r="G53" s="303"/>
      <c r="H53" s="180">
        <v>1</v>
      </c>
      <c r="I53" s="667">
        <v>1</v>
      </c>
      <c r="J53" s="303"/>
      <c r="K53" s="546"/>
      <c r="L53" s="425" t="str">
        <f>mergeValue(A53) &amp;"."&amp; mergeValue(B53)&amp;"."&amp; mergeValue(C53)&amp;"."&amp; mergeValue(D53)&amp;"."&amp; mergeValue(E53)</f>
        <v>1.1.1.1.1</v>
      </c>
      <c r="M53" s="445" t="s">
        <v>9</v>
      </c>
      <c r="N53" s="473"/>
      <c r="O53" s="670"/>
      <c r="P53" s="671"/>
      <c r="Q53" s="671"/>
      <c r="R53" s="671"/>
      <c r="S53" s="671"/>
      <c r="T53" s="671"/>
      <c r="U53" s="671"/>
      <c r="V53" s="672"/>
      <c r="W53" s="267" t="s">
        <v>637</v>
      </c>
      <c r="X53" s="180"/>
      <c r="Y53" s="189"/>
      <c r="Z53" s="189" t="str">
        <f t="shared" si="1"/>
        <v>Схема подключения теплопотребляющей установки к коллектору источника тепловой энергии</v>
      </c>
      <c r="AA53" s="189"/>
      <c r="AB53" s="189"/>
      <c r="AC53" s="189"/>
      <c r="AD53" s="180"/>
      <c r="AE53" s="180"/>
      <c r="AF53" s="180"/>
      <c r="AG53" s="180"/>
      <c r="AH53" s="180"/>
      <c r="AI53" s="180"/>
      <c r="AJ53" s="180"/>
    </row>
    <row r="54" spans="1:36" s="32" customFormat="1" ht="90">
      <c r="A54" s="667"/>
      <c r="B54" s="667"/>
      <c r="C54" s="667"/>
      <c r="D54" s="667"/>
      <c r="E54" s="667"/>
      <c r="F54" s="667">
        <v>1</v>
      </c>
      <c r="G54" s="180"/>
      <c r="H54" s="180"/>
      <c r="I54" s="667"/>
      <c r="J54" s="667">
        <v>1</v>
      </c>
      <c r="K54" s="547"/>
      <c r="L54" s="425" t="str">
        <f>mergeValue(A54) &amp;"."&amp; mergeValue(B54)&amp;"."&amp; mergeValue(C54)&amp;"."&amp; mergeValue(D54)&amp;"."&amp; mergeValue(E54)&amp;"."&amp; mergeValue(F54)</f>
        <v>1.1.1.1.1.1</v>
      </c>
      <c r="M54" s="446" t="s">
        <v>10</v>
      </c>
      <c r="N54" s="473"/>
      <c r="O54" s="670"/>
      <c r="P54" s="671"/>
      <c r="Q54" s="671"/>
      <c r="R54" s="671"/>
      <c r="S54" s="671"/>
      <c r="T54" s="671"/>
      <c r="U54" s="671"/>
      <c r="V54" s="672"/>
      <c r="W54" s="267" t="s">
        <v>635</v>
      </c>
      <c r="X54" s="180"/>
      <c r="Y54" s="189"/>
      <c r="Z54" s="189" t="str">
        <f t="shared" si="1"/>
        <v>Группа потребителей</v>
      </c>
      <c r="AA54" s="189"/>
      <c r="AB54" s="189"/>
      <c r="AC54" s="189"/>
      <c r="AD54" s="180"/>
      <c r="AE54" s="180"/>
      <c r="AF54" s="180"/>
      <c r="AG54" s="180"/>
      <c r="AH54" s="180"/>
      <c r="AI54" s="180"/>
      <c r="AJ54" s="180"/>
    </row>
    <row r="55" spans="1:36" s="32" customFormat="1" ht="195.75" customHeight="1">
      <c r="A55" s="667"/>
      <c r="B55" s="667"/>
      <c r="C55" s="667"/>
      <c r="D55" s="667"/>
      <c r="E55" s="667"/>
      <c r="F55" s="667"/>
      <c r="G55" s="180">
        <v>1</v>
      </c>
      <c r="H55" s="180"/>
      <c r="I55" s="667"/>
      <c r="J55" s="667"/>
      <c r="K55" s="547">
        <v>1</v>
      </c>
      <c r="L55" s="425" t="str">
        <f>mergeValue(A55) &amp;"."&amp; mergeValue(B55)&amp;"."&amp; mergeValue(C55)&amp;"."&amp; mergeValue(D55)&amp;"."&amp; mergeValue(E55)&amp;"."&amp; mergeValue(F55)&amp;"."&amp; mergeValue(G55)</f>
        <v>1.1.1.1.1.1.1</v>
      </c>
      <c r="M55" s="563"/>
      <c r="N55" s="473"/>
      <c r="O55" s="451"/>
      <c r="P55" s="451"/>
      <c r="Q55" s="574"/>
      <c r="R55" s="673"/>
      <c r="S55" s="674" t="s">
        <v>84</v>
      </c>
      <c r="T55" s="673"/>
      <c r="U55" s="674" t="s">
        <v>84</v>
      </c>
      <c r="V55" s="451"/>
      <c r="W55" s="666" t="s">
        <v>654</v>
      </c>
      <c r="X55" s="180" t="str">
        <f>strCheckDate(O56:V56)</f>
        <v/>
      </c>
      <c r="Y55" s="189"/>
      <c r="Z55" s="189" t="str">
        <f t="shared" si="1"/>
        <v/>
      </c>
      <c r="AA55" s="189"/>
      <c r="AB55" s="189"/>
      <c r="AC55" s="189"/>
      <c r="AD55" s="180"/>
      <c r="AE55" s="180"/>
      <c r="AF55" s="180"/>
      <c r="AG55" s="180"/>
      <c r="AH55" s="180"/>
      <c r="AI55" s="180"/>
      <c r="AJ55" s="180"/>
    </row>
    <row r="56" spans="1:36" s="32" customFormat="1" ht="14.25" hidden="1" customHeight="1">
      <c r="A56" s="667"/>
      <c r="B56" s="667"/>
      <c r="C56" s="667"/>
      <c r="D56" s="667"/>
      <c r="E56" s="667"/>
      <c r="F56" s="667"/>
      <c r="G56" s="180"/>
      <c r="H56" s="180"/>
      <c r="I56" s="667"/>
      <c r="J56" s="667"/>
      <c r="K56" s="547"/>
      <c r="L56" s="253"/>
      <c r="M56" s="473"/>
      <c r="N56" s="473"/>
      <c r="O56" s="451"/>
      <c r="P56" s="451"/>
      <c r="Q56" s="461" t="str">
        <f>R55 &amp; "-" &amp; T55</f>
        <v>-</v>
      </c>
      <c r="R56" s="673"/>
      <c r="S56" s="674"/>
      <c r="T56" s="673"/>
      <c r="U56" s="674"/>
      <c r="V56" s="451"/>
      <c r="W56" s="666"/>
      <c r="X56" s="180"/>
      <c r="Y56" s="189"/>
      <c r="Z56" s="189" t="str">
        <f t="shared" si="1"/>
        <v/>
      </c>
      <c r="AA56" s="189"/>
      <c r="AB56" s="189"/>
      <c r="AC56" s="189"/>
      <c r="AD56" s="180"/>
      <c r="AE56" s="180"/>
      <c r="AF56" s="180"/>
      <c r="AG56" s="180"/>
      <c r="AH56" s="180"/>
      <c r="AI56" s="180"/>
      <c r="AJ56" s="180"/>
    </row>
    <row r="57" spans="1:36" s="32" customFormat="1" ht="15" customHeight="1">
      <c r="A57" s="667"/>
      <c r="B57" s="667"/>
      <c r="C57" s="667"/>
      <c r="D57" s="667"/>
      <c r="E57" s="667"/>
      <c r="F57" s="667"/>
      <c r="G57" s="303"/>
      <c r="H57" s="180"/>
      <c r="I57" s="667"/>
      <c r="J57" s="667"/>
      <c r="K57" s="546"/>
      <c r="L57" s="439"/>
      <c r="M57" s="448" t="s">
        <v>25</v>
      </c>
      <c r="N57" s="148"/>
      <c r="O57" s="148"/>
      <c r="P57" s="148"/>
      <c r="Q57" s="148"/>
      <c r="R57" s="148"/>
      <c r="S57" s="148"/>
      <c r="T57" s="148"/>
      <c r="U57" s="148"/>
      <c r="V57" s="449"/>
      <c r="W57" s="666"/>
      <c r="X57" s="180"/>
      <c r="Y57" s="189"/>
      <c r="Z57" s="189" t="str">
        <f t="shared" si="1"/>
        <v>Добавить вид теплоносителя (параметры теплоносителя)</v>
      </c>
      <c r="AA57" s="189"/>
      <c r="AB57" s="189"/>
      <c r="AC57" s="189"/>
      <c r="AD57" s="180"/>
      <c r="AE57" s="180"/>
      <c r="AF57" s="180"/>
      <c r="AG57" s="180"/>
      <c r="AH57" s="180"/>
      <c r="AI57" s="180"/>
      <c r="AJ57" s="180"/>
    </row>
    <row r="58" spans="1:36" s="32" customFormat="1" ht="15" customHeight="1">
      <c r="A58" s="667"/>
      <c r="B58" s="667"/>
      <c r="C58" s="667"/>
      <c r="D58" s="667"/>
      <c r="E58" s="667"/>
      <c r="F58" s="303"/>
      <c r="G58" s="303"/>
      <c r="H58" s="180"/>
      <c r="I58" s="667"/>
      <c r="J58" s="303"/>
      <c r="K58" s="546"/>
      <c r="L58" s="439"/>
      <c r="M58" s="447" t="s">
        <v>11</v>
      </c>
      <c r="N58" s="148"/>
      <c r="O58" s="148"/>
      <c r="P58" s="148"/>
      <c r="Q58" s="148"/>
      <c r="R58" s="148"/>
      <c r="S58" s="148"/>
      <c r="T58" s="148"/>
      <c r="U58" s="452"/>
      <c r="V58" s="148"/>
      <c r="W58" s="489"/>
      <c r="X58" s="180"/>
      <c r="Y58" s="189"/>
      <c r="Z58" s="189" t="str">
        <f t="shared" si="1"/>
        <v>Добавить группу потребителей</v>
      </c>
      <c r="AA58" s="189"/>
      <c r="AB58" s="189"/>
      <c r="AC58" s="189"/>
      <c r="AD58" s="180"/>
      <c r="AE58" s="180"/>
      <c r="AF58" s="180"/>
      <c r="AG58" s="180"/>
      <c r="AH58" s="180"/>
      <c r="AI58" s="180"/>
      <c r="AJ58" s="180"/>
    </row>
    <row r="59" spans="1:36" s="32" customFormat="1" ht="15" customHeight="1">
      <c r="A59" s="667"/>
      <c r="B59" s="667"/>
      <c r="C59" s="667"/>
      <c r="D59" s="667"/>
      <c r="E59" s="545"/>
      <c r="F59" s="303"/>
      <c r="G59" s="303"/>
      <c r="H59" s="303"/>
      <c r="I59" s="541"/>
      <c r="J59" s="78"/>
      <c r="K59" s="544"/>
      <c r="L59" s="439"/>
      <c r="M59" s="444" t="s">
        <v>12</v>
      </c>
      <c r="N59" s="148"/>
      <c r="O59" s="148"/>
      <c r="P59" s="148"/>
      <c r="Q59" s="148"/>
      <c r="R59" s="148"/>
      <c r="S59" s="148"/>
      <c r="T59" s="148"/>
      <c r="U59" s="452"/>
      <c r="V59" s="148"/>
      <c r="W59" s="489"/>
      <c r="X59" s="180"/>
      <c r="Y59" s="189"/>
      <c r="Z59" s="189" t="str">
        <f t="shared" si="1"/>
        <v>Добавить схему подключения</v>
      </c>
      <c r="AA59" s="189"/>
      <c r="AB59" s="189"/>
      <c r="AC59" s="189"/>
      <c r="AD59" s="180"/>
      <c r="AE59" s="180"/>
      <c r="AF59" s="180"/>
      <c r="AG59" s="180"/>
      <c r="AH59" s="180"/>
      <c r="AI59" s="180"/>
      <c r="AJ59" s="180"/>
    </row>
    <row r="60" spans="1:36" s="32" customFormat="1" ht="15" customHeight="1">
      <c r="A60" s="667"/>
      <c r="B60" s="667"/>
      <c r="C60" s="667"/>
      <c r="D60" s="545"/>
      <c r="E60" s="545"/>
      <c r="F60" s="303"/>
      <c r="G60" s="303"/>
      <c r="H60" s="303"/>
      <c r="I60" s="541"/>
      <c r="J60" s="78"/>
      <c r="K60" s="544"/>
      <c r="L60" s="439"/>
      <c r="M60" s="137" t="s">
        <v>17</v>
      </c>
      <c r="N60" s="148"/>
      <c r="O60" s="148"/>
      <c r="P60" s="148"/>
      <c r="Q60" s="148"/>
      <c r="R60" s="148"/>
      <c r="S60" s="148"/>
      <c r="T60" s="148"/>
      <c r="U60" s="452"/>
      <c r="V60" s="148"/>
      <c r="W60" s="489"/>
      <c r="X60" s="180"/>
      <c r="Y60" s="189"/>
      <c r="Z60" s="189" t="str">
        <f t="shared" si="1"/>
        <v>Добавить источник тепловой энергии</v>
      </c>
      <c r="AA60" s="189"/>
      <c r="AB60" s="189"/>
      <c r="AC60" s="189"/>
      <c r="AD60" s="180"/>
      <c r="AE60" s="180"/>
      <c r="AF60" s="180"/>
      <c r="AG60" s="180"/>
      <c r="AH60" s="180"/>
      <c r="AI60" s="180"/>
      <c r="AJ60" s="180"/>
    </row>
    <row r="61" spans="1:36" s="32" customFormat="1" ht="15" customHeight="1">
      <c r="A61" s="667"/>
      <c r="B61" s="667"/>
      <c r="C61" s="545"/>
      <c r="D61" s="545"/>
      <c r="E61" s="545"/>
      <c r="F61" s="545"/>
      <c r="G61" s="550"/>
      <c r="H61" s="541"/>
      <c r="I61" s="548"/>
      <c r="J61" s="78"/>
      <c r="K61" s="549"/>
      <c r="L61" s="439"/>
      <c r="M61" s="136" t="s">
        <v>18</v>
      </c>
      <c r="N61" s="148"/>
      <c r="O61" s="148"/>
      <c r="P61" s="148"/>
      <c r="Q61" s="148"/>
      <c r="R61" s="148"/>
      <c r="S61" s="148"/>
      <c r="T61" s="148"/>
      <c r="U61" s="452"/>
      <c r="V61" s="148"/>
      <c r="W61" s="489"/>
      <c r="X61" s="180"/>
      <c r="Y61" s="189"/>
      <c r="Z61" s="189" t="str">
        <f t="shared" si="1"/>
        <v>Добавить наименование системы теплоснабжения</v>
      </c>
      <c r="AA61" s="189"/>
      <c r="AB61" s="189"/>
      <c r="AC61" s="189"/>
      <c r="AD61" s="180"/>
      <c r="AE61" s="180"/>
      <c r="AF61" s="180"/>
      <c r="AG61" s="180"/>
      <c r="AH61" s="180"/>
      <c r="AI61" s="180"/>
      <c r="AJ61" s="180"/>
    </row>
    <row r="62" spans="1:36" s="32" customFormat="1" ht="15" customHeight="1">
      <c r="A62" s="667"/>
      <c r="B62" s="545"/>
      <c r="C62" s="545"/>
      <c r="D62" s="545"/>
      <c r="E62" s="545"/>
      <c r="F62" s="545"/>
      <c r="G62" s="550"/>
      <c r="H62" s="541"/>
      <c r="I62" s="541"/>
      <c r="J62" s="78"/>
      <c r="K62" s="544"/>
      <c r="L62" s="439"/>
      <c r="M62" s="142" t="s">
        <v>19</v>
      </c>
      <c r="N62" s="148"/>
      <c r="O62" s="148"/>
      <c r="P62" s="148"/>
      <c r="Q62" s="148"/>
      <c r="R62" s="148"/>
      <c r="S62" s="148"/>
      <c r="T62" s="148"/>
      <c r="U62" s="452"/>
      <c r="V62" s="148"/>
      <c r="W62" s="489"/>
      <c r="X62" s="180"/>
      <c r="Y62" s="189"/>
      <c r="Z62" s="189" t="str">
        <f t="shared" si="1"/>
        <v>Добавить территорию действия тарифа</v>
      </c>
      <c r="AA62" s="189"/>
      <c r="AB62" s="189"/>
      <c r="AC62" s="189"/>
      <c r="AD62" s="180"/>
      <c r="AE62" s="180"/>
      <c r="AF62" s="180"/>
      <c r="AG62" s="180"/>
      <c r="AH62" s="180"/>
      <c r="AI62" s="180"/>
      <c r="AJ62" s="180"/>
    </row>
    <row r="63" spans="1:36" ht="15" customHeight="1">
      <c r="L63" s="415"/>
      <c r="M63" s="151" t="s">
        <v>309</v>
      </c>
      <c r="N63" s="148"/>
      <c r="O63" s="148"/>
      <c r="P63" s="148"/>
      <c r="Q63" s="148"/>
      <c r="R63" s="148"/>
      <c r="S63" s="148"/>
      <c r="T63" s="148"/>
      <c r="U63" s="452"/>
      <c r="V63" s="148"/>
      <c r="W63" s="148"/>
      <c r="X63" s="148"/>
      <c r="Y63" s="148"/>
      <c r="Z63" s="148"/>
      <c r="AA63" s="148"/>
      <c r="AB63" s="452"/>
      <c r="AC63" s="148"/>
      <c r="AD63" s="489"/>
      <c r="AE63" s="182"/>
      <c r="AF63" s="182"/>
      <c r="AG63" s="182"/>
      <c r="AH63" s="182"/>
    </row>
    <row r="64" spans="1:36" ht="18.75" customHeight="1">
      <c r="X64" s="182"/>
      <c r="Y64" s="182"/>
      <c r="Z64" s="182"/>
      <c r="AA64" s="182"/>
      <c r="AB64" s="182"/>
      <c r="AC64" s="182"/>
      <c r="AD64" s="182"/>
      <c r="AE64" s="182"/>
      <c r="AF64" s="182"/>
      <c r="AG64" s="182"/>
      <c r="AH64" s="182"/>
      <c r="AI64" s="182"/>
      <c r="AJ64" s="182"/>
    </row>
    <row r="65" spans="1:36" s="31" customFormat="1" ht="17.100000000000001" customHeight="1">
      <c r="A65" s="31" t="s">
        <v>13</v>
      </c>
      <c r="C65" s="31" t="s">
        <v>50</v>
      </c>
      <c r="V65" s="144"/>
      <c r="X65" s="192"/>
      <c r="Y65" s="192"/>
      <c r="Z65" s="192"/>
      <c r="AA65" s="192"/>
      <c r="AB65" s="192"/>
      <c r="AC65" s="192"/>
      <c r="AD65" s="192"/>
      <c r="AE65" s="192"/>
      <c r="AF65" s="192"/>
      <c r="AG65" s="192"/>
      <c r="AH65" s="192"/>
      <c r="AI65" s="192"/>
      <c r="AJ65" s="192"/>
    </row>
    <row r="66" spans="1:36" ht="17.100000000000001" customHeight="1">
      <c r="L66" s="111"/>
      <c r="M66" s="111"/>
      <c r="N66" s="111"/>
      <c r="O66" s="111"/>
      <c r="P66" s="111"/>
      <c r="Q66" s="111"/>
      <c r="R66" s="111"/>
      <c r="S66" s="111"/>
      <c r="T66" s="111"/>
      <c r="U66" s="111"/>
      <c r="V66" s="111"/>
      <c r="W66" s="111"/>
      <c r="X66" s="182"/>
      <c r="Y66" s="182"/>
      <c r="Z66" s="182"/>
      <c r="AA66" s="182"/>
      <c r="AB66" s="182"/>
      <c r="AC66" s="182"/>
      <c r="AD66" s="182"/>
      <c r="AE66" s="182"/>
      <c r="AF66" s="182"/>
      <c r="AG66" s="182"/>
      <c r="AH66" s="182"/>
      <c r="AI66" s="182"/>
      <c r="AJ66" s="182"/>
    </row>
    <row r="67" spans="1:36" s="32" customFormat="1" ht="22.5">
      <c r="A67" s="667">
        <v>1</v>
      </c>
      <c r="B67" s="180"/>
      <c r="C67" s="180"/>
      <c r="D67" s="180"/>
      <c r="E67" s="191"/>
      <c r="F67" s="303"/>
      <c r="G67" s="303"/>
      <c r="H67" s="303"/>
      <c r="I67" s="88"/>
      <c r="J67" s="541"/>
      <c r="K67" s="544"/>
      <c r="L67" s="425">
        <f>mergeValue(A67)</f>
        <v>1</v>
      </c>
      <c r="M67" s="472" t="s">
        <v>20</v>
      </c>
      <c r="N67" s="473"/>
      <c r="O67" s="703"/>
      <c r="P67" s="704"/>
      <c r="Q67" s="704"/>
      <c r="R67" s="704"/>
      <c r="S67" s="704"/>
      <c r="T67" s="704"/>
      <c r="U67" s="704"/>
      <c r="V67" s="705"/>
      <c r="W67" s="267" t="s">
        <v>476</v>
      </c>
      <c r="X67" s="180"/>
      <c r="Y67" s="189"/>
      <c r="Z67" s="189" t="str">
        <f t="shared" ref="Z67:Z80" si="2">IF(M67="","",M67 )</f>
        <v>Наименование тарифа</v>
      </c>
      <c r="AA67" s="189"/>
      <c r="AB67" s="189"/>
      <c r="AC67" s="189"/>
      <c r="AD67" s="180"/>
      <c r="AE67" s="180"/>
      <c r="AF67" s="180"/>
      <c r="AG67" s="180"/>
      <c r="AH67" s="180"/>
      <c r="AI67" s="180"/>
      <c r="AJ67" s="180"/>
    </row>
    <row r="68" spans="1:36" s="32" customFormat="1" ht="22.5">
      <c r="A68" s="667"/>
      <c r="B68" s="667">
        <v>1</v>
      </c>
      <c r="C68" s="180"/>
      <c r="D68" s="180"/>
      <c r="E68" s="303"/>
      <c r="F68" s="303"/>
      <c r="G68" s="303"/>
      <c r="H68" s="303"/>
      <c r="I68" s="157"/>
      <c r="J68" s="540"/>
      <c r="K68" s="542"/>
      <c r="L68" s="425" t="str">
        <f>mergeValue(A68) &amp;"."&amp; mergeValue(B68)</f>
        <v>1.1</v>
      </c>
      <c r="M68" s="441" t="s">
        <v>16</v>
      </c>
      <c r="N68" s="473"/>
      <c r="O68" s="703"/>
      <c r="P68" s="704"/>
      <c r="Q68" s="704"/>
      <c r="R68" s="704"/>
      <c r="S68" s="704"/>
      <c r="T68" s="704"/>
      <c r="U68" s="704"/>
      <c r="V68" s="705"/>
      <c r="W68" s="267" t="s">
        <v>477</v>
      </c>
      <c r="X68" s="180"/>
      <c r="Y68" s="189"/>
      <c r="Z68" s="189" t="str">
        <f t="shared" si="2"/>
        <v>Территория действия тарифа</v>
      </c>
      <c r="AA68" s="189"/>
      <c r="AB68" s="189"/>
      <c r="AC68" s="189"/>
      <c r="AD68" s="180"/>
      <c r="AE68" s="180"/>
      <c r="AF68" s="180"/>
      <c r="AG68" s="180"/>
      <c r="AH68" s="180"/>
      <c r="AI68" s="180"/>
      <c r="AJ68" s="180"/>
    </row>
    <row r="69" spans="1:36" s="32" customFormat="1" ht="22.5">
      <c r="A69" s="667"/>
      <c r="B69" s="667"/>
      <c r="C69" s="667">
        <v>1</v>
      </c>
      <c r="D69" s="180"/>
      <c r="E69" s="303"/>
      <c r="F69" s="303"/>
      <c r="G69" s="303"/>
      <c r="H69" s="303"/>
      <c r="I69" s="543"/>
      <c r="J69" s="540"/>
      <c r="K69" s="542"/>
      <c r="L69" s="425" t="str">
        <f>mergeValue(A69) &amp;"."&amp; mergeValue(B69)&amp;"."&amp; mergeValue(C69)</f>
        <v>1.1.1</v>
      </c>
      <c r="M69" s="442" t="s">
        <v>7</v>
      </c>
      <c r="N69" s="473"/>
      <c r="O69" s="703"/>
      <c r="P69" s="704"/>
      <c r="Q69" s="704"/>
      <c r="R69" s="704"/>
      <c r="S69" s="704"/>
      <c r="T69" s="704"/>
      <c r="U69" s="704"/>
      <c r="V69" s="705"/>
      <c r="W69" s="267" t="s">
        <v>632</v>
      </c>
      <c r="X69" s="180"/>
      <c r="Y69" s="189"/>
      <c r="Z69" s="189" t="str">
        <f t="shared" si="2"/>
        <v xml:space="preserve">Наименование системы теплоснабжения </v>
      </c>
      <c r="AA69" s="189"/>
      <c r="AB69" s="189"/>
      <c r="AC69" s="189"/>
      <c r="AD69" s="180"/>
      <c r="AE69" s="180"/>
      <c r="AF69" s="180"/>
      <c r="AG69" s="180"/>
      <c r="AH69" s="180"/>
      <c r="AI69" s="180"/>
      <c r="AJ69" s="180"/>
    </row>
    <row r="70" spans="1:36" s="32" customFormat="1" ht="22.5">
      <c r="A70" s="667"/>
      <c r="B70" s="667"/>
      <c r="C70" s="667"/>
      <c r="D70" s="667">
        <v>1</v>
      </c>
      <c r="E70" s="303"/>
      <c r="F70" s="303"/>
      <c r="G70" s="303"/>
      <c r="H70" s="303"/>
      <c r="I70" s="543"/>
      <c r="J70" s="540"/>
      <c r="K70" s="542"/>
      <c r="L70" s="425" t="str">
        <f>mergeValue(A70) &amp;"."&amp; mergeValue(B70)&amp;"."&amp; mergeValue(C70)&amp;"."&amp; mergeValue(D70)</f>
        <v>1.1.1.1</v>
      </c>
      <c r="M70" s="443" t="s">
        <v>22</v>
      </c>
      <c r="N70" s="473"/>
      <c r="O70" s="703"/>
      <c r="P70" s="704"/>
      <c r="Q70" s="704"/>
      <c r="R70" s="704"/>
      <c r="S70" s="704"/>
      <c r="T70" s="704"/>
      <c r="U70" s="704"/>
      <c r="V70" s="705"/>
      <c r="W70" s="267" t="s">
        <v>633</v>
      </c>
      <c r="X70" s="180"/>
      <c r="Y70" s="189"/>
      <c r="Z70" s="189" t="str">
        <f t="shared" si="2"/>
        <v xml:space="preserve">Источник тепловой энергии  </v>
      </c>
      <c r="AA70" s="189"/>
      <c r="AB70" s="189"/>
      <c r="AC70" s="189"/>
      <c r="AD70" s="180"/>
      <c r="AE70" s="180"/>
      <c r="AF70" s="180"/>
      <c r="AG70" s="180"/>
      <c r="AH70" s="180"/>
      <c r="AI70" s="180"/>
      <c r="AJ70" s="180"/>
    </row>
    <row r="71" spans="1:36" s="32" customFormat="1" ht="101.25">
      <c r="A71" s="667"/>
      <c r="B71" s="667"/>
      <c r="C71" s="667"/>
      <c r="D71" s="667"/>
      <c r="E71" s="667">
        <v>1</v>
      </c>
      <c r="F71" s="303"/>
      <c r="G71" s="303"/>
      <c r="H71" s="180">
        <v>1</v>
      </c>
      <c r="I71" s="667">
        <v>1</v>
      </c>
      <c r="J71" s="303"/>
      <c r="K71" s="546"/>
      <c r="L71" s="425" t="str">
        <f>mergeValue(A71) &amp;"."&amp; mergeValue(B71)&amp;"."&amp; mergeValue(C71)&amp;"."&amp; mergeValue(D71)&amp;"."&amp; mergeValue(E71)</f>
        <v>1.1.1.1.1</v>
      </c>
      <c r="M71" s="445" t="s">
        <v>9</v>
      </c>
      <c r="N71" s="473"/>
      <c r="O71" s="670"/>
      <c r="P71" s="671"/>
      <c r="Q71" s="671"/>
      <c r="R71" s="671"/>
      <c r="S71" s="671"/>
      <c r="T71" s="671"/>
      <c r="U71" s="671"/>
      <c r="V71" s="672"/>
      <c r="W71" s="267" t="s">
        <v>637</v>
      </c>
      <c r="X71" s="180"/>
      <c r="Y71" s="189"/>
      <c r="Z71" s="189" t="str">
        <f t="shared" si="2"/>
        <v>Схема подключения теплопотребляющей установки к коллектору источника тепловой энергии</v>
      </c>
      <c r="AA71" s="189"/>
      <c r="AB71" s="189"/>
      <c r="AC71" s="189"/>
      <c r="AD71" s="180"/>
      <c r="AE71" s="180"/>
      <c r="AF71" s="180"/>
      <c r="AG71" s="180"/>
      <c r="AH71" s="180"/>
      <c r="AI71" s="180"/>
      <c r="AJ71" s="180"/>
    </row>
    <row r="72" spans="1:36" s="32" customFormat="1" ht="90">
      <c r="A72" s="667"/>
      <c r="B72" s="667"/>
      <c r="C72" s="667"/>
      <c r="D72" s="667"/>
      <c r="E72" s="667"/>
      <c r="F72" s="667">
        <v>1</v>
      </c>
      <c r="G72" s="180"/>
      <c r="H72" s="180"/>
      <c r="I72" s="667"/>
      <c r="J72" s="667">
        <v>1</v>
      </c>
      <c r="K72" s="547"/>
      <c r="L72" s="425" t="str">
        <f>mergeValue(A72) &amp;"."&amp; mergeValue(B72)&amp;"."&amp; mergeValue(C72)&amp;"."&amp; mergeValue(D72)&amp;"."&amp; mergeValue(E72)&amp;"."&amp; mergeValue(F72)</f>
        <v>1.1.1.1.1.1</v>
      </c>
      <c r="M72" s="446" t="s">
        <v>10</v>
      </c>
      <c r="N72" s="473"/>
      <c r="O72" s="670"/>
      <c r="P72" s="671"/>
      <c r="Q72" s="671"/>
      <c r="R72" s="671"/>
      <c r="S72" s="671"/>
      <c r="T72" s="671"/>
      <c r="U72" s="671"/>
      <c r="V72" s="672"/>
      <c r="W72" s="267" t="s">
        <v>635</v>
      </c>
      <c r="X72" s="180"/>
      <c r="Y72" s="189"/>
      <c r="Z72" s="189" t="str">
        <f t="shared" si="2"/>
        <v>Группа потребителей</v>
      </c>
      <c r="AA72" s="189"/>
      <c r="AB72" s="189"/>
      <c r="AC72" s="189"/>
      <c r="AD72" s="180"/>
      <c r="AE72" s="180"/>
      <c r="AF72" s="180"/>
      <c r="AG72" s="180"/>
      <c r="AH72" s="180"/>
      <c r="AI72" s="180"/>
      <c r="AJ72" s="180"/>
    </row>
    <row r="73" spans="1:36" s="32" customFormat="1" ht="195.75" customHeight="1">
      <c r="A73" s="667"/>
      <c r="B73" s="667"/>
      <c r="C73" s="667"/>
      <c r="D73" s="667"/>
      <c r="E73" s="667"/>
      <c r="F73" s="667"/>
      <c r="G73" s="180">
        <v>1</v>
      </c>
      <c r="H73" s="180"/>
      <c r="I73" s="667"/>
      <c r="J73" s="667"/>
      <c r="K73" s="547">
        <v>1</v>
      </c>
      <c r="L73" s="425" t="str">
        <f>mergeValue(A73) &amp;"."&amp; mergeValue(B73)&amp;"."&amp; mergeValue(C73)&amp;"."&amp; mergeValue(D73)&amp;"."&amp; mergeValue(E73)&amp;"."&amp; mergeValue(F73)&amp;"."&amp; mergeValue(G73)</f>
        <v>1.1.1.1.1.1.1</v>
      </c>
      <c r="M73" s="563"/>
      <c r="N73" s="473"/>
      <c r="O73" s="451"/>
      <c r="P73" s="451"/>
      <c r="Q73" s="574"/>
      <c r="R73" s="673"/>
      <c r="S73" s="674" t="s">
        <v>84</v>
      </c>
      <c r="T73" s="673"/>
      <c r="U73" s="674" t="s">
        <v>84</v>
      </c>
      <c r="V73" s="451"/>
      <c r="W73" s="666" t="s">
        <v>654</v>
      </c>
      <c r="X73" s="180" t="str">
        <f>strCheckDate(O74:V74)</f>
        <v/>
      </c>
      <c r="Y73" s="189"/>
      <c r="Z73" s="189" t="str">
        <f t="shared" si="2"/>
        <v/>
      </c>
      <c r="AA73" s="189"/>
      <c r="AB73" s="189"/>
      <c r="AC73" s="189"/>
      <c r="AD73" s="180"/>
      <c r="AE73" s="180"/>
      <c r="AF73" s="180"/>
      <c r="AG73" s="180"/>
      <c r="AH73" s="180"/>
      <c r="AI73" s="180"/>
      <c r="AJ73" s="180"/>
    </row>
    <row r="74" spans="1:36" s="32" customFormat="1" ht="14.25" hidden="1" customHeight="1">
      <c r="A74" s="667"/>
      <c r="B74" s="667"/>
      <c r="C74" s="667"/>
      <c r="D74" s="667"/>
      <c r="E74" s="667"/>
      <c r="F74" s="667"/>
      <c r="G74" s="180"/>
      <c r="H74" s="180"/>
      <c r="I74" s="667"/>
      <c r="J74" s="667"/>
      <c r="K74" s="547"/>
      <c r="L74" s="253"/>
      <c r="M74" s="473"/>
      <c r="N74" s="473"/>
      <c r="O74" s="451"/>
      <c r="P74" s="451"/>
      <c r="Q74" s="461" t="str">
        <f>R73 &amp; "-" &amp; T73</f>
        <v>-</v>
      </c>
      <c r="R74" s="673"/>
      <c r="S74" s="674"/>
      <c r="T74" s="673"/>
      <c r="U74" s="674"/>
      <c r="V74" s="451"/>
      <c r="W74" s="666"/>
      <c r="X74" s="180"/>
      <c r="Y74" s="189"/>
      <c r="Z74" s="189" t="str">
        <f t="shared" si="2"/>
        <v/>
      </c>
      <c r="AA74" s="189"/>
      <c r="AB74" s="189"/>
      <c r="AC74" s="189"/>
      <c r="AD74" s="180"/>
      <c r="AE74" s="180"/>
      <c r="AF74" s="180"/>
      <c r="AG74" s="180"/>
      <c r="AH74" s="180"/>
      <c r="AI74" s="180"/>
      <c r="AJ74" s="180"/>
    </row>
    <row r="75" spans="1:36" s="32" customFormat="1" ht="15" customHeight="1">
      <c r="A75" s="667"/>
      <c r="B75" s="667"/>
      <c r="C75" s="667"/>
      <c r="D75" s="667"/>
      <c r="E75" s="667"/>
      <c r="F75" s="667"/>
      <c r="G75" s="303"/>
      <c r="H75" s="180"/>
      <c r="I75" s="667"/>
      <c r="J75" s="667"/>
      <c r="K75" s="546"/>
      <c r="L75" s="439"/>
      <c r="M75" s="448" t="s">
        <v>25</v>
      </c>
      <c r="N75" s="148"/>
      <c r="O75" s="148"/>
      <c r="P75" s="148"/>
      <c r="Q75" s="148"/>
      <c r="R75" s="148"/>
      <c r="S75" s="148"/>
      <c r="T75" s="148"/>
      <c r="U75" s="148"/>
      <c r="V75" s="449"/>
      <c r="W75" s="666"/>
      <c r="X75" s="180"/>
      <c r="Y75" s="189"/>
      <c r="Z75" s="189" t="str">
        <f t="shared" si="2"/>
        <v>Добавить вид теплоносителя (параметры теплоносителя)</v>
      </c>
      <c r="AA75" s="189"/>
      <c r="AB75" s="189"/>
      <c r="AC75" s="189"/>
      <c r="AD75" s="180"/>
      <c r="AE75" s="180"/>
      <c r="AF75" s="180"/>
      <c r="AG75" s="180"/>
      <c r="AH75" s="180"/>
      <c r="AI75" s="180"/>
      <c r="AJ75" s="180"/>
    </row>
    <row r="76" spans="1:36" s="32" customFormat="1" ht="15" customHeight="1">
      <c r="A76" s="667"/>
      <c r="B76" s="667"/>
      <c r="C76" s="667"/>
      <c r="D76" s="667"/>
      <c r="E76" s="667"/>
      <c r="F76" s="303"/>
      <c r="G76" s="303"/>
      <c r="H76" s="180"/>
      <c r="I76" s="667"/>
      <c r="J76" s="303"/>
      <c r="K76" s="546"/>
      <c r="L76" s="439"/>
      <c r="M76" s="447" t="s">
        <v>11</v>
      </c>
      <c r="N76" s="148"/>
      <c r="O76" s="148"/>
      <c r="P76" s="148"/>
      <c r="Q76" s="148"/>
      <c r="R76" s="148"/>
      <c r="S76" s="148"/>
      <c r="T76" s="148"/>
      <c r="U76" s="452"/>
      <c r="V76" s="148"/>
      <c r="W76" s="489"/>
      <c r="X76" s="180"/>
      <c r="Y76" s="189"/>
      <c r="Z76" s="189" t="str">
        <f t="shared" si="2"/>
        <v>Добавить группу потребителей</v>
      </c>
      <c r="AA76" s="189"/>
      <c r="AB76" s="189"/>
      <c r="AC76" s="189"/>
      <c r="AD76" s="180"/>
      <c r="AE76" s="180"/>
      <c r="AF76" s="180"/>
      <c r="AG76" s="180"/>
      <c r="AH76" s="180"/>
      <c r="AI76" s="180"/>
      <c r="AJ76" s="180"/>
    </row>
    <row r="77" spans="1:36" s="32" customFormat="1" ht="15" customHeight="1">
      <c r="A77" s="667"/>
      <c r="B77" s="667"/>
      <c r="C77" s="667"/>
      <c r="D77" s="667"/>
      <c r="E77" s="545"/>
      <c r="F77" s="303"/>
      <c r="G77" s="303"/>
      <c r="H77" s="303"/>
      <c r="I77" s="541"/>
      <c r="J77" s="78"/>
      <c r="K77" s="544"/>
      <c r="L77" s="439"/>
      <c r="M77" s="444" t="s">
        <v>12</v>
      </c>
      <c r="N77" s="148"/>
      <c r="O77" s="148"/>
      <c r="P77" s="148"/>
      <c r="Q77" s="148"/>
      <c r="R77" s="148"/>
      <c r="S77" s="148"/>
      <c r="T77" s="148"/>
      <c r="U77" s="452"/>
      <c r="V77" s="148"/>
      <c r="W77" s="489"/>
      <c r="X77" s="180"/>
      <c r="Y77" s="189"/>
      <c r="Z77" s="189" t="str">
        <f t="shared" si="2"/>
        <v>Добавить схему подключения</v>
      </c>
      <c r="AA77" s="189"/>
      <c r="AB77" s="189"/>
      <c r="AC77" s="189"/>
      <c r="AD77" s="180"/>
      <c r="AE77" s="180"/>
      <c r="AF77" s="180"/>
      <c r="AG77" s="180"/>
      <c r="AH77" s="180"/>
      <c r="AI77" s="180"/>
      <c r="AJ77" s="180"/>
    </row>
    <row r="78" spans="1:36" s="32" customFormat="1" ht="15" customHeight="1">
      <c r="A78" s="667"/>
      <c r="B78" s="667"/>
      <c r="C78" s="667"/>
      <c r="D78" s="545"/>
      <c r="E78" s="545"/>
      <c r="F78" s="303"/>
      <c r="G78" s="303"/>
      <c r="H78" s="303"/>
      <c r="I78" s="541"/>
      <c r="J78" s="78"/>
      <c r="K78" s="544"/>
      <c r="L78" s="439"/>
      <c r="M78" s="137" t="s">
        <v>17</v>
      </c>
      <c r="N78" s="148"/>
      <c r="O78" s="148"/>
      <c r="P78" s="148"/>
      <c r="Q78" s="148"/>
      <c r="R78" s="148"/>
      <c r="S78" s="148"/>
      <c r="T78" s="148"/>
      <c r="U78" s="452"/>
      <c r="V78" s="148"/>
      <c r="W78" s="489"/>
      <c r="X78" s="180"/>
      <c r="Y78" s="189"/>
      <c r="Z78" s="189" t="str">
        <f t="shared" si="2"/>
        <v>Добавить источник тепловой энергии</v>
      </c>
      <c r="AA78" s="189"/>
      <c r="AB78" s="189"/>
      <c r="AC78" s="189"/>
      <c r="AD78" s="180"/>
      <c r="AE78" s="180"/>
      <c r="AF78" s="180"/>
      <c r="AG78" s="180"/>
      <c r="AH78" s="180"/>
      <c r="AI78" s="180"/>
      <c r="AJ78" s="180"/>
    </row>
    <row r="79" spans="1:36" s="32" customFormat="1" ht="15" customHeight="1">
      <c r="A79" s="667"/>
      <c r="B79" s="667"/>
      <c r="C79" s="545"/>
      <c r="D79" s="545"/>
      <c r="E79" s="545"/>
      <c r="F79" s="545"/>
      <c r="G79" s="550"/>
      <c r="H79" s="541"/>
      <c r="I79" s="548"/>
      <c r="J79" s="78"/>
      <c r="K79" s="549"/>
      <c r="L79" s="439"/>
      <c r="M79" s="136" t="s">
        <v>18</v>
      </c>
      <c r="N79" s="148"/>
      <c r="O79" s="148"/>
      <c r="P79" s="148"/>
      <c r="Q79" s="148"/>
      <c r="R79" s="148"/>
      <c r="S79" s="148"/>
      <c r="T79" s="148"/>
      <c r="U79" s="452"/>
      <c r="V79" s="148"/>
      <c r="W79" s="489"/>
      <c r="X79" s="180"/>
      <c r="Y79" s="189"/>
      <c r="Z79" s="189" t="str">
        <f t="shared" si="2"/>
        <v>Добавить наименование системы теплоснабжения</v>
      </c>
      <c r="AA79" s="189"/>
      <c r="AB79" s="189"/>
      <c r="AC79" s="189"/>
      <c r="AD79" s="180"/>
      <c r="AE79" s="180"/>
      <c r="AF79" s="180"/>
      <c r="AG79" s="180"/>
      <c r="AH79" s="180"/>
      <c r="AI79" s="180"/>
      <c r="AJ79" s="180"/>
    </row>
    <row r="80" spans="1:36" s="32" customFormat="1" ht="15" customHeight="1">
      <c r="A80" s="667"/>
      <c r="B80" s="545"/>
      <c r="C80" s="545"/>
      <c r="D80" s="545"/>
      <c r="E80" s="545"/>
      <c r="F80" s="545"/>
      <c r="G80" s="550"/>
      <c r="H80" s="541"/>
      <c r="I80" s="541"/>
      <c r="J80" s="78"/>
      <c r="K80" s="544"/>
      <c r="L80" s="439"/>
      <c r="M80" s="142" t="s">
        <v>19</v>
      </c>
      <c r="N80" s="148"/>
      <c r="O80" s="148"/>
      <c r="P80" s="148"/>
      <c r="Q80" s="148"/>
      <c r="R80" s="148"/>
      <c r="S80" s="148"/>
      <c r="T80" s="148"/>
      <c r="U80" s="452"/>
      <c r="V80" s="148"/>
      <c r="W80" s="489"/>
      <c r="X80" s="180"/>
      <c r="Y80" s="189"/>
      <c r="Z80" s="189" t="str">
        <f t="shared" si="2"/>
        <v>Добавить территорию действия тарифа</v>
      </c>
      <c r="AA80" s="189"/>
      <c r="AB80" s="189"/>
      <c r="AC80" s="189"/>
      <c r="AD80" s="180"/>
      <c r="AE80" s="180"/>
      <c r="AF80" s="180"/>
      <c r="AG80" s="180"/>
      <c r="AH80" s="180"/>
      <c r="AI80" s="180"/>
      <c r="AJ80" s="180"/>
    </row>
    <row r="81" spans="1:36" ht="15" customHeight="1">
      <c r="L81" s="415"/>
      <c r="M81" s="151" t="s">
        <v>309</v>
      </c>
      <c r="N81" s="148"/>
      <c r="O81" s="148"/>
      <c r="P81" s="148"/>
      <c r="Q81" s="148"/>
      <c r="R81" s="148"/>
      <c r="S81" s="148"/>
      <c r="T81" s="148"/>
      <c r="U81" s="452"/>
      <c r="V81" s="148"/>
      <c r="W81" s="148"/>
      <c r="X81" s="148"/>
      <c r="Y81" s="148"/>
      <c r="Z81" s="148"/>
      <c r="AA81" s="148"/>
      <c r="AB81" s="452"/>
      <c r="AC81" s="148"/>
      <c r="AD81" s="489"/>
      <c r="AE81" s="182"/>
      <c r="AF81" s="182"/>
      <c r="AG81" s="182"/>
      <c r="AH81" s="182"/>
    </row>
    <row r="82" spans="1:36" ht="18.75" customHeight="1">
      <c r="X82" s="182"/>
      <c r="Y82" s="182"/>
      <c r="Z82" s="182"/>
      <c r="AA82" s="182"/>
      <c r="AB82" s="182"/>
      <c r="AC82" s="182"/>
      <c r="AD82" s="182"/>
      <c r="AE82" s="182"/>
      <c r="AF82" s="182"/>
      <c r="AG82" s="182"/>
      <c r="AH82" s="182"/>
      <c r="AI82" s="182"/>
      <c r="AJ82" s="182"/>
    </row>
    <row r="83" spans="1:36" s="31" customFormat="1" ht="17.100000000000001" customHeight="1">
      <c r="A83" s="31" t="s">
        <v>13</v>
      </c>
      <c r="C83" s="31" t="s">
        <v>51</v>
      </c>
      <c r="V83" s="144"/>
      <c r="X83" s="192"/>
      <c r="Y83" s="192"/>
      <c r="Z83" s="192"/>
      <c r="AA83" s="192"/>
      <c r="AB83" s="192"/>
      <c r="AC83" s="192"/>
      <c r="AD83" s="192"/>
      <c r="AE83" s="192"/>
      <c r="AF83" s="192"/>
      <c r="AG83" s="192"/>
      <c r="AH83" s="192"/>
      <c r="AI83" s="192"/>
      <c r="AJ83" s="192"/>
    </row>
    <row r="84" spans="1:36" ht="17.100000000000001" customHeight="1">
      <c r="L84" s="111"/>
      <c r="M84" s="111"/>
      <c r="N84" s="111"/>
      <c r="O84" s="111"/>
      <c r="P84" s="111"/>
      <c r="Q84" s="111"/>
      <c r="R84" s="111"/>
      <c r="S84" s="111"/>
      <c r="T84" s="111"/>
      <c r="U84" s="111"/>
      <c r="V84" s="111"/>
      <c r="W84" s="111"/>
      <c r="X84" s="182"/>
      <c r="Y84" s="182"/>
      <c r="Z84" s="182"/>
      <c r="AA84" s="182"/>
      <c r="AB84" s="182"/>
      <c r="AC84" s="182"/>
      <c r="AD84" s="182"/>
      <c r="AE84" s="182"/>
      <c r="AF84" s="182"/>
      <c r="AG84" s="182"/>
      <c r="AH84" s="182"/>
      <c r="AI84" s="182"/>
      <c r="AJ84" s="182"/>
    </row>
    <row r="85" spans="1:36" s="32" customFormat="1" ht="22.5">
      <c r="A85" s="667">
        <v>1</v>
      </c>
      <c r="B85" s="180"/>
      <c r="C85" s="180"/>
      <c r="D85" s="180"/>
      <c r="E85" s="191"/>
      <c r="F85" s="303"/>
      <c r="G85" s="180"/>
      <c r="H85" s="180"/>
      <c r="I85" s="88"/>
      <c r="J85" s="541"/>
      <c r="K85" s="547">
        <v>1</v>
      </c>
      <c r="L85" s="425">
        <f>mergeValue(A85)</f>
        <v>1</v>
      </c>
      <c r="M85" s="472" t="s">
        <v>20</v>
      </c>
      <c r="N85" s="460"/>
      <c r="O85" s="760"/>
      <c r="P85" s="761"/>
      <c r="Q85" s="761"/>
      <c r="R85" s="761"/>
      <c r="S85" s="761"/>
      <c r="T85" s="761"/>
      <c r="U85" s="761"/>
      <c r="V85" s="762"/>
      <c r="W85" s="267" t="s">
        <v>657</v>
      </c>
      <c r="X85" s="180"/>
      <c r="Y85" s="180"/>
      <c r="Z85" s="180"/>
      <c r="AA85" s="180"/>
      <c r="AB85" s="180"/>
      <c r="AC85" s="180"/>
      <c r="AD85" s="180"/>
      <c r="AE85" s="180"/>
      <c r="AF85" s="180"/>
      <c r="AG85" s="180"/>
      <c r="AH85" s="180"/>
      <c r="AI85" s="180"/>
    </row>
    <row r="86" spans="1:36" s="32" customFormat="1" ht="22.5">
      <c r="A86" s="667"/>
      <c r="B86" s="667">
        <v>1</v>
      </c>
      <c r="C86" s="180"/>
      <c r="D86" s="180"/>
      <c r="E86" s="303"/>
      <c r="F86" s="303"/>
      <c r="G86" s="180"/>
      <c r="H86" s="180"/>
      <c r="I86" s="157"/>
      <c r="J86" s="540"/>
      <c r="K86" s="547">
        <v>1</v>
      </c>
      <c r="L86" s="425" t="str">
        <f>mergeValue(A86) &amp;"."&amp; mergeValue(B86)</f>
        <v>1.1</v>
      </c>
      <c r="M86" s="441" t="s">
        <v>16</v>
      </c>
      <c r="N86" s="460"/>
      <c r="O86" s="760"/>
      <c r="P86" s="761"/>
      <c r="Q86" s="761"/>
      <c r="R86" s="761"/>
      <c r="S86" s="761"/>
      <c r="T86" s="761"/>
      <c r="U86" s="761"/>
      <c r="V86" s="762"/>
      <c r="W86" s="267" t="s">
        <v>477</v>
      </c>
      <c r="X86" s="180"/>
      <c r="Y86" s="180"/>
      <c r="Z86" s="180"/>
      <c r="AA86" s="180"/>
      <c r="AB86" s="180"/>
      <c r="AC86" s="180"/>
      <c r="AD86" s="180"/>
      <c r="AE86" s="180"/>
      <c r="AF86" s="180"/>
      <c r="AG86" s="180"/>
      <c r="AH86" s="180"/>
      <c r="AI86" s="180"/>
    </row>
    <row r="87" spans="1:36" s="32" customFormat="1" ht="22.5">
      <c r="A87" s="667"/>
      <c r="B87" s="667"/>
      <c r="C87" s="667">
        <v>1</v>
      </c>
      <c r="D87" s="180"/>
      <c r="E87" s="303"/>
      <c r="F87" s="303"/>
      <c r="G87" s="180"/>
      <c r="H87" s="180"/>
      <c r="I87" s="543"/>
      <c r="J87" s="540"/>
      <c r="K87" s="547">
        <v>1</v>
      </c>
      <c r="L87" s="425" t="str">
        <f>mergeValue(A87) &amp;"."&amp; mergeValue(B87)&amp;"."&amp; mergeValue(C87)</f>
        <v>1.1.1</v>
      </c>
      <c r="M87" s="442" t="s">
        <v>7</v>
      </c>
      <c r="N87" s="460"/>
      <c r="O87" s="760"/>
      <c r="P87" s="761"/>
      <c r="Q87" s="761"/>
      <c r="R87" s="761"/>
      <c r="S87" s="761"/>
      <c r="T87" s="761"/>
      <c r="U87" s="761"/>
      <c r="V87" s="762"/>
      <c r="W87" s="267" t="s">
        <v>632</v>
      </c>
      <c r="X87" s="180"/>
      <c r="Y87" s="180"/>
      <c r="Z87" s="180"/>
      <c r="AA87" s="180"/>
      <c r="AB87" s="180"/>
      <c r="AC87" s="180"/>
      <c r="AD87" s="180"/>
      <c r="AE87" s="180"/>
      <c r="AF87" s="180"/>
      <c r="AG87" s="180"/>
      <c r="AH87" s="180"/>
      <c r="AI87" s="180"/>
    </row>
    <row r="88" spans="1:36" s="32" customFormat="1" ht="22.5">
      <c r="A88" s="667"/>
      <c r="B88" s="667"/>
      <c r="C88" s="667"/>
      <c r="D88" s="667">
        <v>1</v>
      </c>
      <c r="E88" s="303"/>
      <c r="F88" s="303"/>
      <c r="G88" s="180"/>
      <c r="H88" s="180"/>
      <c r="I88" s="667">
        <v>1</v>
      </c>
      <c r="J88" s="540"/>
      <c r="K88" s="547">
        <v>1</v>
      </c>
      <c r="L88" s="425" t="str">
        <f>mergeValue(A88) &amp;"."&amp; mergeValue(B88)&amp;"."&amp; mergeValue(C88)&amp;"."&amp; mergeValue(D88)</f>
        <v>1.1.1.1</v>
      </c>
      <c r="M88" s="443" t="s">
        <v>22</v>
      </c>
      <c r="N88" s="460"/>
      <c r="O88" s="760"/>
      <c r="P88" s="761"/>
      <c r="Q88" s="761"/>
      <c r="R88" s="761"/>
      <c r="S88" s="761"/>
      <c r="T88" s="761"/>
      <c r="U88" s="761"/>
      <c r="V88" s="762"/>
      <c r="W88" s="267" t="s">
        <v>633</v>
      </c>
      <c r="X88" s="180"/>
      <c r="Y88" s="180"/>
      <c r="Z88" s="180"/>
      <c r="AA88" s="180"/>
      <c r="AB88" s="180"/>
      <c r="AC88" s="180"/>
      <c r="AD88" s="180"/>
      <c r="AE88" s="180"/>
      <c r="AF88" s="180"/>
      <c r="AG88" s="180"/>
      <c r="AH88" s="180"/>
      <c r="AI88" s="180"/>
    </row>
    <row r="89" spans="1:36" s="32" customFormat="1" ht="11.25" hidden="1" customHeight="1">
      <c r="A89" s="667"/>
      <c r="B89" s="667"/>
      <c r="C89" s="667"/>
      <c r="D89" s="667"/>
      <c r="E89" s="667">
        <v>1</v>
      </c>
      <c r="F89" s="303"/>
      <c r="G89" s="180"/>
      <c r="H89" s="180"/>
      <c r="I89" s="667"/>
      <c r="J89" s="303"/>
      <c r="K89" s="547">
        <v>1</v>
      </c>
      <c r="L89" s="425"/>
      <c r="M89" s="445"/>
      <c r="N89" s="176"/>
      <c r="O89" s="764"/>
      <c r="P89" s="782"/>
      <c r="Q89" s="782"/>
      <c r="R89" s="782"/>
      <c r="S89" s="782"/>
      <c r="T89" s="782"/>
      <c r="U89" s="782"/>
      <c r="V89" s="783"/>
      <c r="W89" s="176"/>
      <c r="X89" s="180"/>
      <c r="Y89" s="180"/>
      <c r="Z89" s="180"/>
      <c r="AA89" s="180"/>
      <c r="AB89" s="180"/>
      <c r="AC89" s="180"/>
      <c r="AD89" s="180"/>
      <c r="AE89" s="180"/>
      <c r="AF89" s="180"/>
      <c r="AG89" s="180"/>
      <c r="AH89" s="180"/>
      <c r="AI89" s="180"/>
    </row>
    <row r="90" spans="1:36" s="32" customFormat="1" ht="90">
      <c r="A90" s="667"/>
      <c r="B90" s="667"/>
      <c r="C90" s="667"/>
      <c r="D90" s="667"/>
      <c r="E90" s="667"/>
      <c r="F90" s="667">
        <v>1</v>
      </c>
      <c r="G90" s="180"/>
      <c r="H90" s="180"/>
      <c r="I90" s="667"/>
      <c r="J90" s="702"/>
      <c r="K90" s="547">
        <v>1</v>
      </c>
      <c r="L90" s="425" t="str">
        <f>mergeValue(A90) &amp;"."&amp; mergeValue(B90)&amp;"."&amp; mergeValue(C90)&amp;"."&amp; mergeValue(D90)&amp;"."&amp;  mergeValue(F90)</f>
        <v>1.1.1.1.1</v>
      </c>
      <c r="M90" s="445" t="s">
        <v>10</v>
      </c>
      <c r="N90" s="176"/>
      <c r="O90" s="670"/>
      <c r="P90" s="671"/>
      <c r="Q90" s="671"/>
      <c r="R90" s="671"/>
      <c r="S90" s="671"/>
      <c r="T90" s="671"/>
      <c r="U90" s="671"/>
      <c r="V90" s="672"/>
      <c r="W90" s="267" t="s">
        <v>634</v>
      </c>
      <c r="X90" s="180"/>
      <c r="Y90" s="189" t="str">
        <f>strCheckUnique(Z90:Z93)</f>
        <v/>
      </c>
      <c r="Z90" s="180"/>
      <c r="AA90" s="189"/>
      <c r="AB90" s="180"/>
      <c r="AC90" s="180"/>
      <c r="AD90" s="180"/>
      <c r="AE90" s="180"/>
      <c r="AF90" s="180"/>
      <c r="AG90" s="180"/>
      <c r="AH90" s="180"/>
      <c r="AI90" s="180"/>
    </row>
    <row r="91" spans="1:36" s="32" customFormat="1" ht="192" customHeight="1">
      <c r="A91" s="667"/>
      <c r="B91" s="667"/>
      <c r="C91" s="667"/>
      <c r="D91" s="667"/>
      <c r="E91" s="667"/>
      <c r="F91" s="667"/>
      <c r="G91" s="180">
        <v>1</v>
      </c>
      <c r="H91" s="180"/>
      <c r="I91" s="667"/>
      <c r="J91" s="702"/>
      <c r="K91" s="551"/>
      <c r="L91" s="425" t="str">
        <f>mergeValue(A91) &amp;"."&amp; mergeValue(B91)&amp;"."&amp; mergeValue(C91)&amp;"."&amp; mergeValue(D91)&amp;"."&amp;  mergeValue(F91)&amp;"."&amp;  mergeValue(G91)</f>
        <v>1.1.1.1.1.1</v>
      </c>
      <c r="M91" s="563"/>
      <c r="N91" s="462"/>
      <c r="O91" s="451"/>
      <c r="P91" s="451"/>
      <c r="Q91" s="451"/>
      <c r="R91" s="713"/>
      <c r="S91" s="674" t="s">
        <v>84</v>
      </c>
      <c r="T91" s="713"/>
      <c r="U91" s="674" t="s">
        <v>84</v>
      </c>
      <c r="V91" s="96"/>
      <c r="W91" s="666" t="s">
        <v>658</v>
      </c>
      <c r="X91" s="180" t="str">
        <f>strCheckDate(O92:V92)</f>
        <v/>
      </c>
      <c r="Y91" s="189"/>
      <c r="Z91" s="189" t="str">
        <f>IF(M91="","",M91 )</f>
        <v/>
      </c>
      <c r="AA91" s="189"/>
      <c r="AB91" s="189"/>
      <c r="AC91" s="189"/>
      <c r="AD91" s="180"/>
      <c r="AE91" s="180"/>
      <c r="AF91" s="180"/>
      <c r="AG91" s="180"/>
      <c r="AH91" s="180"/>
      <c r="AI91" s="180"/>
    </row>
    <row r="92" spans="1:36" s="32" customFormat="1" ht="11.25" hidden="1" customHeight="1">
      <c r="A92" s="667"/>
      <c r="B92" s="667"/>
      <c r="C92" s="667"/>
      <c r="D92" s="667"/>
      <c r="E92" s="667"/>
      <c r="F92" s="667"/>
      <c r="G92" s="180"/>
      <c r="H92" s="180"/>
      <c r="I92" s="667"/>
      <c r="J92" s="702"/>
      <c r="K92" s="547">
        <v>1</v>
      </c>
      <c r="L92" s="253"/>
      <c r="M92" s="473"/>
      <c r="N92" s="462"/>
      <c r="O92" s="451"/>
      <c r="P92" s="451"/>
      <c r="Q92" s="461" t="str">
        <f>R91 &amp; "-" &amp; T91</f>
        <v>-</v>
      </c>
      <c r="R92" s="713"/>
      <c r="S92" s="674"/>
      <c r="T92" s="713"/>
      <c r="U92" s="674"/>
      <c r="V92" s="96"/>
      <c r="W92" s="666"/>
      <c r="X92" s="180"/>
      <c r="Y92" s="189"/>
      <c r="Z92" s="189"/>
      <c r="AA92" s="189"/>
      <c r="AB92" s="189"/>
      <c r="AC92" s="189"/>
      <c r="AD92" s="180"/>
      <c r="AE92" s="180"/>
      <c r="AF92" s="180"/>
      <c r="AG92" s="180"/>
      <c r="AH92" s="180"/>
      <c r="AI92" s="180"/>
    </row>
    <row r="93" spans="1:36" ht="15" customHeight="1">
      <c r="A93" s="667"/>
      <c r="B93" s="667"/>
      <c r="C93" s="667"/>
      <c r="D93" s="667"/>
      <c r="E93" s="667"/>
      <c r="F93" s="667"/>
      <c r="G93" s="180"/>
      <c r="H93" s="180"/>
      <c r="I93" s="667"/>
      <c r="J93" s="702"/>
      <c r="K93" s="547">
        <v>1</v>
      </c>
      <c r="L93" s="439"/>
      <c r="M93" s="447" t="s">
        <v>25</v>
      </c>
      <c r="N93" s="444"/>
      <c r="O93" s="440"/>
      <c r="P93" s="440"/>
      <c r="Q93" s="440"/>
      <c r="R93" s="455"/>
      <c r="S93" s="148"/>
      <c r="T93" s="452"/>
      <c r="U93" s="444"/>
      <c r="V93" s="449"/>
      <c r="W93" s="666"/>
      <c r="X93" s="182"/>
      <c r="Y93" s="182"/>
      <c r="Z93" s="182"/>
      <c r="AA93" s="182"/>
      <c r="AB93" s="182"/>
      <c r="AC93" s="182"/>
      <c r="AD93" s="182"/>
      <c r="AE93" s="182"/>
      <c r="AF93" s="182"/>
      <c r="AG93" s="182"/>
      <c r="AH93" s="182"/>
      <c r="AI93" s="182"/>
    </row>
    <row r="94" spans="1:36" ht="15" customHeight="1">
      <c r="A94" s="667"/>
      <c r="B94" s="667"/>
      <c r="C94" s="667"/>
      <c r="D94" s="667"/>
      <c r="E94" s="667"/>
      <c r="F94" s="303"/>
      <c r="G94" s="303"/>
      <c r="H94" s="180"/>
      <c r="I94" s="667"/>
      <c r="J94" s="303"/>
      <c r="K94" s="546"/>
      <c r="L94" s="439"/>
      <c r="M94" s="444" t="s">
        <v>11</v>
      </c>
      <c r="N94" s="447"/>
      <c r="O94" s="447"/>
      <c r="P94" s="447"/>
      <c r="Q94" s="447"/>
      <c r="R94" s="447"/>
      <c r="S94" s="447"/>
      <c r="T94" s="447"/>
      <c r="U94" s="447"/>
      <c r="V94" s="447"/>
      <c r="W94" s="449"/>
      <c r="X94" s="182"/>
      <c r="Y94" s="182"/>
      <c r="Z94" s="182"/>
      <c r="AA94" s="182"/>
      <c r="AB94" s="182"/>
      <c r="AC94" s="182"/>
      <c r="AD94" s="182"/>
      <c r="AE94" s="182"/>
      <c r="AF94" s="182"/>
      <c r="AG94" s="182"/>
      <c r="AH94" s="182"/>
      <c r="AI94" s="182"/>
      <c r="AJ94" s="182"/>
    </row>
    <row r="95" spans="1:36" ht="15" hidden="1" customHeight="1">
      <c r="A95" s="667"/>
      <c r="B95" s="667"/>
      <c r="C95" s="667"/>
      <c r="D95" s="667"/>
      <c r="E95" s="303"/>
      <c r="F95" s="303"/>
      <c r="G95" s="303"/>
      <c r="H95" s="180"/>
      <c r="I95" s="667"/>
      <c r="J95" s="303"/>
      <c r="K95" s="546"/>
      <c r="L95" s="439"/>
      <c r="M95" s="444"/>
      <c r="N95" s="447"/>
      <c r="O95" s="447"/>
      <c r="P95" s="447"/>
      <c r="Q95" s="447"/>
      <c r="R95" s="447"/>
      <c r="S95" s="447"/>
      <c r="T95" s="447"/>
      <c r="U95" s="447"/>
      <c r="V95" s="447"/>
      <c r="W95" s="449"/>
      <c r="X95" s="182"/>
      <c r="Y95" s="182"/>
      <c r="Z95" s="182"/>
      <c r="AA95" s="182"/>
      <c r="AB95" s="182"/>
      <c r="AC95" s="182"/>
      <c r="AD95" s="182"/>
      <c r="AE95" s="182"/>
      <c r="AF95" s="182"/>
      <c r="AG95" s="182"/>
      <c r="AH95" s="182"/>
      <c r="AI95" s="182"/>
      <c r="AJ95" s="182"/>
    </row>
    <row r="96" spans="1:36" ht="15" customHeight="1">
      <c r="A96" s="667"/>
      <c r="B96" s="667"/>
      <c r="C96" s="667"/>
      <c r="D96" s="545"/>
      <c r="E96" s="545"/>
      <c r="F96" s="303"/>
      <c r="G96" s="180"/>
      <c r="H96" s="180"/>
      <c r="I96" s="541"/>
      <c r="J96" s="78"/>
      <c r="K96" s="547">
        <v>1</v>
      </c>
      <c r="L96" s="439"/>
      <c r="M96" s="137" t="s">
        <v>17</v>
      </c>
      <c r="N96" s="136"/>
      <c r="O96" s="440"/>
      <c r="P96" s="440"/>
      <c r="Q96" s="440"/>
      <c r="R96" s="455"/>
      <c r="S96" s="148"/>
      <c r="T96" s="452"/>
      <c r="U96" s="136"/>
      <c r="V96" s="148"/>
      <c r="W96" s="449"/>
      <c r="X96" s="182"/>
      <c r="Y96" s="182"/>
      <c r="Z96" s="182"/>
      <c r="AA96" s="182"/>
      <c r="AB96" s="182"/>
      <c r="AC96" s="182"/>
      <c r="AD96" s="182"/>
      <c r="AE96" s="182"/>
      <c r="AF96" s="182"/>
      <c r="AG96" s="182"/>
      <c r="AH96" s="182"/>
      <c r="AI96" s="182"/>
    </row>
    <row r="97" spans="1:40" ht="15" customHeight="1">
      <c r="A97" s="667"/>
      <c r="B97" s="667"/>
      <c r="C97" s="545"/>
      <c r="D97" s="545"/>
      <c r="E97" s="545"/>
      <c r="F97" s="545"/>
      <c r="G97" s="180"/>
      <c r="H97" s="180"/>
      <c r="I97" s="548"/>
      <c r="J97" s="78"/>
      <c r="K97" s="547">
        <v>1</v>
      </c>
      <c r="L97" s="439"/>
      <c r="M97" s="136" t="s">
        <v>18</v>
      </c>
      <c r="N97" s="136"/>
      <c r="O97" s="440"/>
      <c r="P97" s="440"/>
      <c r="Q97" s="440"/>
      <c r="R97" s="455"/>
      <c r="S97" s="148"/>
      <c r="T97" s="452"/>
      <c r="U97" s="136"/>
      <c r="V97" s="148"/>
      <c r="W97" s="449"/>
      <c r="X97" s="182"/>
      <c r="Y97" s="182"/>
      <c r="Z97" s="182"/>
      <c r="AA97" s="182"/>
      <c r="AB97" s="182"/>
      <c r="AC97" s="182"/>
      <c r="AD97" s="182"/>
      <c r="AE97" s="182"/>
      <c r="AF97" s="182"/>
      <c r="AG97" s="182"/>
      <c r="AH97" s="182"/>
      <c r="AI97" s="182"/>
    </row>
    <row r="98" spans="1:40" ht="15" customHeight="1">
      <c r="A98" s="667"/>
      <c r="B98" s="545"/>
      <c r="C98" s="545"/>
      <c r="D98" s="545"/>
      <c r="E98" s="545"/>
      <c r="F98" s="545"/>
      <c r="G98" s="180"/>
      <c r="H98" s="180"/>
      <c r="I98" s="541"/>
      <c r="J98" s="78"/>
      <c r="K98" s="547">
        <v>1</v>
      </c>
      <c r="L98" s="439"/>
      <c r="M98" s="142" t="s">
        <v>19</v>
      </c>
      <c r="N98" s="136"/>
      <c r="O98" s="440"/>
      <c r="P98" s="440"/>
      <c r="Q98" s="440"/>
      <c r="R98" s="455"/>
      <c r="S98" s="148"/>
      <c r="T98" s="452"/>
      <c r="U98" s="136"/>
      <c r="V98" s="148"/>
      <c r="W98" s="449"/>
      <c r="X98" s="182"/>
      <c r="Y98" s="182"/>
      <c r="Z98" s="182"/>
      <c r="AA98" s="182"/>
      <c r="AB98" s="182"/>
      <c r="AC98" s="182"/>
      <c r="AD98" s="182"/>
      <c r="AE98" s="182"/>
      <c r="AF98" s="182"/>
      <c r="AG98" s="182"/>
      <c r="AH98" s="182"/>
      <c r="AI98" s="182"/>
    </row>
    <row r="99" spans="1:40" ht="15" customHeight="1">
      <c r="L99" s="415"/>
      <c r="M99" s="151" t="s">
        <v>309</v>
      </c>
      <c r="N99" s="136"/>
      <c r="O99" s="440"/>
      <c r="P99" s="440"/>
      <c r="Q99" s="440"/>
      <c r="R99" s="455"/>
      <c r="S99" s="148"/>
      <c r="T99" s="452"/>
      <c r="U99" s="136"/>
      <c r="V99" s="148"/>
      <c r="W99" s="449"/>
      <c r="X99" s="182"/>
      <c r="Y99" s="182"/>
      <c r="Z99" s="182"/>
      <c r="AA99" s="182"/>
      <c r="AB99" s="182"/>
      <c r="AC99" s="182"/>
      <c r="AD99" s="182"/>
      <c r="AE99" s="182"/>
      <c r="AF99" s="182"/>
      <c r="AG99" s="182"/>
      <c r="AH99" s="182"/>
      <c r="AI99" s="182"/>
    </row>
    <row r="100" spans="1:40" ht="15" customHeight="1">
      <c r="A100" s="182"/>
      <c r="B100" s="182"/>
      <c r="C100" s="182"/>
      <c r="D100" s="182"/>
      <c r="E100" s="182"/>
      <c r="F100" s="182"/>
      <c r="G100" s="463"/>
      <c r="H100" s="182"/>
      <c r="I100" s="505"/>
      <c r="J100" s="78"/>
      <c r="L100" s="39"/>
      <c r="M100" s="500"/>
      <c r="N100" s="501"/>
      <c r="O100" s="502"/>
      <c r="P100" s="502"/>
      <c r="Q100" s="502"/>
      <c r="R100" s="503"/>
      <c r="S100" s="140"/>
      <c r="T100" s="504"/>
      <c r="U100" s="501"/>
      <c r="V100" s="140"/>
      <c r="W100" s="140"/>
      <c r="X100" s="182"/>
      <c r="Y100" s="182"/>
      <c r="Z100" s="182"/>
      <c r="AA100" s="182"/>
      <c r="AB100" s="182"/>
      <c r="AC100" s="182"/>
      <c r="AD100" s="182"/>
      <c r="AE100" s="182"/>
      <c r="AF100" s="182"/>
      <c r="AG100" s="182"/>
      <c r="AH100" s="182"/>
      <c r="AI100" s="182"/>
    </row>
    <row r="101" spans="1:40" s="31" customFormat="1" ht="17.100000000000001" customHeight="1">
      <c r="G101" s="31" t="s">
        <v>13</v>
      </c>
      <c r="I101" s="31" t="s">
        <v>68</v>
      </c>
      <c r="V101" s="144"/>
    </row>
    <row r="102" spans="1:40" ht="17.100000000000001" customHeight="1">
      <c r="X102" s="39"/>
      <c r="Y102" s="39"/>
      <c r="Z102" s="39"/>
    </row>
    <row r="103" spans="1:40" s="32" customFormat="1" ht="22.5">
      <c r="A103" s="667">
        <v>1</v>
      </c>
      <c r="B103" s="180"/>
      <c r="C103" s="180"/>
      <c r="D103" s="180"/>
      <c r="E103" s="191"/>
      <c r="F103" s="303"/>
      <c r="G103" s="180"/>
      <c r="H103" s="180"/>
      <c r="I103"/>
      <c r="J103" s="79"/>
      <c r="K103" s="79"/>
      <c r="L103" s="425">
        <f>mergeValue(A103)</f>
        <v>1</v>
      </c>
      <c r="M103" s="472" t="s">
        <v>20</v>
      </c>
      <c r="N103" s="460"/>
      <c r="O103" s="760"/>
      <c r="P103" s="761"/>
      <c r="Q103" s="761"/>
      <c r="R103" s="761"/>
      <c r="S103" s="761"/>
      <c r="T103" s="761"/>
      <c r="U103" s="761"/>
      <c r="V103" s="761"/>
      <c r="W103" s="761"/>
      <c r="X103" s="761"/>
      <c r="Y103" s="761"/>
      <c r="Z103" s="761"/>
      <c r="AA103" s="762"/>
      <c r="AB103" s="267" t="s">
        <v>476</v>
      </c>
      <c r="AC103" s="180"/>
      <c r="AD103" s="180"/>
      <c r="AE103" s="180"/>
      <c r="AF103" s="180"/>
      <c r="AG103" s="180"/>
      <c r="AH103" s="180"/>
      <c r="AI103" s="180"/>
      <c r="AJ103" s="180"/>
      <c r="AK103" s="180"/>
      <c r="AL103" s="180"/>
      <c r="AM103" s="180"/>
      <c r="AN103" s="180"/>
    </row>
    <row r="104" spans="1:40" s="32" customFormat="1" ht="22.5">
      <c r="A104" s="667"/>
      <c r="B104" s="667">
        <v>1</v>
      </c>
      <c r="C104" s="180"/>
      <c r="D104" s="180"/>
      <c r="E104" s="303"/>
      <c r="F104" s="303"/>
      <c r="G104" s="180"/>
      <c r="H104" s="180"/>
      <c r="I104" s="553"/>
      <c r="J104" s="42"/>
      <c r="L104" s="425" t="str">
        <f>mergeValue(A104) &amp;"."&amp; mergeValue(B104)</f>
        <v>1.1</v>
      </c>
      <c r="M104" s="441" t="s">
        <v>16</v>
      </c>
      <c r="N104" s="460"/>
      <c r="O104" s="760"/>
      <c r="P104" s="761"/>
      <c r="Q104" s="761"/>
      <c r="R104" s="761"/>
      <c r="S104" s="761"/>
      <c r="T104" s="761"/>
      <c r="U104" s="761"/>
      <c r="V104" s="761"/>
      <c r="W104" s="761"/>
      <c r="X104" s="761"/>
      <c r="Y104" s="761"/>
      <c r="Z104" s="761"/>
      <c r="AA104" s="762"/>
      <c r="AB104" s="267" t="s">
        <v>477</v>
      </c>
      <c r="AC104" s="180"/>
      <c r="AD104" s="180"/>
      <c r="AE104" s="180"/>
      <c r="AF104" s="180"/>
      <c r="AG104" s="180"/>
      <c r="AH104" s="180"/>
      <c r="AI104" s="180"/>
      <c r="AJ104" s="180"/>
      <c r="AK104" s="180"/>
      <c r="AL104" s="180"/>
      <c r="AM104" s="180"/>
      <c r="AN104" s="180"/>
    </row>
    <row r="105" spans="1:40" s="32" customFormat="1" ht="22.5">
      <c r="A105" s="667"/>
      <c r="B105" s="667"/>
      <c r="C105" s="667">
        <v>1</v>
      </c>
      <c r="D105" s="180"/>
      <c r="E105" s="303"/>
      <c r="F105" s="303"/>
      <c r="G105" s="180"/>
      <c r="H105" s="180"/>
      <c r="I105" s="553"/>
      <c r="J105" s="42"/>
      <c r="L105" s="425" t="str">
        <f>mergeValue(A105) &amp;"."&amp; mergeValue(B105)&amp;"."&amp; mergeValue(C105)</f>
        <v>1.1.1</v>
      </c>
      <c r="M105" s="442" t="s">
        <v>7</v>
      </c>
      <c r="N105" s="460"/>
      <c r="O105" s="760"/>
      <c r="P105" s="761"/>
      <c r="Q105" s="761"/>
      <c r="R105" s="761"/>
      <c r="S105" s="761"/>
      <c r="T105" s="761"/>
      <c r="U105" s="761"/>
      <c r="V105" s="761"/>
      <c r="W105" s="761"/>
      <c r="X105" s="761"/>
      <c r="Y105" s="761"/>
      <c r="Z105" s="761"/>
      <c r="AA105" s="762"/>
      <c r="AB105" s="267" t="s">
        <v>632</v>
      </c>
      <c r="AC105" s="180"/>
      <c r="AD105" s="180"/>
      <c r="AE105" s="180"/>
      <c r="AF105" s="180"/>
      <c r="AG105" s="180"/>
      <c r="AH105" s="180"/>
      <c r="AI105" s="180"/>
      <c r="AJ105" s="180"/>
      <c r="AK105" s="180"/>
      <c r="AL105" s="180"/>
      <c r="AM105" s="180"/>
      <c r="AN105" s="180"/>
    </row>
    <row r="106" spans="1:40" s="32" customFormat="1" ht="22.5">
      <c r="A106" s="667"/>
      <c r="B106" s="667"/>
      <c r="C106" s="667"/>
      <c r="D106" s="667">
        <v>1</v>
      </c>
      <c r="E106" s="303"/>
      <c r="F106" s="303"/>
      <c r="G106" s="180"/>
      <c r="H106" s="180"/>
      <c r="I106" s="553"/>
      <c r="J106" s="42"/>
      <c r="L106" s="425" t="str">
        <f>mergeValue(A106) &amp;"."&amp; mergeValue(B106)&amp;"."&amp; mergeValue(C106)&amp;"."&amp; mergeValue(D106)</f>
        <v>1.1.1.1</v>
      </c>
      <c r="M106" s="443" t="s">
        <v>22</v>
      </c>
      <c r="N106" s="460"/>
      <c r="O106" s="760"/>
      <c r="P106" s="761"/>
      <c r="Q106" s="761"/>
      <c r="R106" s="761"/>
      <c r="S106" s="761"/>
      <c r="T106" s="761"/>
      <c r="U106" s="761"/>
      <c r="V106" s="761"/>
      <c r="W106" s="761"/>
      <c r="X106" s="761"/>
      <c r="Y106" s="761"/>
      <c r="Z106" s="761"/>
      <c r="AA106" s="762"/>
      <c r="AB106" s="267" t="s">
        <v>633</v>
      </c>
      <c r="AC106" s="180"/>
      <c r="AD106" s="180"/>
      <c r="AE106" s="180"/>
      <c r="AF106" s="180"/>
      <c r="AG106" s="180"/>
      <c r="AH106" s="180"/>
      <c r="AI106" s="180"/>
      <c r="AJ106" s="180"/>
      <c r="AK106" s="180"/>
      <c r="AL106" s="180"/>
      <c r="AM106" s="180"/>
      <c r="AN106" s="180"/>
    </row>
    <row r="107" spans="1:40" s="32" customFormat="1" ht="0.2" customHeight="1">
      <c r="A107" s="667"/>
      <c r="B107" s="667"/>
      <c r="C107" s="667"/>
      <c r="D107" s="667"/>
      <c r="E107" s="667">
        <v>1</v>
      </c>
      <c r="F107" s="303"/>
      <c r="G107" s="180"/>
      <c r="H107" s="180"/>
      <c r="I107" s="114"/>
      <c r="J107" s="42"/>
      <c r="L107" s="425"/>
      <c r="M107" s="445"/>
      <c r="N107" s="176"/>
      <c r="O107" s="764"/>
      <c r="P107" s="782"/>
      <c r="Q107" s="782"/>
      <c r="R107" s="782"/>
      <c r="S107" s="782"/>
      <c r="T107" s="782"/>
      <c r="U107" s="782"/>
      <c r="V107" s="782"/>
      <c r="W107" s="782"/>
      <c r="X107" s="782"/>
      <c r="Y107" s="782"/>
      <c r="Z107" s="782"/>
      <c r="AA107" s="783"/>
      <c r="AB107" s="267"/>
      <c r="AC107" s="180"/>
      <c r="AD107" s="180"/>
      <c r="AE107" s="180"/>
      <c r="AF107" s="180"/>
      <c r="AG107" s="180"/>
      <c r="AH107" s="180"/>
      <c r="AI107" s="180"/>
      <c r="AJ107" s="180"/>
      <c r="AK107" s="180"/>
      <c r="AL107" s="180"/>
      <c r="AM107" s="180"/>
      <c r="AN107" s="180"/>
    </row>
    <row r="108" spans="1:40" s="32" customFormat="1" ht="90">
      <c r="A108" s="667"/>
      <c r="B108" s="667"/>
      <c r="C108" s="667"/>
      <c r="D108" s="667"/>
      <c r="E108" s="667"/>
      <c r="F108" s="667">
        <v>1</v>
      </c>
      <c r="G108" s="180"/>
      <c r="H108" s="180"/>
      <c r="I108" s="722"/>
      <c r="J108" s="42"/>
      <c r="L108" s="425" t="str">
        <f>mergeValue(A108) &amp;"."&amp; mergeValue(B108)&amp;"."&amp; mergeValue(C108)&amp;"."&amp; mergeValue(D108)&amp;"."&amp; mergeValue(F108)</f>
        <v>1.1.1.1.1</v>
      </c>
      <c r="M108" s="446" t="s">
        <v>10</v>
      </c>
      <c r="N108" s="176"/>
      <c r="O108" s="670"/>
      <c r="P108" s="671"/>
      <c r="Q108" s="671"/>
      <c r="R108" s="671"/>
      <c r="S108" s="671"/>
      <c r="T108" s="671"/>
      <c r="U108" s="671"/>
      <c r="V108" s="671"/>
      <c r="W108" s="671"/>
      <c r="X108" s="671"/>
      <c r="Y108" s="671"/>
      <c r="Z108" s="671"/>
      <c r="AA108" s="672"/>
      <c r="AB108" s="267" t="s">
        <v>634</v>
      </c>
      <c r="AC108" s="180"/>
      <c r="AD108" s="189" t="str">
        <f>strCheckUnique(AE108:AE113)</f>
        <v/>
      </c>
      <c r="AE108" s="180"/>
      <c r="AF108" s="189"/>
      <c r="AG108" s="180"/>
      <c r="AH108" s="180"/>
      <c r="AI108" s="180"/>
      <c r="AJ108" s="180"/>
      <c r="AK108" s="180"/>
      <c r="AL108" s="180"/>
      <c r="AM108" s="180"/>
      <c r="AN108" s="180"/>
    </row>
    <row r="109" spans="1:40" s="32" customFormat="1" ht="135">
      <c r="A109" s="667"/>
      <c r="B109" s="667"/>
      <c r="C109" s="667"/>
      <c r="D109" s="667"/>
      <c r="E109" s="667"/>
      <c r="F109" s="667"/>
      <c r="G109" s="667">
        <v>1</v>
      </c>
      <c r="H109" s="180"/>
      <c r="I109" s="722"/>
      <c r="J109" s="723"/>
      <c r="K109" s="202"/>
      <c r="L109" s="425" t="str">
        <f>mergeValue(A109) &amp;"."&amp; mergeValue(B109)&amp;"."&amp; mergeValue(C109)&amp;"."&amp; mergeValue(D109)&amp;"."&amp; mergeValue(F109)&amp;"."&amp; mergeValue(G109)</f>
        <v>1.1.1.1.1.1</v>
      </c>
      <c r="M109" s="563" t="s">
        <v>649</v>
      </c>
      <c r="N109" s="473"/>
      <c r="O109" s="451"/>
      <c r="P109" s="451"/>
      <c r="Q109" s="451"/>
      <c r="R109" s="416"/>
      <c r="S109" s="575"/>
      <c r="T109" s="416"/>
      <c r="U109" s="575"/>
      <c r="V109" s="461" t="str">
        <f>W109 &amp; "-" &amp; Y109</f>
        <v>-</v>
      </c>
      <c r="W109" s="713"/>
      <c r="X109" s="674" t="s">
        <v>84</v>
      </c>
      <c r="Y109" s="713"/>
      <c r="Z109" s="674" t="s">
        <v>84</v>
      </c>
      <c r="AA109" s="96"/>
      <c r="AB109" s="267" t="s">
        <v>667</v>
      </c>
      <c r="AC109" s="180" t="str">
        <f>strCheckDate(O109:AA109)</f>
        <v/>
      </c>
      <c r="AD109" s="189"/>
      <c r="AE109" s="189" t="str">
        <f>IF(M109="","",M109 )</f>
        <v>горячая вода в системе централизованного теплоснабжения на горячее водоснабжение</v>
      </c>
      <c r="AF109" s="189"/>
      <c r="AG109" s="189"/>
      <c r="AH109" s="189"/>
      <c r="AI109" s="180"/>
      <c r="AJ109" s="180"/>
      <c r="AK109" s="180"/>
      <c r="AL109" s="180"/>
      <c r="AM109" s="180"/>
      <c r="AN109" s="180"/>
    </row>
    <row r="110" spans="1:40" s="32" customFormat="1" ht="102.75" customHeight="1">
      <c r="A110" s="667"/>
      <c r="B110" s="667"/>
      <c r="C110" s="667"/>
      <c r="D110" s="667"/>
      <c r="E110" s="667"/>
      <c r="F110" s="667"/>
      <c r="G110" s="667"/>
      <c r="H110" s="180">
        <v>1</v>
      </c>
      <c r="I110" s="722"/>
      <c r="J110" s="723"/>
      <c r="K110" s="202"/>
      <c r="L110" s="425" t="str">
        <f>mergeValue(A110) &amp;"."&amp; mergeValue(B110)&amp;"."&amp; mergeValue(C110)&amp;"."&amp; mergeValue(D110)&amp;"."&amp; mergeValue(F110)&amp;"."&amp; mergeValue(G110)&amp;"."&amp; mergeValue(H110)</f>
        <v>1.1.1.1.1.1.1</v>
      </c>
      <c r="M110" s="564"/>
      <c r="N110" s="417"/>
      <c r="O110" s="451"/>
      <c r="P110" s="451"/>
      <c r="Q110" s="451"/>
      <c r="R110" s="416"/>
      <c r="S110" s="575"/>
      <c r="T110" s="416"/>
      <c r="U110" s="575"/>
      <c r="V110" s="461" t="str">
        <f>W110 &amp; "-" &amp; Y110</f>
        <v>-</v>
      </c>
      <c r="W110" s="713"/>
      <c r="X110" s="674"/>
      <c r="Y110" s="713"/>
      <c r="Z110" s="674"/>
      <c r="AA110" s="494"/>
      <c r="AB110" s="666" t="s">
        <v>668</v>
      </c>
      <c r="AC110" s="180" t="str">
        <f>strCheckDate(O110:AA110)</f>
        <v/>
      </c>
      <c r="AD110" s="180"/>
      <c r="AE110" s="180"/>
      <c r="AF110" s="189"/>
      <c r="AG110" s="180"/>
      <c r="AH110" s="180"/>
      <c r="AI110" s="180"/>
      <c r="AJ110" s="180"/>
      <c r="AK110" s="180"/>
      <c r="AL110" s="180"/>
      <c r="AM110" s="180"/>
      <c r="AN110" s="180"/>
    </row>
    <row r="111" spans="1:40" s="32" customFormat="1" ht="0.2" customHeight="1">
      <c r="A111" s="667"/>
      <c r="B111" s="667"/>
      <c r="C111" s="667"/>
      <c r="D111" s="667"/>
      <c r="E111" s="667"/>
      <c r="F111" s="667"/>
      <c r="G111" s="667"/>
      <c r="H111" s="180"/>
      <c r="I111" s="722"/>
      <c r="J111" s="723"/>
      <c r="K111" s="202"/>
      <c r="L111" s="253"/>
      <c r="M111" s="473"/>
      <c r="N111" s="473"/>
      <c r="O111" s="451"/>
      <c r="P111" s="416"/>
      <c r="Q111" s="416"/>
      <c r="R111" s="416"/>
      <c r="S111" s="416"/>
      <c r="T111" s="416"/>
      <c r="U111" s="176"/>
      <c r="V111" s="461"/>
      <c r="W111" s="673"/>
      <c r="X111" s="674"/>
      <c r="Y111" s="673"/>
      <c r="Z111" s="674"/>
      <c r="AA111" s="96"/>
      <c r="AB111" s="666"/>
      <c r="AC111" s="180"/>
      <c r="AD111" s="180"/>
      <c r="AE111" s="180"/>
      <c r="AF111" s="189">
        <f ca="1">OFFSET(AF111,-1,0)</f>
        <v>0</v>
      </c>
      <c r="AG111" s="180"/>
      <c r="AH111" s="180"/>
      <c r="AI111" s="180"/>
      <c r="AJ111" s="180"/>
      <c r="AK111" s="180"/>
      <c r="AL111" s="180"/>
      <c r="AM111" s="180"/>
      <c r="AN111" s="180"/>
    </row>
    <row r="112" spans="1:40" ht="15" customHeight="1">
      <c r="A112" s="667"/>
      <c r="B112" s="667"/>
      <c r="C112" s="667"/>
      <c r="D112" s="667"/>
      <c r="E112" s="667"/>
      <c r="F112" s="667"/>
      <c r="G112" s="667"/>
      <c r="H112" s="180"/>
      <c r="I112" s="722"/>
      <c r="J112" s="723"/>
      <c r="K112" s="2"/>
      <c r="L112" s="439"/>
      <c r="M112" s="448" t="s">
        <v>41</v>
      </c>
      <c r="N112" s="444"/>
      <c r="O112" s="440"/>
      <c r="P112" s="440"/>
      <c r="Q112" s="440"/>
      <c r="R112" s="440"/>
      <c r="S112" s="440"/>
      <c r="T112" s="440"/>
      <c r="U112" s="440"/>
      <c r="V112" s="440"/>
      <c r="W112" s="452"/>
      <c r="X112" s="148"/>
      <c r="Y112" s="452"/>
      <c r="Z112" s="444"/>
      <c r="AA112" s="449"/>
      <c r="AB112" s="666"/>
      <c r="AC112" s="182"/>
      <c r="AD112" s="182"/>
      <c r="AE112" s="182"/>
      <c r="AF112" s="182"/>
      <c r="AG112" s="182"/>
      <c r="AH112" s="182"/>
      <c r="AI112" s="182"/>
      <c r="AJ112" s="182"/>
      <c r="AK112" s="182"/>
      <c r="AL112" s="182"/>
      <c r="AM112" s="182"/>
      <c r="AN112" s="182"/>
    </row>
    <row r="113" spans="1:40" ht="15" customHeight="1">
      <c r="A113" s="667"/>
      <c r="B113" s="667"/>
      <c r="C113" s="667"/>
      <c r="D113" s="667"/>
      <c r="E113" s="667"/>
      <c r="F113" s="667"/>
      <c r="G113" s="180"/>
      <c r="H113" s="180"/>
      <c r="I113" s="722"/>
      <c r="J113" s="555"/>
      <c r="K113" s="2"/>
      <c r="L113" s="439"/>
      <c r="M113" s="447" t="s">
        <v>25</v>
      </c>
      <c r="N113" s="448"/>
      <c r="O113" s="448"/>
      <c r="P113" s="448"/>
      <c r="Q113" s="448"/>
      <c r="R113" s="448"/>
      <c r="S113" s="448"/>
      <c r="T113" s="448"/>
      <c r="U113" s="448"/>
      <c r="V113" s="448"/>
      <c r="W113" s="448"/>
      <c r="X113" s="448"/>
      <c r="Y113" s="448"/>
      <c r="Z113" s="448"/>
      <c r="AA113" s="448"/>
      <c r="AB113" s="449"/>
      <c r="AC113" s="182"/>
      <c r="AD113" s="182"/>
      <c r="AE113" s="182"/>
      <c r="AF113" s="182"/>
      <c r="AG113" s="182"/>
      <c r="AH113" s="182"/>
      <c r="AI113" s="182"/>
      <c r="AJ113" s="182"/>
      <c r="AK113" s="182"/>
      <c r="AL113" s="182"/>
      <c r="AM113" s="182"/>
      <c r="AN113" s="182"/>
    </row>
    <row r="114" spans="1:40" ht="15" customHeight="1">
      <c r="A114" s="667"/>
      <c r="B114" s="667"/>
      <c r="C114" s="667"/>
      <c r="D114" s="667"/>
      <c r="E114" s="667"/>
      <c r="F114" s="545"/>
      <c r="G114" s="180"/>
      <c r="H114" s="180"/>
      <c r="I114" s="114"/>
      <c r="J114" s="78"/>
      <c r="K114" s="2"/>
      <c r="L114" s="439"/>
      <c r="M114" s="444" t="s">
        <v>11</v>
      </c>
      <c r="N114" s="137"/>
      <c r="O114" s="440"/>
      <c r="P114" s="440"/>
      <c r="Q114" s="440"/>
      <c r="R114" s="440"/>
      <c r="S114" s="440"/>
      <c r="T114" s="440"/>
      <c r="U114" s="440"/>
      <c r="V114" s="440"/>
      <c r="W114" s="455"/>
      <c r="X114" s="148"/>
      <c r="Y114" s="452"/>
      <c r="Z114" s="137"/>
      <c r="AA114" s="148"/>
      <c r="AB114" s="449"/>
      <c r="AC114" s="182"/>
      <c r="AD114" s="182"/>
      <c r="AE114" s="182"/>
      <c r="AF114" s="182"/>
      <c r="AG114" s="182"/>
      <c r="AH114" s="182"/>
      <c r="AI114" s="182"/>
      <c r="AJ114" s="182"/>
      <c r="AK114" s="182"/>
      <c r="AL114" s="182"/>
      <c r="AM114" s="182"/>
      <c r="AN114" s="182"/>
    </row>
    <row r="115" spans="1:40" ht="0.2" customHeight="1">
      <c r="A115" s="667"/>
      <c r="B115" s="667"/>
      <c r="C115" s="667"/>
      <c r="D115" s="303"/>
      <c r="E115" s="545"/>
      <c r="F115" s="545"/>
      <c r="G115" s="180"/>
      <c r="H115" s="180"/>
      <c r="I115" s="182"/>
      <c r="J115" s="78"/>
      <c r="L115" s="439"/>
      <c r="M115" s="444"/>
      <c r="N115" s="444"/>
      <c r="O115" s="444"/>
      <c r="P115" s="444"/>
      <c r="Q115" s="444"/>
      <c r="R115" s="444"/>
      <c r="S115" s="444"/>
      <c r="T115" s="444"/>
      <c r="U115" s="444"/>
      <c r="V115" s="444"/>
      <c r="W115" s="444"/>
      <c r="X115" s="444"/>
      <c r="Y115" s="444"/>
      <c r="Z115" s="444"/>
      <c r="AA115" s="444"/>
      <c r="AB115" s="449"/>
      <c r="AC115" s="182"/>
      <c r="AD115" s="182"/>
      <c r="AE115" s="182"/>
      <c r="AF115" s="182"/>
      <c r="AG115" s="182"/>
      <c r="AH115" s="182"/>
      <c r="AI115" s="182"/>
      <c r="AJ115" s="182"/>
      <c r="AK115" s="182"/>
      <c r="AL115" s="182"/>
      <c r="AM115" s="182"/>
      <c r="AN115" s="182"/>
    </row>
    <row r="116" spans="1:40" ht="15" customHeight="1">
      <c r="A116" s="667"/>
      <c r="B116" s="667"/>
      <c r="C116" s="667"/>
      <c r="D116" s="545"/>
      <c r="E116" s="545"/>
      <c r="F116" s="545"/>
      <c r="G116" s="550"/>
      <c r="H116" s="545"/>
      <c r="I116" s="2"/>
      <c r="J116" s="78"/>
      <c r="K116" s="2"/>
      <c r="L116" s="439"/>
      <c r="M116" s="137" t="s">
        <v>17</v>
      </c>
      <c r="N116" s="136"/>
      <c r="O116" s="440"/>
      <c r="P116" s="440"/>
      <c r="Q116" s="440"/>
      <c r="R116" s="440"/>
      <c r="S116" s="440"/>
      <c r="T116" s="440"/>
      <c r="U116" s="440"/>
      <c r="V116" s="440"/>
      <c r="W116" s="455"/>
      <c r="X116" s="148"/>
      <c r="Y116" s="452"/>
      <c r="Z116" s="136"/>
      <c r="AA116" s="148"/>
      <c r="AB116" s="449"/>
      <c r="AC116" s="182"/>
      <c r="AD116" s="182"/>
      <c r="AE116" s="182"/>
      <c r="AF116" s="182"/>
      <c r="AG116" s="182"/>
      <c r="AH116" s="182"/>
      <c r="AI116" s="182"/>
      <c r="AJ116" s="182"/>
      <c r="AK116" s="182"/>
      <c r="AL116" s="182"/>
      <c r="AM116" s="182"/>
      <c r="AN116" s="182"/>
    </row>
    <row r="117" spans="1:40" ht="15" customHeight="1">
      <c r="A117" s="667"/>
      <c r="B117" s="667"/>
      <c r="C117" s="545"/>
      <c r="D117" s="545"/>
      <c r="E117" s="545"/>
      <c r="F117" s="545"/>
      <c r="G117" s="550"/>
      <c r="H117" s="545"/>
      <c r="I117" s="2"/>
      <c r="J117" s="78"/>
      <c r="K117" s="2"/>
      <c r="L117" s="439"/>
      <c r="M117" s="136" t="s">
        <v>18</v>
      </c>
      <c r="N117" s="136"/>
      <c r="O117" s="440"/>
      <c r="P117" s="440"/>
      <c r="Q117" s="440"/>
      <c r="R117" s="440"/>
      <c r="S117" s="440"/>
      <c r="T117" s="440"/>
      <c r="U117" s="440"/>
      <c r="V117" s="440"/>
      <c r="W117" s="455"/>
      <c r="X117" s="148"/>
      <c r="Y117" s="452"/>
      <c r="Z117" s="136"/>
      <c r="AA117" s="148"/>
      <c r="AB117" s="449"/>
      <c r="AC117" s="182"/>
      <c r="AD117" s="182"/>
      <c r="AE117" s="182"/>
      <c r="AF117" s="182"/>
      <c r="AG117" s="182"/>
      <c r="AH117" s="182"/>
      <c r="AI117" s="182"/>
      <c r="AJ117" s="182"/>
      <c r="AK117" s="182"/>
      <c r="AL117" s="182"/>
      <c r="AM117" s="182"/>
      <c r="AN117" s="182"/>
    </row>
    <row r="118" spans="1:40" ht="15" customHeight="1">
      <c r="A118" s="667"/>
      <c r="B118" s="545"/>
      <c r="C118" s="545"/>
      <c r="D118" s="545"/>
      <c r="E118" s="545"/>
      <c r="F118" s="545"/>
      <c r="G118" s="550"/>
      <c r="H118" s="545"/>
      <c r="I118" s="2"/>
      <c r="J118" s="78"/>
      <c r="K118" s="2"/>
      <c r="L118" s="439"/>
      <c r="M118" s="142" t="s">
        <v>19</v>
      </c>
      <c r="N118" s="136"/>
      <c r="O118" s="440"/>
      <c r="P118" s="440"/>
      <c r="Q118" s="440"/>
      <c r="R118" s="440"/>
      <c r="S118" s="440"/>
      <c r="T118" s="440"/>
      <c r="U118" s="440"/>
      <c r="V118" s="440"/>
      <c r="W118" s="455"/>
      <c r="X118" s="148"/>
      <c r="Y118" s="452"/>
      <c r="Z118" s="136"/>
      <c r="AA118" s="148"/>
      <c r="AB118" s="449"/>
      <c r="AC118" s="182"/>
      <c r="AD118" s="182"/>
      <c r="AE118" s="182"/>
      <c r="AF118" s="182"/>
      <c r="AG118" s="182"/>
      <c r="AH118" s="182"/>
      <c r="AI118" s="182"/>
      <c r="AJ118" s="182"/>
      <c r="AK118" s="182"/>
      <c r="AL118" s="182"/>
      <c r="AM118" s="182"/>
      <c r="AN118" s="182"/>
    </row>
    <row r="119" spans="1:40" ht="15" customHeight="1">
      <c r="A119" s="182"/>
      <c r="B119" s="182"/>
      <c r="C119" s="182"/>
      <c r="D119" s="182"/>
      <c r="E119" s="182"/>
      <c r="F119" s="182"/>
      <c r="G119" s="463"/>
      <c r="H119" s="182"/>
      <c r="I119" s="505"/>
      <c r="J119" s="78"/>
      <c r="L119" s="439"/>
      <c r="M119" s="151" t="s">
        <v>309</v>
      </c>
      <c r="N119" s="136"/>
      <c r="O119" s="440"/>
      <c r="P119" s="440"/>
      <c r="Q119" s="440"/>
      <c r="R119" s="440"/>
      <c r="S119" s="440"/>
      <c r="T119" s="440"/>
      <c r="U119" s="440"/>
      <c r="V119" s="440"/>
      <c r="W119" s="455"/>
      <c r="X119" s="148"/>
      <c r="Y119" s="452"/>
      <c r="Z119" s="136"/>
      <c r="AA119" s="148"/>
      <c r="AB119" s="449"/>
      <c r="AC119" s="182"/>
      <c r="AD119" s="182"/>
      <c r="AE119" s="182"/>
      <c r="AF119" s="182"/>
      <c r="AG119" s="182"/>
      <c r="AH119" s="182"/>
      <c r="AI119" s="182"/>
      <c r="AJ119" s="182"/>
      <c r="AK119" s="182"/>
      <c r="AL119" s="182"/>
      <c r="AM119" s="182"/>
      <c r="AN119" s="182"/>
    </row>
    <row r="120" spans="1:40" s="32" customFormat="1" ht="102.75" customHeight="1">
      <c r="G120" s="541"/>
      <c r="H120" s="180">
        <v>1</v>
      </c>
      <c r="I120" s="541"/>
      <c r="J120" s="78"/>
      <c r="K120" s="202"/>
      <c r="L120" s="425" t="str">
        <f>mergeValue(A120) &amp;"."&amp; mergeValue(B120)&amp;"."&amp; mergeValue(C120)&amp;"."&amp; mergeValue(D120)&amp;"."&amp; mergeValue(F120)&amp;"."&amp; mergeValue(G120)&amp;"."&amp; mergeValue(H120)</f>
        <v>......1</v>
      </c>
      <c r="M120" s="564"/>
      <c r="N120" s="417"/>
      <c r="O120" s="451"/>
      <c r="P120" s="451"/>
      <c r="Q120" s="451"/>
      <c r="R120" s="416"/>
      <c r="S120" s="575"/>
      <c r="T120" s="416"/>
      <c r="U120" s="575"/>
      <c r="V120" s="461" t="str">
        <f>W120 &amp; "-" &amp; Y120</f>
        <v>-</v>
      </c>
      <c r="W120" s="506"/>
      <c r="X120" s="405" t="s">
        <v>85</v>
      </c>
      <c r="Y120" s="572"/>
      <c r="Z120" s="405" t="s">
        <v>85</v>
      </c>
      <c r="AA120" s="494"/>
      <c r="AB120" s="110"/>
      <c r="AC120" s="180" t="str">
        <f>strCheckDate(O120:AA120)</f>
        <v/>
      </c>
      <c r="AD120" s="180"/>
      <c r="AE120" s="180"/>
      <c r="AF120" s="189"/>
      <c r="AG120" s="180"/>
      <c r="AH120" s="180"/>
      <c r="AI120" s="180"/>
      <c r="AJ120" s="180"/>
      <c r="AK120" s="180"/>
      <c r="AL120" s="180"/>
      <c r="AM120" s="180"/>
      <c r="AN120" s="180"/>
    </row>
    <row r="123" spans="1:40" s="31" customFormat="1" ht="17.100000000000001" customHeight="1">
      <c r="G123" s="31" t="s">
        <v>13</v>
      </c>
      <c r="I123" s="31" t="s">
        <v>69</v>
      </c>
      <c r="U123" s="144"/>
    </row>
    <row r="124" spans="1:40" ht="17.100000000000001" customHeight="1">
      <c r="T124" s="111"/>
      <c r="U124" s="39"/>
    </row>
    <row r="125" spans="1:40" s="32" customFormat="1" ht="22.5">
      <c r="A125" s="667">
        <v>1</v>
      </c>
      <c r="B125" s="180"/>
      <c r="C125" s="180"/>
      <c r="D125" s="180"/>
      <c r="E125" s="191"/>
      <c r="F125" s="303"/>
      <c r="G125" s="303"/>
      <c r="H125" s="303"/>
      <c r="I125" s="88"/>
      <c r="J125" s="541"/>
      <c r="K125" s="544"/>
      <c r="L125" s="425">
        <f>mergeValue(A125)</f>
        <v>1</v>
      </c>
      <c r="M125" s="472" t="s">
        <v>20</v>
      </c>
      <c r="N125" s="460"/>
      <c r="O125" s="712"/>
      <c r="P125" s="712"/>
      <c r="Q125" s="712"/>
      <c r="R125" s="712"/>
      <c r="S125" s="712"/>
      <c r="T125" s="712"/>
      <c r="U125" s="712"/>
      <c r="V125" s="712"/>
      <c r="W125" s="267" t="s">
        <v>657</v>
      </c>
      <c r="X125" s="180"/>
      <c r="Y125" s="180"/>
      <c r="Z125" s="180"/>
      <c r="AA125" s="180"/>
      <c r="AB125" s="180"/>
      <c r="AC125" s="180"/>
      <c r="AD125" s="180"/>
      <c r="AE125" s="180"/>
      <c r="AF125" s="180"/>
      <c r="AG125" s="180"/>
      <c r="AH125" s="180"/>
    </row>
    <row r="126" spans="1:40" s="32" customFormat="1" ht="22.5">
      <c r="A126" s="667"/>
      <c r="B126" s="667">
        <v>1</v>
      </c>
      <c r="C126" s="180"/>
      <c r="D126" s="180"/>
      <c r="E126" s="303"/>
      <c r="F126" s="303"/>
      <c r="G126" s="303"/>
      <c r="H126" s="303"/>
      <c r="I126" s="157"/>
      <c r="J126" s="540"/>
      <c r="K126" s="542"/>
      <c r="L126" s="425" t="str">
        <f>mergeValue(A126) &amp;"."&amp; mergeValue(B126)</f>
        <v>1.1</v>
      </c>
      <c r="M126" s="441" t="s">
        <v>16</v>
      </c>
      <c r="N126" s="460"/>
      <c r="O126" s="712"/>
      <c r="P126" s="712"/>
      <c r="Q126" s="712"/>
      <c r="R126" s="712"/>
      <c r="S126" s="712"/>
      <c r="T126" s="712"/>
      <c r="U126" s="712"/>
      <c r="V126" s="712"/>
      <c r="W126" s="267" t="s">
        <v>477</v>
      </c>
      <c r="X126" s="180"/>
      <c r="Y126" s="180"/>
      <c r="Z126" s="180"/>
      <c r="AA126" s="180"/>
      <c r="AB126" s="180"/>
      <c r="AC126" s="180"/>
      <c r="AD126" s="180"/>
      <c r="AE126" s="180"/>
      <c r="AF126" s="180"/>
      <c r="AG126" s="180"/>
      <c r="AH126" s="180"/>
    </row>
    <row r="127" spans="1:40" s="32" customFormat="1" ht="22.5">
      <c r="A127" s="667"/>
      <c r="B127" s="667"/>
      <c r="C127" s="667">
        <v>1</v>
      </c>
      <c r="D127" s="180"/>
      <c r="E127" s="303"/>
      <c r="F127" s="303"/>
      <c r="G127" s="303"/>
      <c r="H127" s="303"/>
      <c r="I127" s="543"/>
      <c r="J127" s="540"/>
      <c r="K127" s="542"/>
      <c r="L127" s="425" t="str">
        <f>mergeValue(A127) &amp;"."&amp; mergeValue(B127)&amp;"."&amp; mergeValue(C127)</f>
        <v>1.1.1</v>
      </c>
      <c r="M127" s="442" t="s">
        <v>7</v>
      </c>
      <c r="N127" s="460"/>
      <c r="O127" s="712"/>
      <c r="P127" s="712"/>
      <c r="Q127" s="712"/>
      <c r="R127" s="712"/>
      <c r="S127" s="712"/>
      <c r="T127" s="712"/>
      <c r="U127" s="712"/>
      <c r="V127" s="712"/>
      <c r="W127" s="267" t="s">
        <v>632</v>
      </c>
      <c r="X127" s="180"/>
      <c r="Y127" s="180"/>
      <c r="Z127" s="180"/>
      <c r="AA127" s="180"/>
      <c r="AB127" s="180"/>
      <c r="AC127" s="180"/>
      <c r="AD127" s="180"/>
      <c r="AE127" s="180"/>
      <c r="AF127" s="180"/>
      <c r="AG127" s="180"/>
      <c r="AH127" s="180"/>
    </row>
    <row r="128" spans="1:40" s="32" customFormat="1" ht="22.5">
      <c r="A128" s="667"/>
      <c r="B128" s="667"/>
      <c r="C128" s="667"/>
      <c r="D128" s="667">
        <v>1</v>
      </c>
      <c r="E128" s="303"/>
      <c r="F128" s="303"/>
      <c r="G128" s="303"/>
      <c r="H128" s="303"/>
      <c r="I128" s="543"/>
      <c r="J128" s="540"/>
      <c r="K128" s="542"/>
      <c r="L128" s="425" t="str">
        <f>mergeValue(A128) &amp;"."&amp; mergeValue(B128)&amp;"."&amp; mergeValue(C128)&amp;"."&amp; mergeValue(D128)</f>
        <v>1.1.1.1</v>
      </c>
      <c r="M128" s="443" t="s">
        <v>22</v>
      </c>
      <c r="N128" s="460"/>
      <c r="O128" s="712"/>
      <c r="P128" s="712"/>
      <c r="Q128" s="712"/>
      <c r="R128" s="712"/>
      <c r="S128" s="712"/>
      <c r="T128" s="712"/>
      <c r="U128" s="712"/>
      <c r="V128" s="712"/>
      <c r="W128" s="267" t="s">
        <v>633</v>
      </c>
      <c r="X128" s="180"/>
      <c r="Y128" s="180"/>
      <c r="Z128" s="180"/>
      <c r="AA128" s="180"/>
      <c r="AB128" s="180"/>
      <c r="AC128" s="180"/>
      <c r="AD128" s="180"/>
      <c r="AE128" s="180"/>
      <c r="AF128" s="180"/>
      <c r="AG128" s="180"/>
      <c r="AH128" s="180"/>
    </row>
    <row r="129" spans="1:34" s="32" customFormat="1" ht="11.25" hidden="1" customHeight="1">
      <c r="A129" s="667"/>
      <c r="B129" s="667"/>
      <c r="C129" s="667"/>
      <c r="D129" s="667"/>
      <c r="E129" s="667">
        <v>1</v>
      </c>
      <c r="F129" s="303"/>
      <c r="G129" s="303"/>
      <c r="H129" s="180">
        <v>1</v>
      </c>
      <c r="I129" s="667">
        <v>1</v>
      </c>
      <c r="J129" s="303"/>
      <c r="K129" s="546"/>
      <c r="L129" s="425"/>
      <c r="M129" s="445"/>
      <c r="N129" s="176"/>
      <c r="O129" s="359"/>
      <c r="P129" s="359"/>
      <c r="Q129" s="359"/>
      <c r="R129" s="359"/>
      <c r="S129" s="359"/>
      <c r="T129" s="359"/>
      <c r="U129" s="359"/>
      <c r="V129" s="425"/>
      <c r="W129" s="176"/>
      <c r="X129" s="180"/>
      <c r="Y129" s="180"/>
      <c r="Z129" s="180"/>
      <c r="AA129" s="180"/>
      <c r="AB129" s="180"/>
      <c r="AC129" s="180"/>
      <c r="AD129" s="180"/>
      <c r="AE129" s="180"/>
      <c r="AF129" s="180"/>
      <c r="AG129" s="180"/>
      <c r="AH129" s="180"/>
    </row>
    <row r="130" spans="1:34" s="32" customFormat="1" ht="90">
      <c r="A130" s="667"/>
      <c r="B130" s="667"/>
      <c r="C130" s="667"/>
      <c r="D130" s="667"/>
      <c r="E130" s="667"/>
      <c r="F130" s="667">
        <v>1</v>
      </c>
      <c r="G130" s="180"/>
      <c r="H130" s="180"/>
      <c r="I130" s="667"/>
      <c r="J130" s="667">
        <v>1</v>
      </c>
      <c r="K130" s="547"/>
      <c r="L130" s="425" t="str">
        <f>mergeValue(A130) &amp;"."&amp; mergeValue(B130)&amp;"."&amp; mergeValue(C130)&amp;"."&amp; mergeValue(D130)&amp;"."&amp;  mergeValue(F130)</f>
        <v>1.1.1.1.1</v>
      </c>
      <c r="M130" s="446" t="s">
        <v>10</v>
      </c>
      <c r="N130" s="176"/>
      <c r="O130" s="669"/>
      <c r="P130" s="669"/>
      <c r="Q130" s="669"/>
      <c r="R130" s="669"/>
      <c r="S130" s="669"/>
      <c r="T130" s="669"/>
      <c r="U130" s="669"/>
      <c r="V130" s="669"/>
      <c r="W130" s="267" t="s">
        <v>634</v>
      </c>
      <c r="X130" s="180"/>
      <c r="Y130" s="189" t="str">
        <f>strCheckUnique(Z130:Z133)</f>
        <v/>
      </c>
      <c r="Z130" s="180"/>
      <c r="AA130" s="189"/>
      <c r="AB130" s="180"/>
      <c r="AC130" s="180"/>
      <c r="AD130" s="180"/>
      <c r="AE130" s="180"/>
      <c r="AF130" s="180"/>
      <c r="AG130" s="180"/>
      <c r="AH130" s="180"/>
    </row>
    <row r="131" spans="1:34" s="32" customFormat="1" ht="191.25" customHeight="1">
      <c r="A131" s="667"/>
      <c r="B131" s="667"/>
      <c r="C131" s="667"/>
      <c r="D131" s="667"/>
      <c r="E131" s="667"/>
      <c r="F131" s="667"/>
      <c r="G131" s="180">
        <v>1</v>
      </c>
      <c r="H131" s="180"/>
      <c r="I131" s="667"/>
      <c r="J131" s="667"/>
      <c r="K131" s="547">
        <v>1</v>
      </c>
      <c r="L131" s="425" t="str">
        <f>mergeValue(A131) &amp;"."&amp; mergeValue(B131)&amp;"."&amp; mergeValue(C131)&amp;"."&amp; mergeValue(D131)&amp;"."&amp; mergeValue(F131)&amp;"."&amp; mergeValue(G131)</f>
        <v>1.1.1.1.1.1</v>
      </c>
      <c r="M131" s="563"/>
      <c r="N131" s="462"/>
      <c r="O131" s="451"/>
      <c r="P131" s="451"/>
      <c r="Q131" s="574"/>
      <c r="R131" s="713"/>
      <c r="S131" s="674" t="s">
        <v>84</v>
      </c>
      <c r="T131" s="713"/>
      <c r="U131" s="674" t="s">
        <v>85</v>
      </c>
      <c r="V131" s="459"/>
      <c r="W131" s="666" t="s">
        <v>658</v>
      </c>
      <c r="X131" s="180" t="str">
        <f>strCheckDate(O132:V132)</f>
        <v/>
      </c>
      <c r="Y131" s="189"/>
      <c r="Z131" s="189" t="str">
        <f>IF(M131="","",M131 )</f>
        <v/>
      </c>
      <c r="AA131" s="189"/>
      <c r="AB131" s="189"/>
      <c r="AC131" s="189"/>
      <c r="AD131" s="180"/>
      <c r="AE131" s="180"/>
      <c r="AF131" s="180"/>
      <c r="AG131" s="180"/>
      <c r="AH131" s="180"/>
    </row>
    <row r="132" spans="1:34" s="32" customFormat="1" ht="0.2" customHeight="1">
      <c r="A132" s="667"/>
      <c r="B132" s="667"/>
      <c r="C132" s="667"/>
      <c r="D132" s="667"/>
      <c r="E132" s="667"/>
      <c r="F132" s="667"/>
      <c r="G132" s="180"/>
      <c r="H132" s="180"/>
      <c r="I132" s="667"/>
      <c r="J132" s="667"/>
      <c r="K132" s="547"/>
      <c r="L132" s="253"/>
      <c r="M132" s="473"/>
      <c r="N132" s="462"/>
      <c r="O132" s="451"/>
      <c r="P132" s="451"/>
      <c r="Q132" s="461" t="str">
        <f>R131 &amp; "-" &amp; T131</f>
        <v>-</v>
      </c>
      <c r="R132" s="673"/>
      <c r="S132" s="674"/>
      <c r="T132" s="673"/>
      <c r="U132" s="674"/>
      <c r="V132" s="459"/>
      <c r="W132" s="666"/>
      <c r="X132" s="180"/>
      <c r="Y132" s="180"/>
      <c r="Z132" s="180"/>
      <c r="AA132" s="180"/>
      <c r="AB132" s="180"/>
      <c r="AC132" s="180"/>
      <c r="AD132" s="180"/>
      <c r="AE132" s="180"/>
      <c r="AF132" s="180"/>
      <c r="AG132" s="180"/>
      <c r="AH132" s="180"/>
    </row>
    <row r="133" spans="1:34" ht="15" customHeight="1">
      <c r="A133" s="667"/>
      <c r="B133" s="667"/>
      <c r="C133" s="667"/>
      <c r="D133" s="667"/>
      <c r="E133" s="667"/>
      <c r="F133" s="667"/>
      <c r="G133" s="303"/>
      <c r="H133" s="180"/>
      <c r="I133" s="667"/>
      <c r="J133" s="667"/>
      <c r="K133" s="546"/>
      <c r="L133" s="439"/>
      <c r="M133" s="447" t="s">
        <v>25</v>
      </c>
      <c r="N133" s="444"/>
      <c r="O133" s="440"/>
      <c r="P133" s="440"/>
      <c r="Q133" s="440"/>
      <c r="R133" s="455"/>
      <c r="S133" s="148"/>
      <c r="T133" s="452"/>
      <c r="U133" s="444"/>
      <c r="V133" s="449"/>
      <c r="W133" s="666"/>
      <c r="X133" s="182"/>
      <c r="Y133" s="182"/>
      <c r="Z133" s="182"/>
      <c r="AA133" s="182"/>
      <c r="AB133" s="182"/>
      <c r="AC133" s="182"/>
      <c r="AD133" s="182"/>
      <c r="AE133" s="182"/>
      <c r="AF133" s="182"/>
      <c r="AG133" s="182"/>
      <c r="AH133" s="182"/>
    </row>
    <row r="134" spans="1:34" ht="15" customHeight="1">
      <c r="A134" s="667"/>
      <c r="B134" s="667"/>
      <c r="C134" s="667"/>
      <c r="D134" s="667"/>
      <c r="E134" s="667"/>
      <c r="F134" s="303"/>
      <c r="G134" s="303"/>
      <c r="H134" s="180"/>
      <c r="I134" s="667"/>
      <c r="J134" s="303"/>
      <c r="K134" s="546"/>
      <c r="L134" s="439"/>
      <c r="M134" s="444" t="s">
        <v>11</v>
      </c>
      <c r="N134" s="137"/>
      <c r="O134" s="440"/>
      <c r="P134" s="440"/>
      <c r="Q134" s="440"/>
      <c r="R134" s="455"/>
      <c r="S134" s="148"/>
      <c r="T134" s="452"/>
      <c r="U134" s="137"/>
      <c r="V134" s="148"/>
      <c r="W134" s="449"/>
      <c r="X134" s="182"/>
      <c r="Y134" s="182"/>
      <c r="Z134" s="182"/>
      <c r="AA134" s="182"/>
      <c r="AB134" s="182"/>
      <c r="AC134" s="182"/>
      <c r="AD134" s="182"/>
      <c r="AE134" s="182"/>
      <c r="AF134" s="182"/>
      <c r="AG134" s="182"/>
      <c r="AH134" s="182"/>
    </row>
    <row r="135" spans="1:34" ht="0.2" customHeight="1">
      <c r="A135" s="667"/>
      <c r="B135" s="667"/>
      <c r="C135" s="667"/>
      <c r="D135" s="667"/>
      <c r="E135" s="545"/>
      <c r="F135" s="303"/>
      <c r="G135" s="303"/>
      <c r="H135" s="303"/>
      <c r="I135" s="541"/>
      <c r="J135" s="78"/>
      <c r="K135" s="544"/>
      <c r="L135" s="439"/>
      <c r="M135" s="444"/>
      <c r="N135" s="136"/>
      <c r="O135" s="440"/>
      <c r="P135" s="440"/>
      <c r="Q135" s="440"/>
      <c r="R135" s="455"/>
      <c r="S135" s="148"/>
      <c r="T135" s="452"/>
      <c r="U135" s="136"/>
      <c r="V135" s="148"/>
      <c r="W135" s="449"/>
      <c r="X135" s="182"/>
      <c r="Y135" s="182"/>
      <c r="Z135" s="182"/>
      <c r="AA135" s="182"/>
      <c r="AB135" s="182"/>
      <c r="AC135" s="182"/>
      <c r="AD135" s="182"/>
      <c r="AE135" s="182"/>
      <c r="AF135" s="182"/>
      <c r="AG135" s="182"/>
      <c r="AH135" s="182"/>
    </row>
    <row r="136" spans="1:34" ht="15" customHeight="1">
      <c r="A136" s="667"/>
      <c r="B136" s="667"/>
      <c r="C136" s="667"/>
      <c r="D136" s="545"/>
      <c r="E136" s="545"/>
      <c r="F136" s="303"/>
      <c r="G136" s="303"/>
      <c r="H136" s="303"/>
      <c r="I136" s="541"/>
      <c r="J136" s="78"/>
      <c r="K136" s="544"/>
      <c r="L136" s="439"/>
      <c r="M136" s="137" t="s">
        <v>17</v>
      </c>
      <c r="N136" s="136"/>
      <c r="O136" s="440"/>
      <c r="P136" s="440"/>
      <c r="Q136" s="440"/>
      <c r="R136" s="455"/>
      <c r="S136" s="148"/>
      <c r="T136" s="452"/>
      <c r="U136" s="136"/>
      <c r="V136" s="148"/>
      <c r="W136" s="449"/>
      <c r="X136" s="182"/>
      <c r="Y136" s="182"/>
      <c r="Z136" s="182"/>
      <c r="AA136" s="182"/>
      <c r="AB136" s="182"/>
      <c r="AC136" s="182"/>
      <c r="AD136" s="182"/>
      <c r="AE136" s="182"/>
      <c r="AF136" s="182"/>
      <c r="AG136" s="182"/>
      <c r="AH136" s="182"/>
    </row>
    <row r="137" spans="1:34" ht="15" customHeight="1">
      <c r="A137" s="667"/>
      <c r="B137" s="667"/>
      <c r="C137" s="545"/>
      <c r="D137" s="545"/>
      <c r="E137" s="545"/>
      <c r="F137" s="545"/>
      <c r="G137" s="550"/>
      <c r="H137" s="541"/>
      <c r="I137" s="548"/>
      <c r="J137" s="78"/>
      <c r="K137" s="549"/>
      <c r="L137" s="439"/>
      <c r="M137" s="136" t="s">
        <v>18</v>
      </c>
      <c r="N137" s="136"/>
      <c r="O137" s="440"/>
      <c r="P137" s="440"/>
      <c r="Q137" s="440"/>
      <c r="R137" s="455"/>
      <c r="S137" s="148"/>
      <c r="T137" s="452"/>
      <c r="U137" s="136"/>
      <c r="V137" s="148"/>
      <c r="W137" s="449"/>
      <c r="X137" s="182"/>
      <c r="Y137" s="182"/>
      <c r="Z137" s="182"/>
      <c r="AA137" s="182"/>
      <c r="AB137" s="182"/>
      <c r="AC137" s="182"/>
      <c r="AD137" s="182"/>
      <c r="AE137" s="182"/>
      <c r="AF137" s="182"/>
      <c r="AG137" s="182"/>
      <c r="AH137" s="182"/>
    </row>
    <row r="138" spans="1:34" ht="15" customHeight="1">
      <c r="A138" s="667"/>
      <c r="B138" s="545"/>
      <c r="C138" s="545"/>
      <c r="D138" s="545"/>
      <c r="E138" s="545"/>
      <c r="F138" s="545"/>
      <c r="G138" s="550"/>
      <c r="H138" s="541"/>
      <c r="I138" s="541"/>
      <c r="J138" s="78"/>
      <c r="K138" s="544"/>
      <c r="L138" s="439"/>
      <c r="M138" s="142" t="s">
        <v>19</v>
      </c>
      <c r="N138" s="136"/>
      <c r="O138" s="440"/>
      <c r="P138" s="440"/>
      <c r="Q138" s="440"/>
      <c r="R138" s="455"/>
      <c r="S138" s="148"/>
      <c r="T138" s="452"/>
      <c r="U138" s="136"/>
      <c r="V138" s="148"/>
      <c r="W138" s="449"/>
      <c r="X138" s="182"/>
      <c r="Y138" s="182"/>
      <c r="Z138" s="182"/>
      <c r="AA138" s="182"/>
      <c r="AB138" s="182"/>
      <c r="AC138" s="182"/>
      <c r="AD138" s="182"/>
      <c r="AE138" s="182"/>
      <c r="AF138" s="182"/>
      <c r="AG138" s="182"/>
      <c r="AH138" s="182"/>
    </row>
    <row r="139" spans="1:34" ht="15" customHeight="1">
      <c r="L139" s="415"/>
      <c r="M139" s="151" t="s">
        <v>309</v>
      </c>
      <c r="N139" s="136"/>
      <c r="O139" s="440"/>
      <c r="P139" s="440"/>
      <c r="Q139" s="440"/>
      <c r="R139" s="455"/>
      <c r="S139" s="148"/>
      <c r="T139" s="452"/>
      <c r="U139" s="136"/>
      <c r="V139" s="148"/>
      <c r="W139" s="449"/>
      <c r="X139" s="182"/>
      <c r="Y139" s="182"/>
      <c r="Z139" s="182"/>
      <c r="AA139" s="182"/>
      <c r="AB139" s="182"/>
      <c r="AC139" s="182"/>
      <c r="AD139" s="182"/>
      <c r="AE139" s="182"/>
      <c r="AF139" s="182"/>
      <c r="AG139" s="182"/>
      <c r="AH139" s="182"/>
    </row>
    <row r="140" spans="1:34" ht="17.100000000000001" customHeight="1">
      <c r="X140" s="182"/>
      <c r="Y140" s="182"/>
      <c r="Z140" s="182"/>
      <c r="AA140" s="182"/>
      <c r="AB140" s="182"/>
      <c r="AC140" s="182"/>
      <c r="AD140" s="182"/>
      <c r="AE140" s="182"/>
      <c r="AF140" s="182"/>
      <c r="AG140" s="182"/>
      <c r="AH140" s="182"/>
    </row>
    <row r="141" spans="1:34" s="31" customFormat="1" ht="17.100000000000001" customHeight="1">
      <c r="G141" s="31" t="s">
        <v>13</v>
      </c>
      <c r="I141" s="31" t="s">
        <v>183</v>
      </c>
      <c r="V141" s="144"/>
      <c r="X141" s="192"/>
      <c r="Y141" s="192"/>
      <c r="Z141" s="192"/>
      <c r="AA141" s="192"/>
      <c r="AB141" s="192"/>
      <c r="AC141" s="192"/>
      <c r="AD141" s="192"/>
      <c r="AE141" s="192"/>
      <c r="AF141" s="192"/>
      <c r="AG141" s="192"/>
      <c r="AH141" s="192"/>
    </row>
    <row r="142" spans="1:34" ht="17.100000000000001" customHeight="1">
      <c r="T142" s="111"/>
      <c r="U142" s="39"/>
      <c r="X142" s="182"/>
      <c r="Y142" s="182"/>
      <c r="Z142" s="182"/>
      <c r="AA142" s="182"/>
      <c r="AB142" s="182"/>
      <c r="AC142" s="182"/>
      <c r="AD142" s="182"/>
      <c r="AE142" s="182"/>
      <c r="AF142" s="182"/>
      <c r="AG142" s="182"/>
      <c r="AH142" s="182"/>
    </row>
    <row r="143" spans="1:34" s="32" customFormat="1" ht="22.5">
      <c r="A143" s="667">
        <v>1</v>
      </c>
      <c r="B143" s="180"/>
      <c r="C143" s="180"/>
      <c r="D143" s="180"/>
      <c r="E143" s="191"/>
      <c r="F143" s="303"/>
      <c r="G143" s="303"/>
      <c r="H143" s="303"/>
      <c r="I143" s="88"/>
      <c r="J143" s="541"/>
      <c r="K143" s="544"/>
      <c r="L143" s="425">
        <f>mergeValue(A143)</f>
        <v>1</v>
      </c>
      <c r="M143" s="472" t="s">
        <v>20</v>
      </c>
      <c r="N143" s="460"/>
      <c r="O143" s="712"/>
      <c r="P143" s="712"/>
      <c r="Q143" s="712"/>
      <c r="R143" s="712"/>
      <c r="S143" s="712"/>
      <c r="T143" s="712"/>
      <c r="U143" s="712"/>
      <c r="V143" s="712"/>
      <c r="W143" s="267" t="s">
        <v>657</v>
      </c>
      <c r="X143" s="180"/>
      <c r="Y143" s="180"/>
      <c r="Z143" s="180"/>
      <c r="AA143" s="180"/>
      <c r="AB143" s="180"/>
      <c r="AC143" s="180"/>
      <c r="AD143" s="180"/>
      <c r="AE143" s="180"/>
      <c r="AF143" s="180"/>
      <c r="AG143" s="180"/>
      <c r="AH143" s="180"/>
    </row>
    <row r="144" spans="1:34" s="32" customFormat="1" ht="22.5">
      <c r="A144" s="667"/>
      <c r="B144" s="667">
        <v>1</v>
      </c>
      <c r="C144" s="180"/>
      <c r="D144" s="180"/>
      <c r="E144" s="303"/>
      <c r="F144" s="303"/>
      <c r="G144" s="303"/>
      <c r="H144" s="303"/>
      <c r="I144" s="157"/>
      <c r="J144" s="540"/>
      <c r="K144" s="542"/>
      <c r="L144" s="425" t="str">
        <f>mergeValue(A144) &amp;"."&amp; mergeValue(B144)</f>
        <v>1.1</v>
      </c>
      <c r="M144" s="441" t="s">
        <v>16</v>
      </c>
      <c r="N144" s="460"/>
      <c r="O144" s="712"/>
      <c r="P144" s="712"/>
      <c r="Q144" s="712"/>
      <c r="R144" s="712"/>
      <c r="S144" s="712"/>
      <c r="T144" s="712"/>
      <c r="U144" s="712"/>
      <c r="V144" s="712"/>
      <c r="W144" s="267" t="s">
        <v>477</v>
      </c>
      <c r="X144" s="180"/>
      <c r="Y144" s="180"/>
      <c r="Z144" s="180"/>
      <c r="AA144" s="180"/>
      <c r="AB144" s="180"/>
      <c r="AC144" s="180"/>
      <c r="AD144" s="180"/>
      <c r="AE144" s="180"/>
      <c r="AF144" s="180"/>
      <c r="AG144" s="180"/>
      <c r="AH144" s="180"/>
    </row>
    <row r="145" spans="1:35" s="32" customFormat="1" ht="22.5">
      <c r="A145" s="667"/>
      <c r="B145" s="667"/>
      <c r="C145" s="667">
        <v>1</v>
      </c>
      <c r="D145" s="180"/>
      <c r="E145" s="303"/>
      <c r="F145" s="303"/>
      <c r="G145" s="303"/>
      <c r="H145" s="303"/>
      <c r="I145" s="543"/>
      <c r="J145" s="540"/>
      <c r="K145" s="542"/>
      <c r="L145" s="425" t="str">
        <f>mergeValue(A145) &amp;"."&amp; mergeValue(B145)&amp;"."&amp; mergeValue(C145)</f>
        <v>1.1.1</v>
      </c>
      <c r="M145" s="442" t="s">
        <v>7</v>
      </c>
      <c r="N145" s="460"/>
      <c r="O145" s="712"/>
      <c r="P145" s="712"/>
      <c r="Q145" s="712"/>
      <c r="R145" s="712"/>
      <c r="S145" s="712"/>
      <c r="T145" s="712"/>
      <c r="U145" s="712"/>
      <c r="V145" s="712"/>
      <c r="W145" s="267" t="s">
        <v>632</v>
      </c>
      <c r="X145" s="180"/>
      <c r="Y145" s="180"/>
      <c r="Z145" s="180"/>
      <c r="AA145" s="180"/>
      <c r="AB145" s="180"/>
      <c r="AC145" s="180"/>
      <c r="AD145" s="180"/>
      <c r="AE145" s="180"/>
      <c r="AF145" s="180"/>
      <c r="AG145" s="180"/>
      <c r="AH145" s="180"/>
    </row>
    <row r="146" spans="1:35" s="32" customFormat="1" ht="22.5">
      <c r="A146" s="667"/>
      <c r="B146" s="667"/>
      <c r="C146" s="667"/>
      <c r="D146" s="667">
        <v>1</v>
      </c>
      <c r="E146" s="303"/>
      <c r="F146" s="303"/>
      <c r="G146" s="303"/>
      <c r="H146" s="303"/>
      <c r="I146" s="543"/>
      <c r="J146" s="540"/>
      <c r="K146" s="542"/>
      <c r="L146" s="425" t="str">
        <f>mergeValue(A146) &amp;"."&amp; mergeValue(B146)&amp;"."&amp; mergeValue(C146)&amp;"."&amp; mergeValue(D146)</f>
        <v>1.1.1.1</v>
      </c>
      <c r="M146" s="443" t="s">
        <v>22</v>
      </c>
      <c r="N146" s="460"/>
      <c r="O146" s="712"/>
      <c r="P146" s="712"/>
      <c r="Q146" s="712"/>
      <c r="R146" s="712"/>
      <c r="S146" s="712"/>
      <c r="T146" s="712"/>
      <c r="U146" s="712"/>
      <c r="V146" s="712"/>
      <c r="W146" s="267" t="s">
        <v>633</v>
      </c>
      <c r="X146" s="180"/>
      <c r="Y146" s="180"/>
      <c r="Z146" s="180"/>
      <c r="AA146" s="180"/>
      <c r="AB146" s="180"/>
      <c r="AC146" s="180"/>
      <c r="AD146" s="180"/>
      <c r="AE146" s="180"/>
      <c r="AF146" s="180"/>
      <c r="AG146" s="180"/>
      <c r="AH146" s="180"/>
    </row>
    <row r="147" spans="1:35" s="32" customFormat="1" ht="11.25" hidden="1" customHeight="1">
      <c r="A147" s="667"/>
      <c r="B147" s="667"/>
      <c r="C147" s="667"/>
      <c r="D147" s="667"/>
      <c r="E147" s="667">
        <v>1</v>
      </c>
      <c r="F147" s="303"/>
      <c r="G147" s="303"/>
      <c r="H147" s="180">
        <v>1</v>
      </c>
      <c r="I147" s="667">
        <v>1</v>
      </c>
      <c r="J147" s="303"/>
      <c r="K147" s="546"/>
      <c r="L147" s="425"/>
      <c r="M147" s="445"/>
      <c r="N147" s="176"/>
      <c r="O147" s="359"/>
      <c r="P147" s="359"/>
      <c r="Q147" s="359"/>
      <c r="R147" s="359"/>
      <c r="S147" s="359"/>
      <c r="T147" s="359"/>
      <c r="U147" s="359"/>
      <c r="V147" s="425"/>
      <c r="W147" s="176"/>
      <c r="X147" s="180"/>
      <c r="Y147" s="180"/>
      <c r="Z147" s="180"/>
      <c r="AA147" s="180"/>
      <c r="AB147" s="180"/>
      <c r="AC147" s="180"/>
      <c r="AD147" s="180"/>
      <c r="AE147" s="180"/>
      <c r="AF147" s="180"/>
      <c r="AG147" s="180"/>
      <c r="AH147" s="180"/>
    </row>
    <row r="148" spans="1:35" s="32" customFormat="1" ht="90">
      <c r="A148" s="667"/>
      <c r="B148" s="667"/>
      <c r="C148" s="667"/>
      <c r="D148" s="667"/>
      <c r="E148" s="667"/>
      <c r="F148" s="667">
        <v>1</v>
      </c>
      <c r="G148" s="180"/>
      <c r="H148" s="180"/>
      <c r="I148" s="667"/>
      <c r="J148" s="667">
        <v>1</v>
      </c>
      <c r="K148" s="547"/>
      <c r="L148" s="425" t="str">
        <f>mergeValue(A148) &amp;"."&amp; mergeValue(B148)&amp;"."&amp; mergeValue(C148)&amp;"."&amp; mergeValue(D148)&amp;"."&amp;  mergeValue(F148)</f>
        <v>1.1.1.1.1</v>
      </c>
      <c r="M148" s="446" t="s">
        <v>10</v>
      </c>
      <c r="N148" s="176"/>
      <c r="O148" s="669"/>
      <c r="P148" s="669"/>
      <c r="Q148" s="669"/>
      <c r="R148" s="669"/>
      <c r="S148" s="669"/>
      <c r="T148" s="669"/>
      <c r="U148" s="669"/>
      <c r="V148" s="669"/>
      <c r="W148" s="267" t="s">
        <v>634</v>
      </c>
      <c r="X148" s="180"/>
      <c r="Y148" s="189" t="str">
        <f>strCheckUnique(Z148:Z151)</f>
        <v/>
      </c>
      <c r="Z148" s="180"/>
      <c r="AA148" s="189"/>
      <c r="AB148" s="180"/>
      <c r="AC148" s="180"/>
      <c r="AD148" s="180"/>
      <c r="AE148" s="180"/>
      <c r="AF148" s="180"/>
      <c r="AG148" s="180"/>
      <c r="AH148" s="180"/>
    </row>
    <row r="149" spans="1:35" s="32" customFormat="1" ht="188.25" customHeight="1">
      <c r="A149" s="667"/>
      <c r="B149" s="667"/>
      <c r="C149" s="667"/>
      <c r="D149" s="667"/>
      <c r="E149" s="667"/>
      <c r="F149" s="667"/>
      <c r="G149" s="180">
        <v>1</v>
      </c>
      <c r="H149" s="180"/>
      <c r="I149" s="667"/>
      <c r="J149" s="667"/>
      <c r="K149" s="547">
        <v>1</v>
      </c>
      <c r="L149" s="425" t="str">
        <f>mergeValue(A149) &amp;"."&amp; mergeValue(B149)&amp;"."&amp; mergeValue(C149)&amp;"."&amp; mergeValue(D149)&amp;"."&amp; mergeValue(F149)&amp;"."&amp; mergeValue(G149)</f>
        <v>1.1.1.1.1.1</v>
      </c>
      <c r="M149" s="563"/>
      <c r="N149" s="462"/>
      <c r="O149" s="451"/>
      <c r="P149" s="451"/>
      <c r="Q149" s="574"/>
      <c r="R149" s="713"/>
      <c r="S149" s="674" t="s">
        <v>84</v>
      </c>
      <c r="T149" s="713"/>
      <c r="U149" s="674" t="s">
        <v>85</v>
      </c>
      <c r="V149" s="459"/>
      <c r="W149" s="666" t="s">
        <v>658</v>
      </c>
      <c r="X149" s="180" t="str">
        <f>strCheckDate(O150:V150)</f>
        <v/>
      </c>
      <c r="Y149" s="189"/>
      <c r="Z149" s="189" t="str">
        <f>IF(M149="","",M149 )</f>
        <v/>
      </c>
      <c r="AA149" s="189"/>
      <c r="AB149" s="189"/>
      <c r="AC149" s="189"/>
      <c r="AD149" s="180"/>
      <c r="AE149" s="180"/>
      <c r="AF149" s="180"/>
      <c r="AG149" s="180"/>
      <c r="AH149" s="180"/>
    </row>
    <row r="150" spans="1:35" s="32" customFormat="1" ht="0.2" customHeight="1">
      <c r="A150" s="667"/>
      <c r="B150" s="667"/>
      <c r="C150" s="667"/>
      <c r="D150" s="667"/>
      <c r="E150" s="667"/>
      <c r="F150" s="667"/>
      <c r="G150" s="180"/>
      <c r="H150" s="180"/>
      <c r="I150" s="667"/>
      <c r="J150" s="667"/>
      <c r="K150" s="547"/>
      <c r="L150" s="253"/>
      <c r="M150" s="473"/>
      <c r="N150" s="462"/>
      <c r="O150" s="451"/>
      <c r="P150" s="451"/>
      <c r="Q150" s="461" t="str">
        <f>R149 &amp; "-" &amp; T149</f>
        <v>-</v>
      </c>
      <c r="R150" s="673"/>
      <c r="S150" s="674"/>
      <c r="T150" s="673"/>
      <c r="U150" s="674"/>
      <c r="V150" s="459"/>
      <c r="W150" s="666"/>
      <c r="X150" s="180"/>
      <c r="Y150" s="180"/>
      <c r="Z150" s="180"/>
      <c r="AA150" s="180"/>
      <c r="AB150" s="180"/>
      <c r="AC150" s="180"/>
      <c r="AD150" s="180"/>
      <c r="AE150" s="180"/>
      <c r="AF150" s="180"/>
      <c r="AG150" s="180"/>
      <c r="AH150" s="180"/>
    </row>
    <row r="151" spans="1:35" ht="15" customHeight="1">
      <c r="A151" s="667"/>
      <c r="B151" s="667"/>
      <c r="C151" s="667"/>
      <c r="D151" s="667"/>
      <c r="E151" s="667"/>
      <c r="F151" s="667"/>
      <c r="G151" s="303"/>
      <c r="H151" s="180"/>
      <c r="I151" s="667"/>
      <c r="J151" s="667"/>
      <c r="K151" s="546"/>
      <c r="L151" s="439"/>
      <c r="M151" s="447" t="s">
        <v>25</v>
      </c>
      <c r="N151" s="444"/>
      <c r="O151" s="440"/>
      <c r="P151" s="440"/>
      <c r="Q151" s="440"/>
      <c r="R151" s="455"/>
      <c r="S151" s="148"/>
      <c r="T151" s="452"/>
      <c r="U151" s="444"/>
      <c r="V151" s="449"/>
      <c r="W151" s="666"/>
      <c r="X151" s="182"/>
      <c r="Y151" s="182"/>
      <c r="Z151" s="182"/>
      <c r="AA151" s="182"/>
      <c r="AB151" s="182"/>
      <c r="AC151" s="182"/>
      <c r="AD151" s="182"/>
      <c r="AE151" s="182"/>
      <c r="AF151" s="182"/>
      <c r="AG151" s="182"/>
      <c r="AH151" s="182"/>
    </row>
    <row r="152" spans="1:35" ht="15" customHeight="1">
      <c r="A152" s="667"/>
      <c r="B152" s="667"/>
      <c r="C152" s="667"/>
      <c r="D152" s="667"/>
      <c r="E152" s="667"/>
      <c r="F152" s="303"/>
      <c r="G152" s="303"/>
      <c r="H152" s="180"/>
      <c r="I152" s="667"/>
      <c r="J152" s="303"/>
      <c r="K152" s="546"/>
      <c r="L152" s="439"/>
      <c r="M152" s="444" t="s">
        <v>11</v>
      </c>
      <c r="N152" s="137"/>
      <c r="O152" s="440"/>
      <c r="P152" s="440"/>
      <c r="Q152" s="440"/>
      <c r="R152" s="455"/>
      <c r="S152" s="148"/>
      <c r="T152" s="452"/>
      <c r="U152" s="137"/>
      <c r="V152" s="148"/>
      <c r="W152" s="449"/>
      <c r="X152" s="182"/>
      <c r="Y152" s="182"/>
      <c r="Z152" s="182"/>
      <c r="AA152" s="182"/>
      <c r="AB152" s="182"/>
      <c r="AC152" s="182"/>
      <c r="AD152" s="182"/>
      <c r="AE152" s="182"/>
      <c r="AF152" s="182"/>
      <c r="AG152" s="182"/>
      <c r="AH152" s="182"/>
    </row>
    <row r="153" spans="1:35" ht="15" hidden="1" customHeight="1">
      <c r="A153" s="667"/>
      <c r="B153" s="667"/>
      <c r="C153" s="667"/>
      <c r="D153" s="667"/>
      <c r="E153" s="545"/>
      <c r="F153" s="303"/>
      <c r="G153" s="303"/>
      <c r="H153" s="303"/>
      <c r="I153" s="541"/>
      <c r="J153" s="78"/>
      <c r="K153" s="544"/>
      <c r="L153" s="439"/>
      <c r="M153" s="444"/>
      <c r="N153" s="444"/>
      <c r="O153" s="444"/>
      <c r="P153" s="444"/>
      <c r="Q153" s="444"/>
      <c r="R153" s="444"/>
      <c r="S153" s="444"/>
      <c r="T153" s="444"/>
      <c r="U153" s="444"/>
      <c r="V153" s="148"/>
      <c r="W153" s="449"/>
      <c r="X153" s="182"/>
      <c r="Y153" s="182"/>
      <c r="Z153" s="182"/>
      <c r="AA153" s="182"/>
      <c r="AB153" s="182"/>
      <c r="AC153" s="182"/>
      <c r="AD153" s="182"/>
      <c r="AE153" s="182"/>
      <c r="AF153" s="182"/>
      <c r="AG153" s="182"/>
      <c r="AH153" s="182"/>
      <c r="AI153" s="182"/>
    </row>
    <row r="154" spans="1:35" ht="15" customHeight="1">
      <c r="A154" s="667"/>
      <c r="B154" s="667"/>
      <c r="C154" s="667"/>
      <c r="D154" s="545"/>
      <c r="E154" s="545"/>
      <c r="F154" s="303"/>
      <c r="G154" s="303"/>
      <c r="H154" s="303"/>
      <c r="I154" s="541"/>
      <c r="J154" s="78"/>
      <c r="K154" s="544"/>
      <c r="L154" s="439"/>
      <c r="M154" s="137" t="s">
        <v>17</v>
      </c>
      <c r="N154" s="136"/>
      <c r="O154" s="440"/>
      <c r="P154" s="440"/>
      <c r="Q154" s="440"/>
      <c r="R154" s="455"/>
      <c r="S154" s="148"/>
      <c r="T154" s="452"/>
      <c r="U154" s="136"/>
      <c r="V154" s="148"/>
      <c r="W154" s="449"/>
      <c r="X154" s="182"/>
      <c r="Y154" s="182"/>
      <c r="Z154" s="182"/>
      <c r="AA154" s="182"/>
      <c r="AB154" s="182"/>
      <c r="AC154" s="182"/>
      <c r="AD154" s="182"/>
      <c r="AE154" s="182"/>
      <c r="AF154" s="182"/>
      <c r="AG154" s="182"/>
      <c r="AH154" s="182"/>
    </row>
    <row r="155" spans="1:35" ht="15" customHeight="1">
      <c r="A155" s="667"/>
      <c r="B155" s="667"/>
      <c r="C155" s="545"/>
      <c r="D155" s="545"/>
      <c r="E155" s="545"/>
      <c r="F155" s="545"/>
      <c r="G155" s="550"/>
      <c r="H155" s="541"/>
      <c r="I155" s="548"/>
      <c r="J155" s="78"/>
      <c r="K155" s="549"/>
      <c r="L155" s="439"/>
      <c r="M155" s="136" t="s">
        <v>18</v>
      </c>
      <c r="N155" s="136"/>
      <c r="O155" s="440"/>
      <c r="P155" s="440"/>
      <c r="Q155" s="440"/>
      <c r="R155" s="455"/>
      <c r="S155" s="148"/>
      <c r="T155" s="452"/>
      <c r="U155" s="136"/>
      <c r="V155" s="148"/>
      <c r="W155" s="449"/>
      <c r="X155" s="182"/>
      <c r="Y155" s="182"/>
      <c r="Z155" s="182"/>
      <c r="AA155" s="182"/>
      <c r="AB155" s="182"/>
      <c r="AC155" s="182"/>
      <c r="AD155" s="182"/>
      <c r="AE155" s="182"/>
      <c r="AF155" s="182"/>
      <c r="AG155" s="182"/>
      <c r="AH155" s="182"/>
    </row>
    <row r="156" spans="1:35" ht="15" customHeight="1">
      <c r="A156" s="667"/>
      <c r="B156" s="545"/>
      <c r="C156" s="545"/>
      <c r="D156" s="545"/>
      <c r="E156" s="545"/>
      <c r="F156" s="545"/>
      <c r="G156" s="550"/>
      <c r="H156" s="541"/>
      <c r="I156" s="541"/>
      <c r="J156" s="78"/>
      <c r="K156" s="544"/>
      <c r="L156" s="439"/>
      <c r="M156" s="142" t="s">
        <v>19</v>
      </c>
      <c r="N156" s="136"/>
      <c r="O156" s="440"/>
      <c r="P156" s="440"/>
      <c r="Q156" s="440"/>
      <c r="R156" s="455"/>
      <c r="S156" s="148"/>
      <c r="T156" s="452"/>
      <c r="U156" s="136"/>
      <c r="V156" s="148"/>
      <c r="W156" s="449"/>
      <c r="X156" s="182"/>
      <c r="Y156" s="182"/>
      <c r="Z156" s="182"/>
      <c r="AA156" s="182"/>
      <c r="AB156" s="182"/>
      <c r="AC156" s="182"/>
      <c r="AD156" s="182"/>
      <c r="AE156" s="182"/>
      <c r="AF156" s="182"/>
      <c r="AG156" s="182"/>
      <c r="AH156" s="182"/>
    </row>
    <row r="157" spans="1:35" ht="15" customHeight="1">
      <c r="L157" s="439"/>
      <c r="M157" s="151" t="s">
        <v>309</v>
      </c>
      <c r="N157" s="136"/>
      <c r="O157" s="440"/>
      <c r="P157" s="440"/>
      <c r="Q157" s="440"/>
      <c r="R157" s="455"/>
      <c r="S157" s="148"/>
      <c r="T157" s="452"/>
      <c r="U157" s="136"/>
      <c r="V157" s="148"/>
      <c r="W157" s="449"/>
      <c r="X157" s="182"/>
      <c r="Y157" s="182"/>
      <c r="Z157" s="182"/>
      <c r="AA157" s="182"/>
      <c r="AB157" s="182"/>
      <c r="AC157" s="182"/>
      <c r="AD157" s="182"/>
      <c r="AE157" s="182"/>
      <c r="AF157" s="182"/>
      <c r="AG157" s="182"/>
      <c r="AH157" s="182"/>
    </row>
    <row r="158" spans="1:35" ht="17.100000000000001" customHeight="1">
      <c r="X158" s="182"/>
      <c r="Y158" s="182"/>
      <c r="Z158" s="182"/>
      <c r="AA158" s="182"/>
      <c r="AB158" s="182"/>
      <c r="AC158" s="182"/>
      <c r="AD158" s="182"/>
      <c r="AE158" s="182"/>
      <c r="AF158" s="182"/>
      <c r="AG158" s="182"/>
      <c r="AH158" s="182"/>
    </row>
    <row r="159" spans="1:35" s="31" customFormat="1" ht="17.100000000000001" customHeight="1">
      <c r="G159" s="31" t="s">
        <v>13</v>
      </c>
      <c r="I159" s="31" t="s">
        <v>184</v>
      </c>
      <c r="V159" s="144"/>
      <c r="X159" s="192"/>
      <c r="Y159" s="192"/>
      <c r="Z159" s="192"/>
      <c r="AA159" s="192"/>
      <c r="AB159" s="192"/>
      <c r="AC159" s="192"/>
      <c r="AD159" s="192"/>
      <c r="AE159" s="192"/>
      <c r="AF159" s="192"/>
      <c r="AG159" s="192"/>
      <c r="AH159" s="192"/>
    </row>
    <row r="160" spans="1:35" ht="17.100000000000001" customHeight="1">
      <c r="T160" s="111"/>
      <c r="U160" s="39"/>
      <c r="X160" s="182"/>
      <c r="Y160" s="182"/>
      <c r="Z160" s="182"/>
      <c r="AA160" s="182"/>
      <c r="AB160" s="182"/>
      <c r="AC160" s="182"/>
      <c r="AD160" s="182"/>
      <c r="AE160" s="182"/>
      <c r="AF160" s="182"/>
      <c r="AG160" s="182"/>
      <c r="AH160" s="182"/>
    </row>
    <row r="161" spans="1:33" s="32" customFormat="1" ht="22.5">
      <c r="A161" s="667">
        <v>1</v>
      </c>
      <c r="B161" s="180"/>
      <c r="C161" s="180"/>
      <c r="D161" s="180"/>
      <c r="E161" s="191"/>
      <c r="F161" s="303"/>
      <c r="G161" s="303"/>
      <c r="H161" s="303"/>
      <c r="I161" s="88"/>
      <c r="J161" s="541"/>
      <c r="K161" s="544"/>
      <c r="L161" s="425">
        <f>mergeValue(A161)</f>
        <v>1</v>
      </c>
      <c r="M161" s="472" t="s">
        <v>20</v>
      </c>
      <c r="N161" s="460"/>
      <c r="O161" s="760"/>
      <c r="P161" s="761"/>
      <c r="Q161" s="761"/>
      <c r="R161" s="761"/>
      <c r="S161" s="761"/>
      <c r="T161" s="761"/>
      <c r="U161" s="761"/>
      <c r="V161" s="762"/>
      <c r="W161" s="267" t="s">
        <v>476</v>
      </c>
      <c r="X161" s="180"/>
      <c r="Y161" s="180"/>
      <c r="Z161" s="180"/>
      <c r="AA161" s="180"/>
      <c r="AB161" s="180"/>
      <c r="AC161" s="180"/>
      <c r="AD161" s="180"/>
      <c r="AE161" s="180"/>
      <c r="AF161" s="180"/>
      <c r="AG161" s="180"/>
    </row>
    <row r="162" spans="1:33" s="32" customFormat="1" ht="22.5">
      <c r="A162" s="667"/>
      <c r="B162" s="667">
        <v>1</v>
      </c>
      <c r="C162" s="180"/>
      <c r="D162" s="180"/>
      <c r="E162" s="303"/>
      <c r="F162" s="303"/>
      <c r="G162" s="303"/>
      <c r="H162" s="303"/>
      <c r="I162" s="157"/>
      <c r="J162" s="540"/>
      <c r="K162" s="542"/>
      <c r="L162" s="425" t="str">
        <f>mergeValue(A162) &amp;"."&amp; mergeValue(B162)</f>
        <v>1.1</v>
      </c>
      <c r="M162" s="441" t="s">
        <v>16</v>
      </c>
      <c r="N162" s="460"/>
      <c r="O162" s="760"/>
      <c r="P162" s="761"/>
      <c r="Q162" s="761"/>
      <c r="R162" s="761"/>
      <c r="S162" s="761"/>
      <c r="T162" s="761"/>
      <c r="U162" s="761"/>
      <c r="V162" s="762"/>
      <c r="W162" s="267" t="s">
        <v>477</v>
      </c>
      <c r="X162" s="180"/>
      <c r="Y162" s="180"/>
      <c r="Z162" s="180"/>
      <c r="AA162" s="180"/>
      <c r="AB162" s="180"/>
      <c r="AC162" s="180"/>
      <c r="AD162" s="180"/>
      <c r="AE162" s="180"/>
      <c r="AF162" s="180"/>
      <c r="AG162" s="180"/>
    </row>
    <row r="163" spans="1:33" s="32" customFormat="1" ht="22.5">
      <c r="A163" s="667"/>
      <c r="B163" s="667"/>
      <c r="C163" s="667">
        <v>1</v>
      </c>
      <c r="D163" s="180"/>
      <c r="E163" s="303"/>
      <c r="F163" s="303"/>
      <c r="G163" s="303"/>
      <c r="H163" s="303"/>
      <c r="I163" s="543"/>
      <c r="J163" s="540"/>
      <c r="K163" s="542"/>
      <c r="L163" s="425" t="str">
        <f>mergeValue(A163) &amp;"."&amp; mergeValue(B163)&amp;"."&amp; mergeValue(C163)</f>
        <v>1.1.1</v>
      </c>
      <c r="M163" s="442" t="s">
        <v>7</v>
      </c>
      <c r="N163" s="460"/>
      <c r="O163" s="760"/>
      <c r="P163" s="761"/>
      <c r="Q163" s="761"/>
      <c r="R163" s="761"/>
      <c r="S163" s="761"/>
      <c r="T163" s="761"/>
      <c r="U163" s="761"/>
      <c r="V163" s="762"/>
      <c r="W163" s="267" t="s">
        <v>632</v>
      </c>
      <c r="X163" s="180"/>
      <c r="Y163" s="180"/>
      <c r="Z163" s="180"/>
      <c r="AA163" s="180"/>
      <c r="AB163" s="180"/>
      <c r="AC163" s="180"/>
      <c r="AD163" s="180"/>
      <c r="AE163" s="180"/>
      <c r="AF163" s="180"/>
      <c r="AG163" s="180"/>
    </row>
    <row r="164" spans="1:33" s="32" customFormat="1" ht="22.5">
      <c r="A164" s="667"/>
      <c r="B164" s="667"/>
      <c r="C164" s="667"/>
      <c r="D164" s="667">
        <v>1</v>
      </c>
      <c r="E164" s="303"/>
      <c r="F164" s="303"/>
      <c r="G164" s="303"/>
      <c r="H164" s="303"/>
      <c r="I164" s="543"/>
      <c r="J164" s="540"/>
      <c r="K164" s="542"/>
      <c r="L164" s="425" t="str">
        <f>mergeValue(A164) &amp;"."&amp; mergeValue(B164)&amp;"."&amp; mergeValue(C164)&amp;"."&amp; mergeValue(D164)</f>
        <v>1.1.1.1</v>
      </c>
      <c r="M164" s="443" t="s">
        <v>22</v>
      </c>
      <c r="N164" s="460"/>
      <c r="O164" s="760"/>
      <c r="P164" s="761"/>
      <c r="Q164" s="761"/>
      <c r="R164" s="761"/>
      <c r="S164" s="761"/>
      <c r="T164" s="761"/>
      <c r="U164" s="761"/>
      <c r="V164" s="762"/>
      <c r="W164" s="267" t="s">
        <v>633</v>
      </c>
      <c r="X164" s="180"/>
      <c r="Y164" s="180"/>
      <c r="Z164" s="180"/>
      <c r="AA164" s="180"/>
      <c r="AB164" s="180"/>
      <c r="AC164" s="180"/>
      <c r="AD164" s="180"/>
      <c r="AE164" s="180"/>
      <c r="AF164" s="180"/>
      <c r="AG164" s="180"/>
    </row>
    <row r="165" spans="1:33" s="32" customFormat="1" ht="101.25">
      <c r="A165" s="667"/>
      <c r="B165" s="667"/>
      <c r="C165" s="667"/>
      <c r="D165" s="667"/>
      <c r="E165" s="667">
        <v>1</v>
      </c>
      <c r="F165" s="303"/>
      <c r="G165" s="303"/>
      <c r="H165" s="180">
        <v>1</v>
      </c>
      <c r="I165" s="667">
        <v>1</v>
      </c>
      <c r="J165" s="303"/>
      <c r="K165" s="546"/>
      <c r="L165" s="425" t="str">
        <f>mergeValue(A165) &amp;"."&amp; mergeValue(B165)&amp;"."&amp; mergeValue(C165)&amp;"."&amp; mergeValue(D165)&amp;"."&amp; mergeValue(E165)</f>
        <v>1.1.1.1.1</v>
      </c>
      <c r="M165" s="445" t="s">
        <v>9</v>
      </c>
      <c r="N165" s="176"/>
      <c r="O165" s="670"/>
      <c r="P165" s="671"/>
      <c r="Q165" s="671"/>
      <c r="R165" s="671"/>
      <c r="S165" s="671"/>
      <c r="T165" s="671"/>
      <c r="U165" s="671"/>
      <c r="V165" s="672"/>
      <c r="W165" s="267" t="s">
        <v>637</v>
      </c>
      <c r="X165" s="180"/>
      <c r="Y165" s="180"/>
      <c r="Z165" s="180"/>
      <c r="AA165" s="180"/>
      <c r="AB165" s="180"/>
      <c r="AC165" s="180"/>
      <c r="AD165" s="180"/>
      <c r="AE165" s="180"/>
      <c r="AF165" s="180"/>
      <c r="AG165" s="180"/>
    </row>
    <row r="166" spans="1:33" s="32" customFormat="1" ht="90">
      <c r="A166" s="667"/>
      <c r="B166" s="667"/>
      <c r="C166" s="667"/>
      <c r="D166" s="667"/>
      <c r="E166" s="667"/>
      <c r="F166" s="667">
        <v>1</v>
      </c>
      <c r="G166" s="180"/>
      <c r="H166" s="180"/>
      <c r="I166" s="667"/>
      <c r="J166" s="667">
        <v>1</v>
      </c>
      <c r="K166" s="547"/>
      <c r="L166" s="425" t="str">
        <f>mergeValue(A166) &amp;"."&amp; mergeValue(B166)&amp;"."&amp; mergeValue(C166)&amp;"."&amp; mergeValue(D166)&amp;"."&amp; mergeValue(E166)&amp;"."&amp; mergeValue(F166)</f>
        <v>1.1.1.1.1.1</v>
      </c>
      <c r="M166" s="446" t="s">
        <v>10</v>
      </c>
      <c r="N166" s="176"/>
      <c r="O166" s="670"/>
      <c r="P166" s="671"/>
      <c r="Q166" s="671"/>
      <c r="R166" s="671"/>
      <c r="S166" s="671"/>
      <c r="T166" s="671"/>
      <c r="U166" s="671"/>
      <c r="V166" s="672"/>
      <c r="W166" s="267" t="s">
        <v>635</v>
      </c>
      <c r="X166" s="180"/>
      <c r="Y166" s="189" t="str">
        <f>strCheckUnique(Z166:Z169)</f>
        <v/>
      </c>
      <c r="Z166" s="180"/>
      <c r="AA166" s="189" t="str">
        <f>IF(O166="","",O166 &amp; ":_")</f>
        <v/>
      </c>
      <c r="AB166" s="180"/>
      <c r="AC166" s="180"/>
      <c r="AD166" s="180"/>
      <c r="AE166" s="180"/>
      <c r="AF166" s="180"/>
      <c r="AG166" s="180"/>
    </row>
    <row r="167" spans="1:33" s="32" customFormat="1" ht="188.25" customHeight="1">
      <c r="A167" s="667"/>
      <c r="B167" s="667"/>
      <c r="C167" s="667"/>
      <c r="D167" s="667"/>
      <c r="E167" s="667"/>
      <c r="F167" s="667"/>
      <c r="G167" s="180">
        <v>1</v>
      </c>
      <c r="H167" s="180"/>
      <c r="I167" s="667"/>
      <c r="J167" s="667"/>
      <c r="K167" s="547">
        <v>1</v>
      </c>
      <c r="L167" s="425" t="str">
        <f>mergeValue(A167) &amp;"."&amp; mergeValue(B167)&amp;"."&amp; mergeValue(C167)&amp;"."&amp; mergeValue(D167)&amp;"."&amp; mergeValue(E167)&amp;"."&amp; mergeValue(F167)&amp;"."&amp; mergeValue(G167)</f>
        <v>1.1.1.1.1.1.1</v>
      </c>
      <c r="M167" s="563"/>
      <c r="N167" s="462"/>
      <c r="O167" s="569"/>
      <c r="P167" s="451"/>
      <c r="Q167" s="451"/>
      <c r="R167" s="713"/>
      <c r="S167" s="674" t="s">
        <v>84</v>
      </c>
      <c r="T167" s="713"/>
      <c r="U167" s="674" t="s">
        <v>84</v>
      </c>
      <c r="V167" s="459"/>
      <c r="W167" s="666" t="s">
        <v>655</v>
      </c>
      <c r="X167" s="180" t="str">
        <f>strCheckDate(O168:V168)</f>
        <v/>
      </c>
      <c r="Y167" s="189"/>
      <c r="Z167" s="189" t="str">
        <f>IF(M167="","",M167 )</f>
        <v/>
      </c>
      <c r="AA167" s="189"/>
      <c r="AB167" s="189"/>
      <c r="AC167" s="189"/>
      <c r="AD167" s="180"/>
      <c r="AE167" s="180"/>
      <c r="AF167" s="180"/>
      <c r="AG167" s="180"/>
    </row>
    <row r="168" spans="1:33" s="32" customFormat="1" ht="11.25" hidden="1" customHeight="1">
      <c r="A168" s="667"/>
      <c r="B168" s="667"/>
      <c r="C168" s="667"/>
      <c r="D168" s="667"/>
      <c r="E168" s="667"/>
      <c r="F168" s="667"/>
      <c r="G168" s="180"/>
      <c r="H168" s="180"/>
      <c r="I168" s="667"/>
      <c r="J168" s="667"/>
      <c r="K168" s="547"/>
      <c r="L168" s="253"/>
      <c r="M168" s="473"/>
      <c r="N168" s="462"/>
      <c r="O168" s="461"/>
      <c r="P168" s="451"/>
      <c r="Q168" s="461" t="str">
        <f>R167 &amp; "-" &amp; T167</f>
        <v>-</v>
      </c>
      <c r="R168" s="673"/>
      <c r="S168" s="674"/>
      <c r="T168" s="673"/>
      <c r="U168" s="674"/>
      <c r="V168" s="459"/>
      <c r="W168" s="666"/>
      <c r="X168" s="180"/>
      <c r="Y168" s="180"/>
      <c r="Z168" s="180"/>
      <c r="AA168" s="180"/>
      <c r="AB168" s="180"/>
      <c r="AC168" s="180"/>
      <c r="AD168" s="180"/>
      <c r="AE168" s="180"/>
      <c r="AF168" s="180"/>
      <c r="AG168" s="180"/>
    </row>
    <row r="169" spans="1:33" ht="15" customHeight="1">
      <c r="A169" s="667"/>
      <c r="B169" s="667"/>
      <c r="C169" s="667"/>
      <c r="D169" s="667"/>
      <c r="E169" s="667"/>
      <c r="F169" s="667"/>
      <c r="G169" s="303"/>
      <c r="H169" s="180"/>
      <c r="I169" s="667"/>
      <c r="J169" s="667"/>
      <c r="K169" s="546"/>
      <c r="L169" s="439"/>
      <c r="M169" s="448" t="s">
        <v>25</v>
      </c>
      <c r="N169" s="444"/>
      <c r="O169" s="440"/>
      <c r="P169" s="440"/>
      <c r="Q169" s="440"/>
      <c r="R169" s="455"/>
      <c r="S169" s="148"/>
      <c r="T169" s="452"/>
      <c r="U169" s="444"/>
      <c r="V169" s="449"/>
      <c r="W169" s="666"/>
      <c r="X169" s="182"/>
      <c r="Y169" s="182"/>
      <c r="Z169" s="182"/>
      <c r="AA169" s="182"/>
      <c r="AB169" s="182"/>
      <c r="AC169" s="182"/>
      <c r="AD169" s="182"/>
      <c r="AE169" s="182"/>
      <c r="AF169" s="182"/>
      <c r="AG169" s="182"/>
    </row>
    <row r="170" spans="1:33" ht="15" customHeight="1">
      <c r="A170" s="667"/>
      <c r="B170" s="667"/>
      <c r="C170" s="667"/>
      <c r="D170" s="667"/>
      <c r="E170" s="667"/>
      <c r="F170" s="303"/>
      <c r="G170" s="303"/>
      <c r="H170" s="180"/>
      <c r="I170" s="667"/>
      <c r="J170" s="303"/>
      <c r="K170" s="546"/>
      <c r="L170" s="439"/>
      <c r="M170" s="447" t="s">
        <v>11</v>
      </c>
      <c r="N170" s="137"/>
      <c r="O170" s="440"/>
      <c r="P170" s="440"/>
      <c r="Q170" s="440"/>
      <c r="R170" s="455"/>
      <c r="S170" s="148"/>
      <c r="T170" s="452"/>
      <c r="U170" s="137"/>
      <c r="V170" s="148"/>
      <c r="W170" s="449"/>
      <c r="X170" s="182"/>
      <c r="Y170" s="182"/>
      <c r="Z170" s="182"/>
      <c r="AA170" s="182"/>
      <c r="AB170" s="182"/>
      <c r="AC170" s="182"/>
      <c r="AD170" s="182"/>
      <c r="AE170" s="182"/>
      <c r="AF170" s="182"/>
      <c r="AG170" s="182"/>
    </row>
    <row r="171" spans="1:33" ht="15" customHeight="1">
      <c r="A171" s="667"/>
      <c r="B171" s="667"/>
      <c r="C171" s="667"/>
      <c r="D171" s="667"/>
      <c r="E171" s="545"/>
      <c r="F171" s="303"/>
      <c r="G171" s="303"/>
      <c r="H171" s="303"/>
      <c r="I171" s="541"/>
      <c r="J171" s="78"/>
      <c r="K171" s="544"/>
      <c r="L171" s="439"/>
      <c r="M171" s="444" t="s">
        <v>12</v>
      </c>
      <c r="N171" s="136"/>
      <c r="O171" s="440"/>
      <c r="P171" s="440"/>
      <c r="Q171" s="440"/>
      <c r="R171" s="455"/>
      <c r="S171" s="148"/>
      <c r="T171" s="452"/>
      <c r="U171" s="136"/>
      <c r="V171" s="148"/>
      <c r="W171" s="449"/>
      <c r="X171" s="182"/>
      <c r="Y171" s="182"/>
      <c r="Z171" s="182"/>
      <c r="AA171" s="182"/>
      <c r="AB171" s="182"/>
      <c r="AC171" s="182"/>
      <c r="AD171" s="182"/>
      <c r="AE171" s="182"/>
      <c r="AF171" s="182"/>
      <c r="AG171" s="182"/>
    </row>
    <row r="172" spans="1:33" ht="15" customHeight="1">
      <c r="A172" s="667"/>
      <c r="B172" s="667"/>
      <c r="C172" s="667"/>
      <c r="D172" s="545"/>
      <c r="E172" s="545"/>
      <c r="F172" s="303"/>
      <c r="G172" s="303"/>
      <c r="H172" s="303"/>
      <c r="I172" s="541"/>
      <c r="J172" s="78"/>
      <c r="K172" s="544"/>
      <c r="L172" s="439"/>
      <c r="M172" s="137" t="s">
        <v>17</v>
      </c>
      <c r="N172" s="136"/>
      <c r="O172" s="440"/>
      <c r="P172" s="440"/>
      <c r="Q172" s="440"/>
      <c r="R172" s="455"/>
      <c r="S172" s="148"/>
      <c r="T172" s="452"/>
      <c r="U172" s="136"/>
      <c r="V172" s="148"/>
      <c r="W172" s="449"/>
      <c r="X172" s="182"/>
      <c r="Y172" s="182"/>
      <c r="Z172" s="182"/>
      <c r="AA172" s="182"/>
      <c r="AB172" s="182"/>
      <c r="AC172" s="182"/>
      <c r="AD172" s="182"/>
      <c r="AE172" s="182"/>
      <c r="AF172" s="182"/>
      <c r="AG172" s="182"/>
    </row>
    <row r="173" spans="1:33" ht="15" customHeight="1">
      <c r="A173" s="667"/>
      <c r="B173" s="667"/>
      <c r="C173" s="545"/>
      <c r="D173" s="545"/>
      <c r="E173" s="545"/>
      <c r="F173" s="545"/>
      <c r="G173" s="550"/>
      <c r="H173" s="541"/>
      <c r="I173" s="548"/>
      <c r="J173" s="78"/>
      <c r="K173" s="549"/>
      <c r="L173" s="439"/>
      <c r="M173" s="136" t="s">
        <v>18</v>
      </c>
      <c r="N173" s="136"/>
      <c r="O173" s="440"/>
      <c r="P173" s="440"/>
      <c r="Q173" s="440"/>
      <c r="R173" s="455"/>
      <c r="S173" s="148"/>
      <c r="T173" s="452"/>
      <c r="U173" s="136"/>
      <c r="V173" s="148"/>
      <c r="W173" s="449"/>
      <c r="X173" s="182"/>
      <c r="Y173" s="182"/>
      <c r="Z173" s="182"/>
      <c r="AA173" s="182"/>
      <c r="AB173" s="182"/>
      <c r="AC173" s="182"/>
      <c r="AD173" s="182"/>
      <c r="AE173" s="182"/>
      <c r="AF173" s="182"/>
      <c r="AG173" s="182"/>
    </row>
    <row r="174" spans="1:33" ht="15" customHeight="1">
      <c r="A174" s="667"/>
      <c r="B174" s="545"/>
      <c r="C174" s="545"/>
      <c r="D174" s="545"/>
      <c r="E174" s="545"/>
      <c r="F174" s="545"/>
      <c r="G174" s="550"/>
      <c r="H174" s="541"/>
      <c r="I174" s="541"/>
      <c r="J174" s="78"/>
      <c r="K174" s="544"/>
      <c r="L174" s="439"/>
      <c r="M174" s="142" t="s">
        <v>19</v>
      </c>
      <c r="N174" s="136"/>
      <c r="O174" s="440"/>
      <c r="P174" s="440"/>
      <c r="Q174" s="440"/>
      <c r="R174" s="455"/>
      <c r="S174" s="148"/>
      <c r="T174" s="452"/>
      <c r="U174" s="136"/>
      <c r="V174" s="148"/>
      <c r="W174" s="449"/>
      <c r="X174" s="182"/>
      <c r="Y174" s="182"/>
      <c r="Z174" s="182"/>
      <c r="AA174" s="182"/>
      <c r="AB174" s="182"/>
      <c r="AC174" s="182"/>
      <c r="AD174" s="182"/>
      <c r="AE174" s="182"/>
      <c r="AF174" s="182"/>
      <c r="AG174" s="182"/>
    </row>
    <row r="175" spans="1:33" ht="15" customHeight="1">
      <c r="L175" s="439"/>
      <c r="M175" s="151" t="s">
        <v>309</v>
      </c>
      <c r="N175" s="136"/>
      <c r="O175" s="440"/>
      <c r="P175" s="440"/>
      <c r="Q175" s="440"/>
      <c r="R175" s="455"/>
      <c r="S175" s="148"/>
      <c r="T175" s="452"/>
      <c r="U175" s="136"/>
      <c r="V175" s="440"/>
      <c r="W175" s="440"/>
      <c r="X175" s="440"/>
      <c r="Y175" s="455"/>
      <c r="Z175" s="148"/>
      <c r="AA175" s="452"/>
      <c r="AB175" s="136"/>
      <c r="AC175" s="148"/>
      <c r="AD175" s="449"/>
      <c r="AE175" s="182"/>
      <c r="AF175" s="182"/>
      <c r="AG175" s="182"/>
    </row>
    <row r="177" spans="1:47" s="31" customFormat="1" ht="17.100000000000001" customHeight="1">
      <c r="G177" s="31" t="s">
        <v>13</v>
      </c>
      <c r="I177" s="31" t="s">
        <v>208</v>
      </c>
      <c r="AD177" s="144"/>
    </row>
    <row r="178" spans="1:47" ht="17.100000000000001" customHeight="1">
      <c r="L178" s="111"/>
      <c r="M178" s="111"/>
      <c r="N178" s="111"/>
      <c r="O178" s="111"/>
      <c r="P178" s="111"/>
      <c r="Q178" s="111"/>
      <c r="R178" s="111"/>
      <c r="S178" s="111"/>
      <c r="T178" s="111"/>
      <c r="U178" s="111"/>
      <c r="V178" s="111"/>
      <c r="W178" s="111"/>
      <c r="X178" s="111"/>
      <c r="Y178" s="111"/>
      <c r="Z178" s="111"/>
      <c r="AA178" s="111"/>
      <c r="AB178" s="111"/>
      <c r="AC178" s="111"/>
      <c r="AD178" s="111"/>
      <c r="AE178" s="111"/>
      <c r="AF178" s="111"/>
      <c r="AG178" s="111"/>
      <c r="AH178" s="111"/>
      <c r="AI178" s="111"/>
      <c r="AJ178" s="111"/>
      <c r="AK178" s="111"/>
      <c r="AL178" s="111"/>
      <c r="AM178" s="111"/>
    </row>
    <row r="179" spans="1:47" s="32" customFormat="1" ht="22.5">
      <c r="A179" s="667">
        <v>1</v>
      </c>
      <c r="B179" s="180"/>
      <c r="C179" s="180"/>
      <c r="D179" s="180"/>
      <c r="E179" s="180"/>
      <c r="F179" s="180"/>
      <c r="G179" s="191"/>
      <c r="H179" s="191"/>
      <c r="I179" s="88"/>
      <c r="J179" s="79"/>
      <c r="K179" s="79"/>
      <c r="L179" s="425">
        <f>mergeValue(A179)</f>
        <v>1</v>
      </c>
      <c r="M179" s="472" t="s">
        <v>20</v>
      </c>
      <c r="N179" s="460"/>
      <c r="O179" s="760"/>
      <c r="P179" s="761"/>
      <c r="Q179" s="761"/>
      <c r="R179" s="761"/>
      <c r="S179" s="761"/>
      <c r="T179" s="761"/>
      <c r="U179" s="761"/>
      <c r="V179" s="761"/>
      <c r="W179" s="762"/>
      <c r="X179" s="176" t="s">
        <v>476</v>
      </c>
      <c r="Y179" s="180"/>
      <c r="Z179" s="180"/>
      <c r="AA179" s="180"/>
      <c r="AB179" s="180"/>
      <c r="AC179" s="180"/>
      <c r="AD179" s="180"/>
      <c r="AE179" s="180"/>
      <c r="AF179" s="180"/>
      <c r="AG179" s="180"/>
    </row>
    <row r="180" spans="1:47" s="32" customFormat="1" ht="22.5">
      <c r="A180" s="667"/>
      <c r="B180" s="667">
        <v>1</v>
      </c>
      <c r="C180" s="180"/>
      <c r="D180" s="180"/>
      <c r="E180" s="180"/>
      <c r="F180" s="180"/>
      <c r="G180" s="550"/>
      <c r="H180" s="303"/>
      <c r="I180" s="553"/>
      <c r="J180" s="42"/>
      <c r="L180" s="425" t="str">
        <f>mergeValue(A180) &amp;"."&amp; mergeValue(B180)</f>
        <v>1.1</v>
      </c>
      <c r="M180" s="441" t="s">
        <v>16</v>
      </c>
      <c r="N180" s="460"/>
      <c r="O180" s="760"/>
      <c r="P180" s="761"/>
      <c r="Q180" s="761"/>
      <c r="R180" s="761"/>
      <c r="S180" s="761"/>
      <c r="T180" s="761"/>
      <c r="U180" s="761"/>
      <c r="V180" s="761"/>
      <c r="W180" s="762"/>
      <c r="X180" s="176" t="s">
        <v>477</v>
      </c>
      <c r="Y180" s="180"/>
      <c r="Z180" s="180"/>
      <c r="AA180" s="180"/>
      <c r="AB180" s="180"/>
      <c r="AC180" s="180"/>
      <c r="AD180" s="180"/>
      <c r="AE180" s="180"/>
      <c r="AF180" s="180"/>
      <c r="AG180" s="180"/>
    </row>
    <row r="181" spans="1:47" s="32" customFormat="1" ht="22.5">
      <c r="A181" s="667"/>
      <c r="B181" s="667"/>
      <c r="C181" s="667">
        <v>1</v>
      </c>
      <c r="D181" s="180"/>
      <c r="E181" s="180"/>
      <c r="F181" s="180"/>
      <c r="G181" s="550"/>
      <c r="H181" s="303"/>
      <c r="I181" s="114"/>
      <c r="J181" s="42"/>
      <c r="L181" s="425" t="str">
        <f>mergeValue(A181) &amp;"."&amp; mergeValue(B181)&amp;"."&amp; mergeValue(C181)</f>
        <v>1.1.1</v>
      </c>
      <c r="M181" s="442" t="s">
        <v>7</v>
      </c>
      <c r="N181" s="460"/>
      <c r="O181" s="760"/>
      <c r="P181" s="761"/>
      <c r="Q181" s="761"/>
      <c r="R181" s="761"/>
      <c r="S181" s="761"/>
      <c r="T181" s="761"/>
      <c r="U181" s="761"/>
      <c r="V181" s="761"/>
      <c r="W181" s="762"/>
      <c r="X181" s="176" t="s">
        <v>632</v>
      </c>
      <c r="Y181" s="180"/>
      <c r="Z181" s="180"/>
      <c r="AA181" s="180"/>
      <c r="AB181" s="180"/>
      <c r="AC181" s="180"/>
      <c r="AD181" s="180"/>
      <c r="AE181" s="180"/>
      <c r="AF181" s="180"/>
      <c r="AG181" s="180"/>
    </row>
    <row r="182" spans="1:47" s="32" customFormat="1" ht="22.5">
      <c r="A182" s="667"/>
      <c r="B182" s="667"/>
      <c r="C182" s="667"/>
      <c r="D182" s="667">
        <v>1</v>
      </c>
      <c r="E182" s="180"/>
      <c r="F182" s="180"/>
      <c r="G182" s="550"/>
      <c r="H182" s="303"/>
      <c r="I182" s="114"/>
      <c r="J182" s="552"/>
      <c r="L182" s="425" t="str">
        <f>mergeValue(A182) &amp;"."&amp; mergeValue(B182)&amp;"."&amp; mergeValue(C182)&amp;"."&amp; mergeValue(D182)</f>
        <v>1.1.1.1</v>
      </c>
      <c r="M182" s="443" t="s">
        <v>22</v>
      </c>
      <c r="N182" s="460"/>
      <c r="O182" s="760"/>
      <c r="P182" s="761"/>
      <c r="Q182" s="761"/>
      <c r="R182" s="761"/>
      <c r="S182" s="761"/>
      <c r="T182" s="761"/>
      <c r="U182" s="761"/>
      <c r="V182" s="761"/>
      <c r="W182" s="762"/>
      <c r="X182" s="176" t="s">
        <v>686</v>
      </c>
      <c r="Y182" s="180"/>
      <c r="Z182" s="180"/>
      <c r="AA182" s="180"/>
      <c r="AB182" s="180"/>
      <c r="AC182" s="180"/>
      <c r="AD182" s="180"/>
      <c r="AE182" s="180"/>
      <c r="AF182" s="180"/>
      <c r="AG182" s="180"/>
    </row>
    <row r="183" spans="1:47" s="32" customFormat="1" ht="56.25" customHeight="1">
      <c r="A183" s="667"/>
      <c r="B183" s="667"/>
      <c r="C183" s="667"/>
      <c r="D183" s="667"/>
      <c r="E183" s="180">
        <v>1</v>
      </c>
      <c r="F183" s="180"/>
      <c r="G183" s="550"/>
      <c r="H183" s="303"/>
      <c r="I183" s="114"/>
      <c r="J183" s="552"/>
      <c r="K183" s="202"/>
      <c r="L183" s="425" t="str">
        <f>mergeValue(A183) &amp;"."&amp; mergeValue(B183)&amp;"."&amp; mergeValue(C183)&amp;"."&amp; mergeValue(D183)&amp;"."&amp; mergeValue(E183)</f>
        <v>1.1.1.1.1</v>
      </c>
      <c r="M183" s="565"/>
      <c r="N183" s="110"/>
      <c r="O183" s="567"/>
      <c r="P183" s="568"/>
      <c r="Q183" s="495"/>
      <c r="R183" s="495"/>
      <c r="S183" s="572"/>
      <c r="T183" s="405" t="s">
        <v>84</v>
      </c>
      <c r="U183" s="572"/>
      <c r="V183" s="405" t="s">
        <v>84</v>
      </c>
      <c r="W183" s="508"/>
      <c r="X183" s="176" t="s">
        <v>687</v>
      </c>
      <c r="Y183" s="180" t="str">
        <f>strCheckDateTwo(N183:W183)</f>
        <v/>
      </c>
      <c r="Z183" s="180"/>
      <c r="AA183" s="180"/>
      <c r="AB183" s="180"/>
      <c r="AC183" s="180"/>
      <c r="AD183" s="180"/>
      <c r="AE183" s="180"/>
      <c r="AF183" s="180"/>
      <c r="AG183" s="180"/>
    </row>
    <row r="184" spans="1:47" s="32" customFormat="1" ht="14.25" hidden="1" customHeight="1">
      <c r="A184" s="667"/>
      <c r="B184" s="667"/>
      <c r="C184" s="667"/>
      <c r="D184" s="667"/>
      <c r="E184" s="180"/>
      <c r="F184" s="180"/>
      <c r="G184" s="550"/>
      <c r="H184" s="303"/>
      <c r="I184" s="114"/>
      <c r="J184" s="552"/>
      <c r="K184" s="202"/>
      <c r="L184" s="359"/>
      <c r="M184" s="450"/>
      <c r="N184" s="473"/>
      <c r="O184" s="473"/>
      <c r="P184" s="473"/>
      <c r="Q184" s="473"/>
      <c r="R184" s="461" t="str">
        <f>S183 &amp; "-" &amp; U183</f>
        <v>-</v>
      </c>
      <c r="S184" s="429"/>
      <c r="T184" s="462"/>
      <c r="U184" s="429"/>
      <c r="V184" s="473"/>
      <c r="W184" s="473"/>
      <c r="X184" s="507"/>
      <c r="Y184" s="180"/>
      <c r="Z184" s="180"/>
      <c r="AA184" s="180"/>
      <c r="AB184" s="180"/>
      <c r="AC184" s="180"/>
      <c r="AD184" s="180"/>
      <c r="AE184" s="180"/>
      <c r="AF184" s="180"/>
      <c r="AG184" s="180"/>
    </row>
    <row r="185" spans="1:47" s="32" customFormat="1" ht="15" customHeight="1">
      <c r="A185" s="667"/>
      <c r="B185" s="667"/>
      <c r="C185" s="667"/>
      <c r="D185" s="667"/>
      <c r="E185" s="180"/>
      <c r="F185" s="180"/>
      <c r="G185" s="550"/>
      <c r="H185" s="303"/>
      <c r="I185" s="114"/>
      <c r="J185" s="552"/>
      <c r="K185" s="202"/>
      <c r="L185" s="439"/>
      <c r="M185" s="444" t="s">
        <v>5</v>
      </c>
      <c r="N185" s="136"/>
      <c r="O185" s="440"/>
      <c r="P185" s="440"/>
      <c r="Q185" s="440"/>
      <c r="R185" s="440"/>
      <c r="S185" s="455"/>
      <c r="T185" s="148"/>
      <c r="U185" s="452"/>
      <c r="V185" s="136"/>
      <c r="W185" s="136"/>
      <c r="X185" s="449"/>
      <c r="Y185" s="180"/>
      <c r="Z185" s="180"/>
      <c r="AA185" s="180"/>
      <c r="AB185" s="180"/>
      <c r="AC185" s="180"/>
      <c r="AD185" s="180"/>
      <c r="AE185" s="180"/>
      <c r="AF185" s="180"/>
      <c r="AG185" s="180"/>
    </row>
    <row r="186" spans="1:47" ht="15" customHeight="1">
      <c r="A186" s="667"/>
      <c r="B186" s="667"/>
      <c r="C186" s="667"/>
      <c r="D186" s="545"/>
      <c r="E186" s="545"/>
      <c r="F186" s="545"/>
      <c r="G186" s="550"/>
      <c r="H186" s="545"/>
      <c r="I186" s="114"/>
      <c r="J186" s="78"/>
      <c r="K186" s="2"/>
      <c r="L186" s="439"/>
      <c r="M186" s="137" t="s">
        <v>17</v>
      </c>
      <c r="N186" s="136"/>
      <c r="O186" s="440"/>
      <c r="P186" s="440"/>
      <c r="Q186" s="440"/>
      <c r="R186" s="440"/>
      <c r="S186" s="455"/>
      <c r="T186" s="148"/>
      <c r="U186" s="452"/>
      <c r="V186" s="136"/>
      <c r="W186" s="148"/>
      <c r="X186" s="449"/>
      <c r="Y186" s="182"/>
      <c r="Z186" s="182"/>
      <c r="AA186" s="182"/>
      <c r="AB186" s="182"/>
      <c r="AC186" s="182"/>
      <c r="AD186" s="182"/>
      <c r="AE186" s="182"/>
      <c r="AF186" s="182"/>
      <c r="AG186" s="182"/>
    </row>
    <row r="187" spans="1:47" ht="15" customHeight="1">
      <c r="A187" s="667"/>
      <c r="B187" s="667"/>
      <c r="C187" s="545"/>
      <c r="D187" s="545"/>
      <c r="E187" s="545"/>
      <c r="F187" s="545"/>
      <c r="G187" s="550"/>
      <c r="H187" s="545"/>
      <c r="I187" s="541"/>
      <c r="J187" s="78"/>
      <c r="K187" s="2"/>
      <c r="L187" s="439"/>
      <c r="M187" s="136" t="s">
        <v>18</v>
      </c>
      <c r="N187" s="136"/>
      <c r="O187" s="440"/>
      <c r="P187" s="440"/>
      <c r="Q187" s="440"/>
      <c r="R187" s="440"/>
      <c r="S187" s="455"/>
      <c r="T187" s="148"/>
      <c r="U187" s="452"/>
      <c r="V187" s="136"/>
      <c r="W187" s="148"/>
      <c r="X187" s="449"/>
      <c r="Y187" s="182"/>
      <c r="Z187" s="182"/>
      <c r="AA187" s="182"/>
      <c r="AB187" s="182"/>
      <c r="AC187" s="182"/>
      <c r="AD187" s="182"/>
      <c r="AE187" s="182"/>
      <c r="AF187" s="182"/>
      <c r="AG187" s="182"/>
    </row>
    <row r="188" spans="1:47" ht="15" customHeight="1">
      <c r="A188" s="667"/>
      <c r="B188" s="545"/>
      <c r="C188" s="545"/>
      <c r="D188" s="545"/>
      <c r="E188" s="545"/>
      <c r="F188" s="545"/>
      <c r="G188" s="550"/>
      <c r="H188" s="545"/>
      <c r="I188" s="541"/>
      <c r="J188" s="78"/>
      <c r="K188" s="2"/>
      <c r="L188" s="439"/>
      <c r="M188" s="142" t="s">
        <v>19</v>
      </c>
      <c r="N188" s="136"/>
      <c r="O188" s="440"/>
      <c r="P188" s="440"/>
      <c r="Q188" s="440"/>
      <c r="R188" s="440"/>
      <c r="S188" s="455"/>
      <c r="T188" s="148"/>
      <c r="U188" s="452"/>
      <c r="V188" s="136"/>
      <c r="W188" s="148"/>
      <c r="X188" s="449"/>
      <c r="Y188" s="182"/>
      <c r="Z188" s="182"/>
      <c r="AA188" s="182"/>
      <c r="AB188" s="182"/>
      <c r="AC188" s="182"/>
      <c r="AD188" s="182"/>
      <c r="AE188" s="182"/>
      <c r="AF188" s="182"/>
      <c r="AG188" s="182"/>
    </row>
    <row r="189" spans="1:47" ht="15" customHeight="1">
      <c r="G189" s="143"/>
      <c r="H189" s="2"/>
      <c r="I189" s="505"/>
      <c r="J189" s="78"/>
      <c r="L189" s="439"/>
      <c r="M189" s="151" t="s">
        <v>309</v>
      </c>
      <c r="N189" s="136"/>
      <c r="O189" s="440"/>
      <c r="P189" s="440"/>
      <c r="Q189" s="440"/>
      <c r="R189" s="440"/>
      <c r="S189" s="455"/>
      <c r="T189" s="148"/>
      <c r="U189" s="452"/>
      <c r="V189" s="136"/>
      <c r="W189" s="148"/>
      <c r="X189" s="449"/>
      <c r="Y189" s="182"/>
      <c r="Z189" s="182"/>
      <c r="AA189" s="182"/>
      <c r="AB189" s="182"/>
      <c r="AC189" s="182"/>
      <c r="AD189" s="182"/>
      <c r="AE189" s="182"/>
      <c r="AF189" s="182"/>
      <c r="AG189" s="182"/>
    </row>
    <row r="190" spans="1:47" ht="15" customHeight="1">
      <c r="G190" s="143"/>
      <c r="H190" s="2"/>
      <c r="I190" s="2"/>
      <c r="J190" s="78"/>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182"/>
      <c r="AM190" s="182"/>
      <c r="AN190" s="182"/>
      <c r="AO190" s="182"/>
      <c r="AP190" s="182"/>
      <c r="AQ190" s="182"/>
      <c r="AR190" s="182"/>
      <c r="AS190" s="182"/>
      <c r="AT190" s="182"/>
      <c r="AU190" s="182"/>
    </row>
    <row r="191" spans="1:47" s="31" customFormat="1" ht="17.100000000000001" customHeight="1">
      <c r="G191" s="31" t="s">
        <v>13</v>
      </c>
      <c r="I191" s="31" t="s">
        <v>209</v>
      </c>
      <c r="T191" s="144"/>
    </row>
    <row r="192" spans="1:47" ht="17.100000000000001" customHeight="1">
      <c r="L192" s="111"/>
      <c r="M192" s="111"/>
      <c r="N192" s="111"/>
      <c r="O192" s="111"/>
      <c r="P192" s="111"/>
      <c r="Q192" s="111"/>
      <c r="R192" s="111"/>
      <c r="S192" s="111"/>
      <c r="T192" s="111"/>
      <c r="U192" s="111"/>
      <c r="V192" s="111"/>
      <c r="W192" s="111"/>
      <c r="X192" s="111"/>
      <c r="Y192" s="111"/>
      <c r="Z192" s="111"/>
      <c r="AA192" s="111"/>
      <c r="AB192" s="111"/>
      <c r="AC192" s="111"/>
      <c r="AD192" s="111"/>
      <c r="AE192" s="111"/>
      <c r="AF192" s="111"/>
      <c r="AG192" s="111"/>
      <c r="AH192" s="111"/>
      <c r="AI192" s="111"/>
      <c r="AJ192" s="111"/>
      <c r="AK192" s="111"/>
      <c r="AL192" s="111"/>
    </row>
    <row r="193" spans="1:46" s="32" customFormat="1" ht="22.5">
      <c r="A193" s="667">
        <v>1</v>
      </c>
      <c r="B193" s="180"/>
      <c r="C193" s="180"/>
      <c r="D193" s="180"/>
      <c r="E193" s="180"/>
      <c r="F193" s="180"/>
      <c r="G193" s="191"/>
      <c r="H193" s="191"/>
      <c r="I193" s="88"/>
      <c r="J193" s="79"/>
      <c r="K193" s="79"/>
      <c r="L193" s="425">
        <f>mergeValue(A193)</f>
        <v>1</v>
      </c>
      <c r="M193" s="472" t="s">
        <v>20</v>
      </c>
      <c r="N193" s="757"/>
      <c r="O193" s="758"/>
      <c r="P193" s="758"/>
      <c r="Q193" s="758"/>
      <c r="R193" s="758"/>
      <c r="S193" s="758"/>
      <c r="T193" s="758"/>
      <c r="U193" s="758"/>
      <c r="V193" s="758"/>
      <c r="W193" s="758"/>
      <c r="X193" s="758"/>
      <c r="Y193" s="758"/>
      <c r="Z193" s="758"/>
      <c r="AA193" s="758"/>
      <c r="AB193" s="758"/>
      <c r="AC193" s="758"/>
      <c r="AD193" s="758"/>
      <c r="AE193" s="758"/>
      <c r="AF193" s="759"/>
      <c r="AG193" s="176" t="s">
        <v>476</v>
      </c>
      <c r="AH193" s="180"/>
      <c r="AI193" s="180"/>
      <c r="AJ193" s="180"/>
      <c r="AK193" s="180"/>
      <c r="AL193" s="180"/>
      <c r="AM193" s="180"/>
      <c r="AN193" s="180"/>
      <c r="AO193" s="180"/>
      <c r="AP193" s="180"/>
      <c r="AQ193" s="180"/>
      <c r="AR193" s="180"/>
    </row>
    <row r="194" spans="1:46" s="32" customFormat="1" ht="22.5">
      <c r="A194" s="667"/>
      <c r="B194" s="667">
        <v>1</v>
      </c>
      <c r="C194" s="180"/>
      <c r="D194" s="180"/>
      <c r="E194" s="180"/>
      <c r="F194" s="180"/>
      <c r="G194" s="463"/>
      <c r="H194" s="303"/>
      <c r="I194" s="553"/>
      <c r="J194" s="42"/>
      <c r="L194" s="425" t="str">
        <f>mergeValue(A194) &amp;"."&amp; mergeValue(B194)</f>
        <v>1.1</v>
      </c>
      <c r="M194" s="441" t="s">
        <v>16</v>
      </c>
      <c r="N194" s="754"/>
      <c r="O194" s="755"/>
      <c r="P194" s="755"/>
      <c r="Q194" s="755"/>
      <c r="R194" s="755"/>
      <c r="S194" s="755"/>
      <c r="T194" s="755"/>
      <c r="U194" s="755"/>
      <c r="V194" s="755"/>
      <c r="W194" s="755"/>
      <c r="X194" s="755"/>
      <c r="Y194" s="755"/>
      <c r="Z194" s="755"/>
      <c r="AA194" s="755"/>
      <c r="AB194" s="755"/>
      <c r="AC194" s="755"/>
      <c r="AD194" s="755"/>
      <c r="AE194" s="755"/>
      <c r="AF194" s="756"/>
      <c r="AG194" s="176" t="s">
        <v>477</v>
      </c>
      <c r="AH194" s="180"/>
      <c r="AI194" s="180"/>
      <c r="AJ194" s="180"/>
      <c r="AK194" s="180"/>
      <c r="AL194" s="180"/>
      <c r="AM194" s="180"/>
      <c r="AN194" s="180"/>
      <c r="AO194" s="180"/>
      <c r="AP194" s="180"/>
      <c r="AQ194" s="180"/>
      <c r="AR194" s="180"/>
    </row>
    <row r="195" spans="1:46" s="32" customFormat="1" ht="22.5">
      <c r="A195" s="667"/>
      <c r="B195" s="667"/>
      <c r="C195" s="667">
        <v>1</v>
      </c>
      <c r="D195" s="180"/>
      <c r="E195" s="180"/>
      <c r="F195" s="180"/>
      <c r="G195" s="463"/>
      <c r="H195" s="303"/>
      <c r="I195" s="553"/>
      <c r="J195" s="42"/>
      <c r="L195" s="425" t="str">
        <f>mergeValue(A195) &amp;"."&amp; mergeValue(B195)&amp;"."&amp; mergeValue(C195)</f>
        <v>1.1.1</v>
      </c>
      <c r="M195" s="442" t="s">
        <v>7</v>
      </c>
      <c r="N195" s="754"/>
      <c r="O195" s="755"/>
      <c r="P195" s="755"/>
      <c r="Q195" s="755"/>
      <c r="R195" s="755"/>
      <c r="S195" s="755"/>
      <c r="T195" s="755"/>
      <c r="U195" s="755"/>
      <c r="V195" s="755"/>
      <c r="W195" s="755"/>
      <c r="X195" s="755"/>
      <c r="Y195" s="755"/>
      <c r="Z195" s="755"/>
      <c r="AA195" s="755"/>
      <c r="AB195" s="755"/>
      <c r="AC195" s="755"/>
      <c r="AD195" s="755"/>
      <c r="AE195" s="755"/>
      <c r="AF195" s="756"/>
      <c r="AG195" s="176" t="s">
        <v>632</v>
      </c>
      <c r="AH195" s="180"/>
      <c r="AI195" s="180"/>
      <c r="AJ195" s="180"/>
      <c r="AK195" s="180"/>
      <c r="AL195" s="180"/>
      <c r="AM195" s="180"/>
      <c r="AN195" s="180"/>
      <c r="AO195" s="180"/>
      <c r="AP195" s="180"/>
      <c r="AQ195" s="180"/>
      <c r="AR195" s="180"/>
    </row>
    <row r="196" spans="1:46" s="32" customFormat="1" ht="15" customHeight="1">
      <c r="A196" s="667"/>
      <c r="B196" s="667"/>
      <c r="C196" s="667"/>
      <c r="D196" s="667">
        <v>1</v>
      </c>
      <c r="E196" s="180"/>
      <c r="F196" s="180"/>
      <c r="G196" s="463"/>
      <c r="H196" s="303"/>
      <c r="I196" s="553"/>
      <c r="J196" s="42"/>
      <c r="L196" s="425" t="str">
        <f>mergeValue(A196) &amp;"."&amp; mergeValue(B196)&amp;"."&amp; mergeValue(C196)&amp;"."&amp; mergeValue(D196)</f>
        <v>1.1.1.1</v>
      </c>
      <c r="M196" s="443" t="s">
        <v>22</v>
      </c>
      <c r="N196" s="754"/>
      <c r="O196" s="755"/>
      <c r="P196" s="755"/>
      <c r="Q196" s="755"/>
      <c r="R196" s="755"/>
      <c r="S196" s="755"/>
      <c r="T196" s="755"/>
      <c r="U196" s="755"/>
      <c r="V196" s="755"/>
      <c r="W196" s="755"/>
      <c r="X196" s="755"/>
      <c r="Y196" s="755"/>
      <c r="Z196" s="755"/>
      <c r="AA196" s="755"/>
      <c r="AB196" s="755"/>
      <c r="AC196" s="755"/>
      <c r="AD196" s="755"/>
      <c r="AE196" s="755"/>
      <c r="AF196" s="756"/>
      <c r="AG196" s="176" t="s">
        <v>679</v>
      </c>
      <c r="AH196" s="180"/>
      <c r="AI196" s="180"/>
      <c r="AJ196" s="180"/>
      <c r="AK196" s="180"/>
      <c r="AL196" s="180"/>
      <c r="AM196" s="180"/>
      <c r="AN196" s="180"/>
      <c r="AO196" s="180"/>
      <c r="AP196" s="180"/>
      <c r="AQ196" s="180"/>
      <c r="AR196" s="180"/>
    </row>
    <row r="197" spans="1:46" s="32" customFormat="1" ht="17.100000000000001" customHeight="1">
      <c r="A197" s="667"/>
      <c r="B197" s="667"/>
      <c r="C197" s="667"/>
      <c r="D197" s="667"/>
      <c r="E197" s="667">
        <v>1</v>
      </c>
      <c r="F197" s="180"/>
      <c r="G197" s="463"/>
      <c r="H197" s="303"/>
      <c r="I197" s="433"/>
      <c r="J197" s="555"/>
      <c r="K197" s="612"/>
      <c r="L197" s="731" t="str">
        <f>mergeValue(A197) &amp;"."&amp; mergeValue(B197)&amp;"."&amp; mergeValue(C197)&amp;"."&amp; mergeValue(D197)&amp;"."&amp; mergeValue(E197)</f>
        <v>1.1.1.1.1</v>
      </c>
      <c r="M197" s="732"/>
      <c r="N197" s="674" t="s">
        <v>85</v>
      </c>
      <c r="O197" s="739"/>
      <c r="P197" s="737">
        <v>1</v>
      </c>
      <c r="Q197" s="784"/>
      <c r="R197" s="674" t="s">
        <v>85</v>
      </c>
      <c r="S197" s="739"/>
      <c r="T197" s="737">
        <v>1</v>
      </c>
      <c r="U197" s="784"/>
      <c r="V197" s="674" t="s">
        <v>85</v>
      </c>
      <c r="W197" s="450"/>
      <c r="X197" s="100">
        <v>1</v>
      </c>
      <c r="Y197" s="576"/>
      <c r="Z197" s="495"/>
      <c r="AA197" s="495"/>
      <c r="AB197" s="713"/>
      <c r="AC197" s="674" t="s">
        <v>84</v>
      </c>
      <c r="AD197" s="713"/>
      <c r="AE197" s="674" t="s">
        <v>84</v>
      </c>
      <c r="AF197" s="459"/>
      <c r="AG197" s="734" t="s">
        <v>680</v>
      </c>
      <c r="AH197" s="180" t="str">
        <f>strCheckDate(Z198:AF198)</f>
        <v/>
      </c>
      <c r="AI197" s="189" t="str">
        <f>IF(AND(COUNTIF(AJ192:AJ192,AJ197)&gt;1,AJ197&lt;&gt;""),"ErrUnique:HasDoubleConn","")</f>
        <v/>
      </c>
      <c r="AJ197" s="189"/>
      <c r="AK197" s="189"/>
      <c r="AL197" s="189"/>
      <c r="AM197" s="189"/>
      <c r="AN197" s="189"/>
      <c r="AO197" s="180"/>
      <c r="AP197" s="180"/>
      <c r="AQ197" s="180"/>
      <c r="AR197" s="180"/>
    </row>
    <row r="198" spans="1:46" s="32" customFormat="1" ht="17.100000000000001" customHeight="1">
      <c r="A198" s="667"/>
      <c r="B198" s="667"/>
      <c r="C198" s="667"/>
      <c r="D198" s="667"/>
      <c r="E198" s="667"/>
      <c r="F198" s="180"/>
      <c r="G198" s="463"/>
      <c r="H198" s="303"/>
      <c r="I198" s="433"/>
      <c r="J198" s="555"/>
      <c r="K198" s="612"/>
      <c r="L198" s="731"/>
      <c r="M198" s="732"/>
      <c r="N198" s="674"/>
      <c r="O198" s="739"/>
      <c r="P198" s="737"/>
      <c r="Q198" s="784"/>
      <c r="R198" s="674"/>
      <c r="S198" s="739"/>
      <c r="T198" s="737"/>
      <c r="U198" s="784"/>
      <c r="V198" s="674"/>
      <c r="W198" s="465"/>
      <c r="X198" s="151"/>
      <c r="Y198" s="151"/>
      <c r="Z198" s="454"/>
      <c r="AA198" s="467" t="str">
        <f>AB197 &amp; "-" &amp; AD197</f>
        <v>-</v>
      </c>
      <c r="AB198" s="673"/>
      <c r="AC198" s="674"/>
      <c r="AD198" s="673"/>
      <c r="AE198" s="674"/>
      <c r="AF198" s="497"/>
      <c r="AG198" s="735"/>
      <c r="AH198" s="180"/>
      <c r="AI198" s="189"/>
      <c r="AJ198" s="189"/>
      <c r="AK198" s="189"/>
      <c r="AL198" s="189"/>
      <c r="AM198" s="189"/>
      <c r="AN198" s="189"/>
      <c r="AO198" s="180"/>
      <c r="AP198" s="180"/>
      <c r="AQ198" s="180"/>
      <c r="AR198" s="180"/>
    </row>
    <row r="199" spans="1:46" s="32" customFormat="1" ht="17.100000000000001" customHeight="1">
      <c r="A199" s="667"/>
      <c r="B199" s="667"/>
      <c r="C199" s="667"/>
      <c r="D199" s="667"/>
      <c r="E199" s="667"/>
      <c r="F199" s="180"/>
      <c r="G199" s="463"/>
      <c r="H199" s="303"/>
      <c r="I199" s="433"/>
      <c r="J199" s="555"/>
      <c r="K199" s="612"/>
      <c r="L199" s="731"/>
      <c r="M199" s="732"/>
      <c r="N199" s="674"/>
      <c r="O199" s="739"/>
      <c r="P199" s="737"/>
      <c r="Q199" s="784"/>
      <c r="R199" s="674"/>
      <c r="S199" s="466"/>
      <c r="T199" s="142"/>
      <c r="U199" s="151"/>
      <c r="V199" s="453"/>
      <c r="W199" s="453"/>
      <c r="X199" s="453"/>
      <c r="Y199" s="453"/>
      <c r="Z199" s="454"/>
      <c r="AA199" s="454"/>
      <c r="AB199" s="455"/>
      <c r="AC199" s="148"/>
      <c r="AD199" s="148"/>
      <c r="AE199" s="455"/>
      <c r="AF199" s="148"/>
      <c r="AG199" s="735"/>
      <c r="AH199" s="180"/>
      <c r="AI199" s="189"/>
      <c r="AJ199" s="189"/>
      <c r="AK199" s="189"/>
      <c r="AL199" s="189"/>
      <c r="AM199" s="189"/>
      <c r="AN199" s="189"/>
      <c r="AO199" s="180"/>
      <c r="AP199" s="180"/>
      <c r="AQ199" s="180"/>
      <c r="AR199" s="180"/>
    </row>
    <row r="200" spans="1:46" s="32" customFormat="1" ht="17.100000000000001" customHeight="1">
      <c r="A200" s="667"/>
      <c r="B200" s="667"/>
      <c r="C200" s="667"/>
      <c r="D200" s="667"/>
      <c r="E200" s="667"/>
      <c r="F200" s="180"/>
      <c r="G200" s="463"/>
      <c r="H200" s="303"/>
      <c r="I200" s="433"/>
      <c r="J200" s="555"/>
      <c r="K200" s="612"/>
      <c r="L200" s="731"/>
      <c r="M200" s="732"/>
      <c r="N200" s="674"/>
      <c r="O200" s="456"/>
      <c r="P200" s="458"/>
      <c r="Q200" s="457"/>
      <c r="R200" s="453"/>
      <c r="S200" s="453"/>
      <c r="T200" s="453"/>
      <c r="U200" s="453"/>
      <c r="V200" s="453"/>
      <c r="W200" s="453"/>
      <c r="X200" s="453"/>
      <c r="Y200" s="453"/>
      <c r="Z200" s="454"/>
      <c r="AA200" s="454"/>
      <c r="AB200" s="455"/>
      <c r="AC200" s="148"/>
      <c r="AD200" s="148"/>
      <c r="AE200" s="455"/>
      <c r="AF200" s="148"/>
      <c r="AG200" s="735"/>
      <c r="AH200" s="180"/>
      <c r="AI200" s="189"/>
      <c r="AJ200" s="189"/>
      <c r="AK200" s="189"/>
      <c r="AL200" s="189"/>
      <c r="AM200" s="189"/>
      <c r="AN200" s="189"/>
      <c r="AO200" s="180"/>
      <c r="AP200" s="180"/>
      <c r="AQ200" s="180"/>
      <c r="AR200" s="180"/>
    </row>
    <row r="201" spans="1:46" ht="15" customHeight="1">
      <c r="A201" s="667"/>
      <c r="B201" s="667"/>
      <c r="C201" s="667"/>
      <c r="D201" s="667"/>
      <c r="E201" s="545"/>
      <c r="F201" s="182"/>
      <c r="G201" s="182"/>
      <c r="H201" s="182"/>
      <c r="I201" s="433"/>
      <c r="J201" s="555"/>
      <c r="K201" s="2"/>
      <c r="L201" s="439"/>
      <c r="M201" s="444" t="s">
        <v>5</v>
      </c>
      <c r="N201" s="444"/>
      <c r="O201" s="444"/>
      <c r="P201" s="444"/>
      <c r="Q201" s="444"/>
      <c r="R201" s="444"/>
      <c r="S201" s="444"/>
      <c r="T201" s="444"/>
      <c r="U201" s="444"/>
      <c r="V201" s="444"/>
      <c r="W201" s="444"/>
      <c r="X201" s="444"/>
      <c r="Y201" s="444"/>
      <c r="Z201" s="444"/>
      <c r="AA201" s="444"/>
      <c r="AB201" s="444"/>
      <c r="AC201" s="444"/>
      <c r="AD201" s="444"/>
      <c r="AE201" s="444"/>
      <c r="AF201" s="444"/>
      <c r="AG201" s="736"/>
      <c r="AH201" s="182"/>
      <c r="AI201" s="182"/>
      <c r="AJ201" s="182"/>
      <c r="AK201" s="182"/>
      <c r="AL201" s="182"/>
      <c r="AM201" s="182"/>
      <c r="AN201" s="182"/>
      <c r="AO201" s="182"/>
      <c r="AP201" s="182"/>
      <c r="AQ201" s="182"/>
      <c r="AR201" s="182"/>
    </row>
    <row r="202" spans="1:46" ht="15" customHeight="1">
      <c r="A202" s="667"/>
      <c r="B202" s="667"/>
      <c r="C202" s="667"/>
      <c r="D202" s="545"/>
      <c r="E202" s="545"/>
      <c r="F202" s="182"/>
      <c r="G202" s="463"/>
      <c r="H202" s="182"/>
      <c r="I202" s="2"/>
      <c r="J202" s="78"/>
      <c r="K202" s="2"/>
      <c r="L202" s="439"/>
      <c r="M202" s="137" t="s">
        <v>17</v>
      </c>
      <c r="N202" s="137"/>
      <c r="O202" s="137"/>
      <c r="P202" s="137"/>
      <c r="Q202" s="137"/>
      <c r="R202" s="137"/>
      <c r="S202" s="137"/>
      <c r="T202" s="137"/>
      <c r="U202" s="137"/>
      <c r="V202" s="137"/>
      <c r="W202" s="137"/>
      <c r="X202" s="137"/>
      <c r="Y202" s="137"/>
      <c r="Z202" s="137"/>
      <c r="AA202" s="137"/>
      <c r="AB202" s="137"/>
      <c r="AC202" s="137"/>
      <c r="AD202" s="137"/>
      <c r="AE202" s="137"/>
      <c r="AF202" s="148"/>
      <c r="AG202" s="449"/>
      <c r="AH202" s="182"/>
      <c r="AI202" s="182"/>
      <c r="AJ202" s="182"/>
      <c r="AK202" s="182"/>
      <c r="AL202" s="182"/>
      <c r="AM202" s="182"/>
      <c r="AN202" s="182"/>
      <c r="AO202" s="182"/>
      <c r="AP202" s="182"/>
      <c r="AQ202" s="182"/>
      <c r="AR202" s="182"/>
    </row>
    <row r="203" spans="1:46" ht="15" customHeight="1">
      <c r="A203" s="667"/>
      <c r="B203" s="667"/>
      <c r="C203" s="545"/>
      <c r="D203" s="545"/>
      <c r="E203" s="545"/>
      <c r="F203" s="182"/>
      <c r="G203" s="463"/>
      <c r="H203" s="182"/>
      <c r="I203" s="2"/>
      <c r="J203" s="78"/>
      <c r="K203" s="2"/>
      <c r="L203" s="439"/>
      <c r="M203" s="136" t="s">
        <v>18</v>
      </c>
      <c r="N203" s="136"/>
      <c r="O203" s="136"/>
      <c r="P203" s="136"/>
      <c r="Q203" s="136"/>
      <c r="R203" s="136"/>
      <c r="S203" s="136"/>
      <c r="T203" s="136"/>
      <c r="U203" s="136"/>
      <c r="V203" s="136"/>
      <c r="W203" s="136"/>
      <c r="X203" s="136"/>
      <c r="Y203" s="136"/>
      <c r="Z203" s="440"/>
      <c r="AA203" s="440"/>
      <c r="AB203" s="455"/>
      <c r="AC203" s="148"/>
      <c r="AD203" s="452"/>
      <c r="AE203" s="136"/>
      <c r="AF203" s="148"/>
      <c r="AG203" s="449"/>
      <c r="AH203" s="182"/>
      <c r="AI203" s="182"/>
      <c r="AJ203" s="182"/>
      <c r="AK203" s="182"/>
      <c r="AL203" s="182"/>
      <c r="AM203" s="182"/>
      <c r="AN203" s="182"/>
      <c r="AO203" s="182"/>
      <c r="AP203" s="182"/>
      <c r="AQ203" s="182"/>
      <c r="AR203" s="182"/>
    </row>
    <row r="204" spans="1:46" ht="15" customHeight="1">
      <c r="A204" s="667"/>
      <c r="B204" s="545"/>
      <c r="C204" s="545"/>
      <c r="D204" s="545"/>
      <c r="E204" s="545"/>
      <c r="F204" s="182"/>
      <c r="G204" s="463"/>
      <c r="H204" s="182"/>
      <c r="I204" s="2"/>
      <c r="J204" s="78"/>
      <c r="K204" s="2"/>
      <c r="L204" s="439"/>
      <c r="M204" s="142" t="s">
        <v>19</v>
      </c>
      <c r="N204" s="142"/>
      <c r="O204" s="142"/>
      <c r="P204" s="142"/>
      <c r="Q204" s="142"/>
      <c r="R204" s="142"/>
      <c r="S204" s="142"/>
      <c r="T204" s="142"/>
      <c r="U204" s="142"/>
      <c r="V204" s="142"/>
      <c r="W204" s="142"/>
      <c r="X204" s="142"/>
      <c r="Y204" s="142"/>
      <c r="Z204" s="440"/>
      <c r="AA204" s="440"/>
      <c r="AB204" s="455"/>
      <c r="AC204" s="148"/>
      <c r="AD204" s="452"/>
      <c r="AE204" s="136"/>
      <c r="AF204" s="148"/>
      <c r="AG204" s="449"/>
      <c r="AH204" s="182"/>
      <c r="AI204" s="182"/>
      <c r="AJ204" s="182"/>
      <c r="AK204" s="182"/>
      <c r="AL204" s="182"/>
      <c r="AM204" s="182"/>
      <c r="AN204" s="182"/>
      <c r="AO204" s="182"/>
      <c r="AP204" s="182"/>
      <c r="AQ204" s="182"/>
      <c r="AR204" s="182"/>
    </row>
    <row r="205" spans="1:46" ht="15" customHeight="1">
      <c r="G205" s="143"/>
      <c r="H205" s="2"/>
      <c r="I205" s="505"/>
      <c r="J205" s="78"/>
      <c r="L205" s="439"/>
      <c r="M205" s="151" t="s">
        <v>309</v>
      </c>
      <c r="N205" s="151"/>
      <c r="O205" s="151"/>
      <c r="P205" s="151"/>
      <c r="Q205" s="151"/>
      <c r="R205" s="151"/>
      <c r="S205" s="151"/>
      <c r="T205" s="151"/>
      <c r="U205" s="151"/>
      <c r="V205" s="151"/>
      <c r="W205" s="151"/>
      <c r="X205" s="151"/>
      <c r="Y205" s="151"/>
      <c r="Z205" s="440"/>
      <c r="AA205" s="440"/>
      <c r="AB205" s="455"/>
      <c r="AC205" s="148"/>
      <c r="AD205" s="452"/>
      <c r="AE205" s="136"/>
      <c r="AF205" s="148"/>
      <c r="AG205" s="449"/>
      <c r="AH205" s="182"/>
      <c r="AI205" s="182"/>
      <c r="AJ205" s="182"/>
      <c r="AK205" s="182"/>
      <c r="AL205" s="182"/>
      <c r="AM205" s="182"/>
      <c r="AN205" s="182"/>
      <c r="AO205" s="182"/>
      <c r="AP205" s="182"/>
      <c r="AQ205" s="182"/>
      <c r="AR205" s="182"/>
    </row>
    <row r="206" spans="1:46" ht="15" customHeight="1">
      <c r="G206" s="143"/>
      <c r="H206" s="2"/>
      <c r="I206" s="2"/>
      <c r="J206" s="78"/>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182"/>
      <c r="AL206" s="182"/>
      <c r="AM206" s="182"/>
      <c r="AN206" s="182"/>
      <c r="AO206" s="182"/>
      <c r="AP206" s="182"/>
      <c r="AQ206" s="182"/>
      <c r="AR206" s="182"/>
      <c r="AS206" s="182"/>
      <c r="AT206" s="182"/>
    </row>
    <row r="207" spans="1:46" ht="15" customHeight="1">
      <c r="G207" s="143"/>
      <c r="H207" s="2"/>
      <c r="I207" s="2"/>
      <c r="J207" s="78"/>
      <c r="K207" s="2"/>
      <c r="L207" s="2"/>
      <c r="M207" s="2"/>
      <c r="N207" s="2"/>
      <c r="O207" s="2"/>
      <c r="P207" s="2"/>
      <c r="Q207" s="669"/>
      <c r="R207" s="2"/>
      <c r="S207" s="2"/>
      <c r="T207" s="2"/>
      <c r="U207" s="669"/>
      <c r="V207" s="2"/>
      <c r="W207" s="2"/>
      <c r="X207" s="2"/>
      <c r="Y207" s="573"/>
      <c r="Z207" s="2"/>
      <c r="AA207" s="2"/>
      <c r="AB207" s="2"/>
      <c r="AC207" s="2"/>
      <c r="AD207" s="2"/>
      <c r="AE207" s="2"/>
      <c r="AF207" s="2"/>
      <c r="AG207" s="2"/>
      <c r="AH207" s="2"/>
      <c r="AI207" s="2"/>
      <c r="AJ207" s="2"/>
      <c r="AK207" s="182"/>
      <c r="AL207" s="182"/>
      <c r="AM207" s="182"/>
      <c r="AN207" s="182"/>
      <c r="AO207" s="182"/>
      <c r="AP207" s="182"/>
      <c r="AQ207" s="182"/>
      <c r="AR207" s="182"/>
      <c r="AS207" s="182"/>
      <c r="AT207" s="182"/>
    </row>
    <row r="208" spans="1:46" ht="15" customHeight="1">
      <c r="G208" s="143"/>
      <c r="H208" s="2"/>
      <c r="I208" s="2"/>
      <c r="J208" s="78"/>
      <c r="K208" s="2"/>
      <c r="L208" s="2"/>
      <c r="M208" s="2"/>
      <c r="N208" s="2"/>
      <c r="O208" s="2"/>
      <c r="P208" s="2"/>
      <c r="Q208" s="669"/>
      <c r="R208" s="2"/>
      <c r="S208" s="2"/>
      <c r="T208" s="2"/>
      <c r="U208" s="669"/>
      <c r="V208" s="2"/>
      <c r="W208" s="2"/>
      <c r="X208" s="2"/>
      <c r="Y208" s="2"/>
      <c r="Z208" s="2"/>
      <c r="AA208" s="2"/>
      <c r="AB208" s="2"/>
      <c r="AC208" s="2"/>
    </row>
    <row r="209" spans="1:36" ht="15" customHeight="1">
      <c r="G209" s="143"/>
      <c r="H209" s="2"/>
      <c r="I209" s="2"/>
      <c r="J209" s="78"/>
      <c r="K209" s="2"/>
      <c r="L209" s="2"/>
      <c r="M209" s="2"/>
      <c r="N209" s="2"/>
      <c r="O209" s="2"/>
      <c r="Q209" s="669"/>
      <c r="V209" s="2"/>
      <c r="W209" s="2"/>
      <c r="X209" s="2"/>
      <c r="Z209" s="2"/>
      <c r="AA209" s="2"/>
      <c r="AB209" s="2"/>
      <c r="AC209" s="2"/>
      <c r="AD209" s="2"/>
    </row>
    <row r="210" spans="1:36" ht="15" customHeight="1">
      <c r="G210" s="143"/>
      <c r="H210" s="2"/>
      <c r="I210" s="2"/>
      <c r="J210" s="78"/>
      <c r="K210" s="2"/>
      <c r="L210" s="2"/>
      <c r="M210" s="2"/>
      <c r="N210" s="2"/>
      <c r="O210" s="2"/>
      <c r="Q210" s="199"/>
      <c r="Y210" s="2"/>
      <c r="Z210" s="2"/>
      <c r="AA210" s="2"/>
      <c r="AB210" s="2"/>
      <c r="AC210" s="2"/>
      <c r="AD210" s="2"/>
      <c r="AE210" s="2"/>
    </row>
    <row r="211" spans="1:36" ht="15" customHeight="1">
      <c r="G211" s="143"/>
      <c r="H211" s="2"/>
      <c r="I211" s="2"/>
      <c r="J211" s="78"/>
      <c r="K211" s="2"/>
      <c r="L211" s="2"/>
      <c r="M211" s="2"/>
      <c r="N211" s="763" t="s">
        <v>85</v>
      </c>
      <c r="O211" s="739"/>
      <c r="P211" s="737">
        <v>1</v>
      </c>
      <c r="Q211" s="764"/>
      <c r="R211" s="674" t="s">
        <v>84</v>
      </c>
      <c r="S211" s="765"/>
      <c r="T211" s="752">
        <v>1</v>
      </c>
      <c r="U211" s="670"/>
      <c r="V211" s="674" t="s">
        <v>84</v>
      </c>
      <c r="W211" s="536"/>
      <c r="X211" s="509">
        <v>1</v>
      </c>
      <c r="Y211" s="573"/>
      <c r="Z211" s="2"/>
      <c r="AA211" s="2"/>
      <c r="AB211" s="2"/>
      <c r="AC211" s="2"/>
      <c r="AD211" s="2"/>
    </row>
    <row r="212" spans="1:36" ht="15" customHeight="1">
      <c r="G212" s="143"/>
      <c r="H212" s="2"/>
      <c r="I212" s="2"/>
      <c r="J212" s="78"/>
      <c r="K212" s="2"/>
      <c r="L212" s="2"/>
      <c r="M212" s="2"/>
      <c r="N212" s="763"/>
      <c r="O212" s="739"/>
      <c r="P212" s="737"/>
      <c r="Q212" s="764"/>
      <c r="R212" s="674"/>
      <c r="S212" s="766"/>
      <c r="T212" s="753"/>
      <c r="U212" s="670"/>
      <c r="V212" s="674"/>
      <c r="W212" s="151"/>
      <c r="X212" s="151"/>
      <c r="Y212" s="151" t="s">
        <v>712</v>
      </c>
      <c r="Z212" s="2"/>
      <c r="AA212" s="2"/>
      <c r="AB212" s="2"/>
      <c r="AC212" s="2"/>
      <c r="AD212" s="2"/>
      <c r="AE212" s="2"/>
    </row>
    <row r="213" spans="1:36" ht="15" customHeight="1">
      <c r="G213" s="143"/>
      <c r="H213" s="2"/>
      <c r="I213" s="2"/>
      <c r="J213" s="78"/>
      <c r="K213" s="2"/>
      <c r="L213" s="2"/>
      <c r="M213" s="2"/>
      <c r="N213" s="763"/>
      <c r="O213" s="739"/>
      <c r="P213" s="737"/>
      <c r="Q213" s="764"/>
      <c r="R213" s="674"/>
      <c r="S213" s="142"/>
      <c r="T213" s="142"/>
      <c r="U213" s="151" t="s">
        <v>713</v>
      </c>
      <c r="V213" s="535"/>
      <c r="W213" s="453"/>
      <c r="X213" s="453"/>
      <c r="Y213" s="453"/>
      <c r="Z213" s="2"/>
      <c r="AA213" s="2"/>
      <c r="AB213" s="2"/>
      <c r="AC213" s="2"/>
      <c r="AD213" s="2"/>
      <c r="AE213" s="2"/>
    </row>
    <row r="214" spans="1:36" ht="15" customHeight="1">
      <c r="G214" s="143"/>
      <c r="H214" s="2"/>
      <c r="I214" s="2"/>
      <c r="J214" s="78"/>
      <c r="K214" s="2"/>
      <c r="L214" s="2"/>
      <c r="M214" s="2"/>
      <c r="N214" s="674"/>
      <c r="O214" s="533"/>
      <c r="P214" s="533"/>
      <c r="Q214" s="534"/>
      <c r="R214" s="535"/>
      <c r="S214" s="453"/>
      <c r="T214" s="453"/>
      <c r="U214" s="453"/>
      <c r="V214" s="453"/>
      <c r="W214" s="453"/>
      <c r="X214" s="453"/>
      <c r="Y214" s="453"/>
      <c r="Z214" s="2"/>
      <c r="AA214" s="2"/>
      <c r="AB214" s="2"/>
      <c r="AC214" s="2"/>
      <c r="AD214" s="2"/>
      <c r="AE214" s="2"/>
    </row>
    <row r="216" spans="1:36" s="32" customFormat="1" ht="17.100000000000001" customHeight="1">
      <c r="A216" s="89"/>
      <c r="B216" s="89"/>
      <c r="C216" s="79"/>
      <c r="D216" s="138"/>
      <c r="E216" s="77"/>
      <c r="F216" s="157"/>
      <c r="G216" s="157"/>
      <c r="H216" s="156"/>
      <c r="I216" s="156"/>
      <c r="J216" s="156"/>
      <c r="K216" s="156"/>
      <c r="L216" s="156"/>
      <c r="M216" s="156"/>
      <c r="N216" s="156"/>
      <c r="O216" s="156"/>
      <c r="P216" s="156"/>
      <c r="Q216" s="156"/>
      <c r="R216" s="156"/>
      <c r="S216" s="156"/>
      <c r="T216" s="140"/>
      <c r="U216" s="140"/>
      <c r="V216" s="140"/>
      <c r="W216" s="158"/>
      <c r="X216" s="158"/>
    </row>
    <row r="217" spans="1:36" ht="18.75" customHeight="1">
      <c r="X217" s="182"/>
      <c r="Y217" s="182"/>
      <c r="Z217" s="182"/>
      <c r="AA217" s="182"/>
      <c r="AB217" s="182"/>
      <c r="AC217" s="182"/>
      <c r="AD217" s="182"/>
      <c r="AE217" s="182"/>
      <c r="AF217" s="182"/>
      <c r="AG217" s="182"/>
      <c r="AH217" s="182"/>
      <c r="AI217" s="182"/>
      <c r="AJ217" s="182"/>
    </row>
    <row r="218" spans="1:36" s="31" customFormat="1" ht="17.100000000000001" customHeight="1">
      <c r="G218" s="31" t="s">
        <v>13</v>
      </c>
      <c r="I218" s="31" t="s">
        <v>745</v>
      </c>
      <c r="V218" s="144"/>
      <c r="X218" s="192"/>
      <c r="Y218" s="192"/>
      <c r="Z218" s="192"/>
      <c r="AA218" s="192"/>
      <c r="AB218" s="192"/>
      <c r="AC218" s="192"/>
      <c r="AD218" s="192"/>
      <c r="AE218" s="192"/>
      <c r="AF218" s="192"/>
      <c r="AG218" s="192"/>
      <c r="AH218" s="192"/>
      <c r="AI218" s="192"/>
      <c r="AJ218" s="192"/>
    </row>
    <row r="219" spans="1:36" ht="17.100000000000001" customHeight="1">
      <c r="L219" s="111"/>
      <c r="M219" s="111"/>
      <c r="N219" s="111"/>
      <c r="O219" s="111"/>
      <c r="P219" s="111"/>
      <c r="Q219" s="111"/>
      <c r="R219" s="111"/>
      <c r="S219" s="111"/>
      <c r="T219" s="111"/>
      <c r="U219" s="111"/>
      <c r="V219" s="111"/>
      <c r="W219" s="111"/>
      <c r="X219" s="182"/>
      <c r="Y219" s="182"/>
      <c r="Z219" s="182"/>
      <c r="AA219" s="182"/>
      <c r="AB219" s="182"/>
      <c r="AC219" s="182"/>
      <c r="AD219" s="182"/>
      <c r="AE219" s="182"/>
      <c r="AF219" s="182"/>
      <c r="AG219" s="182"/>
      <c r="AH219" s="182"/>
      <c r="AI219" s="182"/>
      <c r="AJ219" s="182"/>
    </row>
    <row r="220" spans="1:36" s="32" customFormat="1" ht="22.5">
      <c r="A220" s="667">
        <v>1</v>
      </c>
      <c r="B220" s="180"/>
      <c r="C220" s="180"/>
      <c r="D220" s="180"/>
      <c r="E220" s="191"/>
      <c r="F220" s="303"/>
      <c r="G220" s="303"/>
      <c r="H220" s="303"/>
      <c r="I220" s="88"/>
      <c r="J220" s="541"/>
      <c r="K220" s="544"/>
      <c r="L220" s="425">
        <f>mergeValue(A220)</f>
        <v>1</v>
      </c>
      <c r="M220" s="472" t="s">
        <v>20</v>
      </c>
      <c r="N220" s="473"/>
      <c r="O220" s="703"/>
      <c r="P220" s="704"/>
      <c r="Q220" s="704"/>
      <c r="R220" s="704"/>
      <c r="S220" s="704"/>
      <c r="T220" s="704"/>
      <c r="U220" s="704"/>
      <c r="V220" s="705"/>
      <c r="W220" s="267" t="s">
        <v>476</v>
      </c>
      <c r="X220" s="180"/>
      <c r="Y220" s="189"/>
      <c r="Z220" s="189" t="str">
        <f t="shared" ref="Z220:Z233" si="3">IF(M220="","",M220 )</f>
        <v>Наименование тарифа</v>
      </c>
      <c r="AA220" s="189"/>
      <c r="AB220" s="189"/>
      <c r="AC220" s="189"/>
      <c r="AD220" s="180"/>
      <c r="AE220" s="180"/>
      <c r="AF220" s="180"/>
      <c r="AG220" s="180"/>
      <c r="AH220" s="180"/>
      <c r="AI220" s="180"/>
      <c r="AJ220" s="180"/>
    </row>
    <row r="221" spans="1:36" s="32" customFormat="1" ht="22.5">
      <c r="A221" s="667"/>
      <c r="B221" s="667">
        <v>1</v>
      </c>
      <c r="C221" s="180"/>
      <c r="D221" s="180"/>
      <c r="E221" s="303"/>
      <c r="F221" s="303"/>
      <c r="G221" s="303"/>
      <c r="H221" s="303"/>
      <c r="I221" s="157"/>
      <c r="J221" s="540"/>
      <c r="K221" s="542"/>
      <c r="L221" s="425" t="str">
        <f>mergeValue(A221) &amp;"."&amp; mergeValue(B221)</f>
        <v>1.1</v>
      </c>
      <c r="M221" s="441" t="s">
        <v>16</v>
      </c>
      <c r="N221" s="473"/>
      <c r="O221" s="703"/>
      <c r="P221" s="704"/>
      <c r="Q221" s="704"/>
      <c r="R221" s="704"/>
      <c r="S221" s="704"/>
      <c r="T221" s="704"/>
      <c r="U221" s="704"/>
      <c r="V221" s="705"/>
      <c r="W221" s="267" t="s">
        <v>477</v>
      </c>
      <c r="X221" s="180"/>
      <c r="Y221" s="189"/>
      <c r="Z221" s="189" t="str">
        <f t="shared" si="3"/>
        <v>Территория действия тарифа</v>
      </c>
      <c r="AA221" s="189"/>
      <c r="AB221" s="189"/>
      <c r="AC221" s="189"/>
      <c r="AD221" s="180"/>
      <c r="AE221" s="180"/>
      <c r="AF221" s="180"/>
      <c r="AG221" s="180"/>
      <c r="AH221" s="180"/>
      <c r="AI221" s="180"/>
      <c r="AJ221" s="180"/>
    </row>
    <row r="222" spans="1:36" s="32" customFormat="1" ht="22.5">
      <c r="A222" s="667"/>
      <c r="B222" s="667"/>
      <c r="C222" s="667">
        <v>1</v>
      </c>
      <c r="D222" s="180"/>
      <c r="E222" s="303"/>
      <c r="F222" s="303"/>
      <c r="G222" s="303"/>
      <c r="H222" s="303"/>
      <c r="I222" s="543"/>
      <c r="J222" s="540"/>
      <c r="K222" s="542"/>
      <c r="L222" s="425" t="str">
        <f>mergeValue(A222) &amp;"."&amp; mergeValue(B222)&amp;"."&amp; mergeValue(C222)</f>
        <v>1.1.1</v>
      </c>
      <c r="M222" s="442" t="s">
        <v>7</v>
      </c>
      <c r="N222" s="473"/>
      <c r="O222" s="703"/>
      <c r="P222" s="704"/>
      <c r="Q222" s="704"/>
      <c r="R222" s="704"/>
      <c r="S222" s="704"/>
      <c r="T222" s="704"/>
      <c r="U222" s="704"/>
      <c r="V222" s="705"/>
      <c r="W222" s="267" t="s">
        <v>632</v>
      </c>
      <c r="X222" s="180"/>
      <c r="Y222" s="189"/>
      <c r="Z222" s="189" t="str">
        <f t="shared" si="3"/>
        <v xml:space="preserve">Наименование системы теплоснабжения </v>
      </c>
      <c r="AA222" s="189"/>
      <c r="AB222" s="189"/>
      <c r="AC222" s="189"/>
      <c r="AD222" s="180"/>
      <c r="AE222" s="180"/>
      <c r="AF222" s="180"/>
      <c r="AG222" s="180"/>
      <c r="AH222" s="180"/>
      <c r="AI222" s="180"/>
      <c r="AJ222" s="180"/>
    </row>
    <row r="223" spans="1:36" s="32" customFormat="1" ht="22.5">
      <c r="A223" s="667"/>
      <c r="B223" s="667"/>
      <c r="C223" s="667"/>
      <c r="D223" s="667">
        <v>1</v>
      </c>
      <c r="E223" s="303"/>
      <c r="F223" s="303"/>
      <c r="G223" s="303"/>
      <c r="H223" s="303"/>
      <c r="I223" s="543"/>
      <c r="J223" s="540"/>
      <c r="K223" s="542"/>
      <c r="L223" s="425" t="str">
        <f>mergeValue(A223) &amp;"."&amp; mergeValue(B223)&amp;"."&amp; mergeValue(C223)&amp;"."&amp; mergeValue(D223)</f>
        <v>1.1.1.1</v>
      </c>
      <c r="M223" s="443" t="s">
        <v>22</v>
      </c>
      <c r="N223" s="473"/>
      <c r="O223" s="703"/>
      <c r="P223" s="704"/>
      <c r="Q223" s="704"/>
      <c r="R223" s="704"/>
      <c r="S223" s="704"/>
      <c r="T223" s="704"/>
      <c r="U223" s="704"/>
      <c r="V223" s="705"/>
      <c r="W223" s="267" t="s">
        <v>633</v>
      </c>
      <c r="X223" s="180"/>
      <c r="Y223" s="189"/>
      <c r="Z223" s="189" t="str">
        <f t="shared" si="3"/>
        <v xml:space="preserve">Источник тепловой энергии  </v>
      </c>
      <c r="AA223" s="189"/>
      <c r="AB223" s="189"/>
      <c r="AC223" s="189"/>
      <c r="AD223" s="180"/>
      <c r="AE223" s="180"/>
      <c r="AF223" s="180"/>
      <c r="AG223" s="180"/>
      <c r="AH223" s="180"/>
      <c r="AI223" s="180"/>
      <c r="AJ223" s="180"/>
    </row>
    <row r="224" spans="1:36" s="32" customFormat="1" ht="101.25">
      <c r="A224" s="667"/>
      <c r="B224" s="667"/>
      <c r="C224" s="667"/>
      <c r="D224" s="667"/>
      <c r="E224" s="667">
        <v>1</v>
      </c>
      <c r="F224" s="303"/>
      <c r="G224" s="303"/>
      <c r="H224" s="180">
        <v>1</v>
      </c>
      <c r="I224" s="667">
        <v>1</v>
      </c>
      <c r="J224" s="303"/>
      <c r="K224" s="546"/>
      <c r="L224" s="425" t="str">
        <f>mergeValue(A224) &amp;"."&amp; mergeValue(B224)&amp;"."&amp; mergeValue(C224)&amp;"."&amp; mergeValue(D224)&amp;"."&amp; mergeValue(E224)</f>
        <v>1.1.1.1.1</v>
      </c>
      <c r="M224" s="445" t="s">
        <v>9</v>
      </c>
      <c r="N224" s="473"/>
      <c r="O224" s="670"/>
      <c r="P224" s="671"/>
      <c r="Q224" s="671"/>
      <c r="R224" s="671"/>
      <c r="S224" s="671"/>
      <c r="T224" s="671"/>
      <c r="U224" s="671"/>
      <c r="V224" s="672"/>
      <c r="W224" s="267" t="s">
        <v>637</v>
      </c>
      <c r="X224" s="180"/>
      <c r="Y224" s="189"/>
      <c r="Z224" s="189" t="str">
        <f t="shared" si="3"/>
        <v>Схема подключения теплопотребляющей установки к коллектору источника тепловой энергии</v>
      </c>
      <c r="AA224" s="189"/>
      <c r="AB224" s="189"/>
      <c r="AC224" s="189"/>
      <c r="AD224" s="180"/>
      <c r="AE224" s="180"/>
      <c r="AF224" s="180"/>
      <c r="AG224" s="180"/>
      <c r="AH224" s="180"/>
      <c r="AI224" s="180"/>
      <c r="AJ224" s="180"/>
    </row>
    <row r="225" spans="1:99" s="32" customFormat="1" ht="90">
      <c r="A225" s="667"/>
      <c r="B225" s="667"/>
      <c r="C225" s="667"/>
      <c r="D225" s="667"/>
      <c r="E225" s="667"/>
      <c r="F225" s="667">
        <v>1</v>
      </c>
      <c r="G225" s="180"/>
      <c r="H225" s="180"/>
      <c r="I225" s="667"/>
      <c r="J225" s="667">
        <v>1</v>
      </c>
      <c r="K225" s="547"/>
      <c r="L225" s="425" t="str">
        <f>mergeValue(A225) &amp;"."&amp; mergeValue(B225)&amp;"."&amp; mergeValue(C225)&amp;"."&amp; mergeValue(D225)&amp;"."&amp; mergeValue(E225)&amp;"."&amp; mergeValue(F225)</f>
        <v>1.1.1.1.1.1</v>
      </c>
      <c r="M225" s="446" t="s">
        <v>10</v>
      </c>
      <c r="N225" s="473"/>
      <c r="O225" s="670"/>
      <c r="P225" s="671"/>
      <c r="Q225" s="671"/>
      <c r="R225" s="671"/>
      <c r="S225" s="671"/>
      <c r="T225" s="671"/>
      <c r="U225" s="671"/>
      <c r="V225" s="672"/>
      <c r="W225" s="267" t="s">
        <v>635</v>
      </c>
      <c r="X225" s="180"/>
      <c r="Y225" s="189"/>
      <c r="Z225" s="189" t="str">
        <f t="shared" si="3"/>
        <v>Группа потребителей</v>
      </c>
      <c r="AA225" s="189"/>
      <c r="AB225" s="189"/>
      <c r="AC225" s="189"/>
      <c r="AD225" s="180"/>
      <c r="AE225" s="180"/>
      <c r="AF225" s="180"/>
      <c r="AG225" s="180"/>
      <c r="AH225" s="180"/>
      <c r="AI225" s="180"/>
      <c r="AJ225" s="180"/>
    </row>
    <row r="226" spans="1:99" s="32" customFormat="1" ht="195.75" customHeight="1">
      <c r="A226" s="667"/>
      <c r="B226" s="667"/>
      <c r="C226" s="667"/>
      <c r="D226" s="667"/>
      <c r="E226" s="667"/>
      <c r="F226" s="667"/>
      <c r="G226" s="180">
        <v>1</v>
      </c>
      <c r="H226" s="180"/>
      <c r="I226" s="667"/>
      <c r="J226" s="667"/>
      <c r="K226" s="547">
        <v>1</v>
      </c>
      <c r="L226" s="425" t="str">
        <f>mergeValue(A226) &amp;"."&amp; mergeValue(B226)&amp;"."&amp; mergeValue(C226)&amp;"."&amp; mergeValue(D226)&amp;"."&amp; mergeValue(E226)&amp;"."&amp; mergeValue(F226)&amp;"."&amp; mergeValue(G226)</f>
        <v>1.1.1.1.1.1.1</v>
      </c>
      <c r="M226" s="563"/>
      <c r="N226" s="473"/>
      <c r="O226" s="451"/>
      <c r="P226" s="451"/>
      <c r="Q226" s="451"/>
      <c r="R226" s="673"/>
      <c r="S226" s="674" t="s">
        <v>84</v>
      </c>
      <c r="T226" s="673"/>
      <c r="U226" s="674" t="s">
        <v>84</v>
      </c>
      <c r="V226" s="451"/>
      <c r="W226" s="666" t="s">
        <v>654</v>
      </c>
      <c r="X226" s="180" t="str">
        <f>strCheckDate(O227:V227)</f>
        <v/>
      </c>
      <c r="Y226" s="189"/>
      <c r="Z226" s="189" t="str">
        <f t="shared" si="3"/>
        <v/>
      </c>
      <c r="AA226" s="189"/>
      <c r="AB226" s="189"/>
      <c r="AC226" s="189"/>
      <c r="AD226" s="180"/>
      <c r="AE226" s="180"/>
      <c r="AF226" s="180"/>
      <c r="AG226" s="180"/>
      <c r="AH226" s="180"/>
      <c r="AI226" s="180"/>
      <c r="AJ226" s="180"/>
    </row>
    <row r="227" spans="1:99" s="32" customFormat="1" ht="14.25" hidden="1" customHeight="1">
      <c r="A227" s="667"/>
      <c r="B227" s="667"/>
      <c r="C227" s="667"/>
      <c r="D227" s="667"/>
      <c r="E227" s="667"/>
      <c r="F227" s="667"/>
      <c r="G227" s="180"/>
      <c r="H227" s="180"/>
      <c r="I227" s="667"/>
      <c r="J227" s="667"/>
      <c r="K227" s="547"/>
      <c r="L227" s="253"/>
      <c r="M227" s="473"/>
      <c r="N227" s="473"/>
      <c r="O227" s="451"/>
      <c r="P227" s="451"/>
      <c r="Q227" s="461" t="str">
        <f>R226 &amp; "-" &amp; T226</f>
        <v>-</v>
      </c>
      <c r="R227" s="673"/>
      <c r="S227" s="674"/>
      <c r="T227" s="673"/>
      <c r="U227" s="674"/>
      <c r="V227" s="451"/>
      <c r="W227" s="666"/>
      <c r="X227" s="180"/>
      <c r="Y227" s="189"/>
      <c r="Z227" s="189" t="str">
        <f t="shared" si="3"/>
        <v/>
      </c>
      <c r="AA227" s="189"/>
      <c r="AB227" s="189"/>
      <c r="AC227" s="189"/>
      <c r="AD227" s="180"/>
      <c r="AE227" s="180"/>
      <c r="AF227" s="180"/>
      <c r="AG227" s="180"/>
      <c r="AH227" s="180"/>
      <c r="AI227" s="180"/>
      <c r="AJ227" s="180"/>
    </row>
    <row r="228" spans="1:99" s="32" customFormat="1" ht="15" customHeight="1">
      <c r="A228" s="667"/>
      <c r="B228" s="667"/>
      <c r="C228" s="667"/>
      <c r="D228" s="667"/>
      <c r="E228" s="667"/>
      <c r="F228" s="667"/>
      <c r="G228" s="303"/>
      <c r="H228" s="180"/>
      <c r="I228" s="667"/>
      <c r="J228" s="667"/>
      <c r="K228" s="546"/>
      <c r="L228" s="439"/>
      <c r="M228" s="448" t="s">
        <v>25</v>
      </c>
      <c r="N228" s="148"/>
      <c r="O228" s="148"/>
      <c r="P228" s="148"/>
      <c r="Q228" s="148"/>
      <c r="R228" s="148"/>
      <c r="S228" s="148"/>
      <c r="T228" s="148"/>
      <c r="U228" s="148"/>
      <c r="V228" s="449"/>
      <c r="W228" s="666"/>
      <c r="X228" s="180"/>
      <c r="Y228" s="189"/>
      <c r="Z228" s="189" t="str">
        <f t="shared" si="3"/>
        <v>Добавить вид теплоносителя (параметры теплоносителя)</v>
      </c>
      <c r="AA228" s="189"/>
      <c r="AB228" s="189"/>
      <c r="AC228" s="189"/>
      <c r="AD228" s="180"/>
      <c r="AE228" s="180"/>
      <c r="AF228" s="180"/>
      <c r="AG228" s="180"/>
      <c r="AH228" s="180"/>
      <c r="AI228" s="180"/>
      <c r="AJ228" s="180"/>
    </row>
    <row r="229" spans="1:99" s="32" customFormat="1" ht="15" customHeight="1">
      <c r="A229" s="667"/>
      <c r="B229" s="667"/>
      <c r="C229" s="667"/>
      <c r="D229" s="667"/>
      <c r="E229" s="667"/>
      <c r="F229" s="303"/>
      <c r="G229" s="303"/>
      <c r="H229" s="180"/>
      <c r="I229" s="667"/>
      <c r="J229" s="303"/>
      <c r="K229" s="546"/>
      <c r="L229" s="439"/>
      <c r="M229" s="447" t="s">
        <v>11</v>
      </c>
      <c r="N229" s="148"/>
      <c r="O229" s="148"/>
      <c r="P229" s="148"/>
      <c r="Q229" s="148"/>
      <c r="R229" s="148"/>
      <c r="S229" s="148"/>
      <c r="T229" s="148"/>
      <c r="U229" s="452"/>
      <c r="V229" s="148"/>
      <c r="W229" s="489"/>
      <c r="X229" s="180"/>
      <c r="Y229" s="189"/>
      <c r="Z229" s="189" t="str">
        <f t="shared" si="3"/>
        <v>Добавить группу потребителей</v>
      </c>
      <c r="AA229" s="189"/>
      <c r="AB229" s="189"/>
      <c r="AC229" s="189"/>
      <c r="AD229" s="180"/>
      <c r="AE229" s="180"/>
      <c r="AF229" s="180"/>
      <c r="AG229" s="180"/>
      <c r="AH229" s="180"/>
      <c r="AI229" s="180"/>
      <c r="AJ229" s="180"/>
    </row>
    <row r="230" spans="1:99" s="32" customFormat="1" ht="15" customHeight="1">
      <c r="A230" s="667"/>
      <c r="B230" s="667"/>
      <c r="C230" s="667"/>
      <c r="D230" s="667"/>
      <c r="E230" s="545"/>
      <c r="F230" s="303"/>
      <c r="G230" s="303"/>
      <c r="H230" s="303"/>
      <c r="I230" s="541"/>
      <c r="J230" s="78"/>
      <c r="K230" s="544"/>
      <c r="L230" s="439"/>
      <c r="M230" s="444" t="s">
        <v>12</v>
      </c>
      <c r="N230" s="148"/>
      <c r="O230" s="148"/>
      <c r="P230" s="148"/>
      <c r="Q230" s="148"/>
      <c r="R230" s="148"/>
      <c r="S230" s="148"/>
      <c r="T230" s="148"/>
      <c r="U230" s="452"/>
      <c r="V230" s="148"/>
      <c r="W230" s="489"/>
      <c r="X230" s="180"/>
      <c r="Y230" s="189"/>
      <c r="Z230" s="189" t="str">
        <f t="shared" si="3"/>
        <v>Добавить схему подключения</v>
      </c>
      <c r="AA230" s="189"/>
      <c r="AB230" s="189"/>
      <c r="AC230" s="189"/>
      <c r="AD230" s="180"/>
      <c r="AE230" s="180"/>
      <c r="AF230" s="180"/>
      <c r="AG230" s="180"/>
      <c r="AH230" s="180"/>
      <c r="AI230" s="180"/>
      <c r="AJ230" s="180"/>
    </row>
    <row r="231" spans="1:99" s="32" customFormat="1" ht="15" customHeight="1">
      <c r="A231" s="667"/>
      <c r="B231" s="667"/>
      <c r="C231" s="667"/>
      <c r="D231" s="545"/>
      <c r="E231" s="545"/>
      <c r="F231" s="303"/>
      <c r="G231" s="303"/>
      <c r="H231" s="303"/>
      <c r="I231" s="541"/>
      <c r="J231" s="78"/>
      <c r="K231" s="544"/>
      <c r="L231" s="439"/>
      <c r="M231" s="137" t="s">
        <v>17</v>
      </c>
      <c r="N231" s="148"/>
      <c r="O231" s="148"/>
      <c r="P231" s="148"/>
      <c r="Q231" s="148"/>
      <c r="R231" s="148"/>
      <c r="S231" s="148"/>
      <c r="T231" s="148"/>
      <c r="U231" s="452"/>
      <c r="V231" s="148"/>
      <c r="W231" s="489"/>
      <c r="X231" s="180"/>
      <c r="Y231" s="189"/>
      <c r="Z231" s="189" t="str">
        <f t="shared" si="3"/>
        <v>Добавить источник тепловой энергии</v>
      </c>
      <c r="AA231" s="189"/>
      <c r="AB231" s="189"/>
      <c r="AC231" s="189"/>
      <c r="AD231" s="180"/>
      <c r="AE231" s="180"/>
      <c r="AF231" s="180"/>
      <c r="AG231" s="180"/>
      <c r="AH231" s="180"/>
      <c r="AI231" s="180"/>
      <c r="AJ231" s="180"/>
    </row>
    <row r="232" spans="1:99" s="32" customFormat="1" ht="15" customHeight="1">
      <c r="A232" s="667"/>
      <c r="B232" s="667"/>
      <c r="C232" s="545"/>
      <c r="D232" s="545"/>
      <c r="E232" s="545"/>
      <c r="F232" s="545"/>
      <c r="G232" s="550"/>
      <c r="H232" s="541"/>
      <c r="I232" s="548"/>
      <c r="J232" s="78"/>
      <c r="K232" s="549"/>
      <c r="L232" s="439"/>
      <c r="M232" s="136" t="s">
        <v>18</v>
      </c>
      <c r="N232" s="148"/>
      <c r="O232" s="148"/>
      <c r="P232" s="148"/>
      <c r="Q232" s="148"/>
      <c r="R232" s="148"/>
      <c r="S232" s="148"/>
      <c r="T232" s="148"/>
      <c r="U232" s="452"/>
      <c r="V232" s="148"/>
      <c r="W232" s="489"/>
      <c r="X232" s="180"/>
      <c r="Y232" s="189"/>
      <c r="Z232" s="189" t="str">
        <f t="shared" si="3"/>
        <v>Добавить наименование системы теплоснабжения</v>
      </c>
      <c r="AA232" s="189"/>
      <c r="AB232" s="189"/>
      <c r="AC232" s="189"/>
      <c r="AD232" s="180"/>
      <c r="AE232" s="180"/>
      <c r="AF232" s="180"/>
      <c r="AG232" s="180"/>
      <c r="AH232" s="180"/>
      <c r="AI232" s="180"/>
      <c r="AJ232" s="180"/>
    </row>
    <row r="233" spans="1:99" s="32" customFormat="1" ht="15" customHeight="1">
      <c r="A233" s="667"/>
      <c r="B233" s="545"/>
      <c r="C233" s="545"/>
      <c r="D233" s="545"/>
      <c r="E233" s="545"/>
      <c r="F233" s="545"/>
      <c r="G233" s="550"/>
      <c r="H233" s="541"/>
      <c r="I233" s="541"/>
      <c r="J233" s="78"/>
      <c r="K233" s="544"/>
      <c r="L233" s="439"/>
      <c r="M233" s="142" t="s">
        <v>19</v>
      </c>
      <c r="N233" s="148"/>
      <c r="O233" s="148"/>
      <c r="P233" s="148"/>
      <c r="Q233" s="148"/>
      <c r="R233" s="148"/>
      <c r="S233" s="148"/>
      <c r="T233" s="148"/>
      <c r="U233" s="452"/>
      <c r="V233" s="148"/>
      <c r="W233" s="489"/>
      <c r="X233" s="180"/>
      <c r="Y233" s="189"/>
      <c r="Z233" s="189" t="str">
        <f t="shared" si="3"/>
        <v>Добавить территорию действия тарифа</v>
      </c>
      <c r="AA233" s="189"/>
      <c r="AB233" s="189"/>
      <c r="AC233" s="189"/>
      <c r="AD233" s="180"/>
      <c r="AE233" s="180"/>
      <c r="AF233" s="180"/>
      <c r="AG233" s="180"/>
      <c r="AH233" s="180"/>
      <c r="AI233" s="180"/>
      <c r="AJ233" s="180"/>
    </row>
    <row r="234" spans="1:99" ht="15" customHeight="1">
      <c r="L234" s="415"/>
      <c r="M234" s="151" t="s">
        <v>309</v>
      </c>
      <c r="N234" s="148"/>
      <c r="O234" s="148"/>
      <c r="P234" s="148"/>
      <c r="Q234" s="148"/>
      <c r="R234" s="148"/>
      <c r="S234" s="148"/>
      <c r="T234" s="148"/>
      <c r="U234" s="452"/>
      <c r="V234" s="148"/>
      <c r="W234" s="148"/>
      <c r="X234" s="148"/>
      <c r="Y234" s="148"/>
      <c r="Z234" s="148"/>
      <c r="AA234" s="148"/>
      <c r="AB234" s="452"/>
      <c r="AC234" s="148"/>
      <c r="AD234" s="489"/>
      <c r="AE234" s="182"/>
      <c r="AF234" s="182"/>
      <c r="AG234" s="182"/>
      <c r="AH234" s="182"/>
    </row>
    <row r="235" spans="1:99" ht="18.75" customHeight="1">
      <c r="X235" s="182"/>
      <c r="Y235" s="182"/>
      <c r="Z235" s="182"/>
      <c r="AA235" s="182"/>
      <c r="AB235" s="182"/>
      <c r="AC235" s="182"/>
      <c r="AD235" s="182"/>
      <c r="AE235" s="182"/>
      <c r="AF235" s="182"/>
      <c r="AG235" s="182"/>
      <c r="AH235" s="182"/>
      <c r="AI235" s="182"/>
      <c r="AJ235" s="182"/>
    </row>
    <row r="236" spans="1:99" s="31" customFormat="1" ht="17.100000000000001" customHeight="1">
      <c r="G236" s="31" t="s">
        <v>13</v>
      </c>
      <c r="I236" s="31" t="s">
        <v>212</v>
      </c>
      <c r="V236" s="144"/>
      <c r="X236" s="192"/>
      <c r="Y236" s="192"/>
      <c r="Z236" s="192"/>
      <c r="AA236" s="192"/>
      <c r="AB236" s="192"/>
      <c r="AC236" s="192"/>
      <c r="AD236" s="192"/>
      <c r="AE236" s="192"/>
      <c r="AF236" s="192"/>
      <c r="AG236" s="192"/>
      <c r="AH236" s="192"/>
      <c r="AI236" s="192"/>
      <c r="AJ236" s="192"/>
    </row>
    <row r="237" spans="1:99" ht="17.100000000000001" customHeight="1">
      <c r="L237" s="111"/>
      <c r="M237" s="111"/>
      <c r="N237" s="111"/>
      <c r="O237" s="111"/>
      <c r="P237" s="111"/>
      <c r="Q237" s="111"/>
      <c r="R237" s="111"/>
      <c r="S237" s="111"/>
      <c r="T237" s="111"/>
      <c r="U237" s="111"/>
      <c r="V237" s="111"/>
      <c r="W237" s="111"/>
      <c r="X237" s="182"/>
      <c r="Y237" s="182"/>
      <c r="Z237" s="182"/>
      <c r="AA237" s="182"/>
      <c r="AB237" s="182"/>
      <c r="AC237" s="182"/>
      <c r="AD237" s="182"/>
      <c r="AE237" s="182"/>
      <c r="AF237" s="182"/>
      <c r="AG237" s="182"/>
      <c r="AH237" s="182"/>
      <c r="AI237" s="182"/>
      <c r="AJ237" s="182"/>
    </row>
    <row r="238" spans="1:99" s="32" customFormat="1" ht="22.5">
      <c r="A238" s="667">
        <v>1</v>
      </c>
      <c r="B238" s="180"/>
      <c r="C238" s="180"/>
      <c r="D238" s="180"/>
      <c r="E238" s="191"/>
      <c r="F238" s="303"/>
      <c r="G238" s="303"/>
      <c r="H238" s="303"/>
      <c r="I238" s="88"/>
      <c r="J238" s="541"/>
      <c r="K238" s="544"/>
      <c r="L238" s="425">
        <f>mergeValue(A238)</f>
        <v>1</v>
      </c>
      <c r="M238" s="472" t="s">
        <v>20</v>
      </c>
      <c r="N238" s="473"/>
      <c r="O238" s="703"/>
      <c r="P238" s="704"/>
      <c r="Q238" s="704"/>
      <c r="R238" s="704"/>
      <c r="S238" s="704"/>
      <c r="T238" s="704"/>
      <c r="U238" s="704"/>
      <c r="V238" s="704"/>
      <c r="W238" s="704"/>
      <c r="X238" s="704"/>
      <c r="Y238" s="704"/>
      <c r="Z238" s="704"/>
      <c r="AA238" s="704"/>
      <c r="AB238" s="704"/>
      <c r="AC238" s="704"/>
      <c r="AD238" s="704"/>
      <c r="AE238" s="704"/>
      <c r="AF238" s="704"/>
      <c r="AG238" s="704"/>
      <c r="AH238" s="704"/>
      <c r="AI238" s="704"/>
      <c r="AJ238" s="704"/>
      <c r="AK238" s="704"/>
      <c r="AL238" s="704"/>
      <c r="AM238" s="704"/>
      <c r="AN238" s="704"/>
      <c r="AO238" s="704"/>
      <c r="AP238" s="704"/>
      <c r="AQ238" s="704"/>
      <c r="AR238" s="704"/>
      <c r="AS238" s="704"/>
      <c r="AT238" s="704"/>
      <c r="AU238" s="704"/>
      <c r="AV238" s="704"/>
      <c r="AW238" s="704"/>
      <c r="AX238" s="704"/>
      <c r="AY238" s="704"/>
      <c r="AZ238" s="704"/>
      <c r="BA238" s="704"/>
      <c r="BB238" s="704"/>
      <c r="BC238" s="704"/>
      <c r="BD238" s="704"/>
      <c r="BE238" s="704"/>
      <c r="BF238" s="704"/>
      <c r="BG238" s="704"/>
      <c r="BH238" s="704"/>
      <c r="BI238" s="704"/>
      <c r="BJ238" s="704"/>
      <c r="BK238" s="704"/>
      <c r="BL238" s="704"/>
      <c r="BM238" s="704"/>
      <c r="BN238" s="704"/>
      <c r="BO238" s="704"/>
      <c r="BP238" s="704"/>
      <c r="BQ238" s="704"/>
      <c r="BR238" s="704"/>
      <c r="BS238" s="704"/>
      <c r="BT238" s="704"/>
      <c r="BU238" s="704"/>
      <c r="BV238" s="704"/>
      <c r="BW238" s="704"/>
      <c r="BX238" s="704"/>
      <c r="BY238" s="704"/>
      <c r="BZ238" s="704"/>
      <c r="CA238" s="704"/>
      <c r="CB238" s="704"/>
      <c r="CC238" s="704"/>
      <c r="CD238" s="704"/>
      <c r="CE238" s="704"/>
      <c r="CF238" s="704"/>
      <c r="CG238" s="705"/>
      <c r="CH238" s="267" t="s">
        <v>476</v>
      </c>
      <c r="CI238" s="180"/>
      <c r="CJ238" s="189"/>
      <c r="CK238" s="189" t="str">
        <f t="shared" ref="CK238:CK251" si="4">IF(M238="","",M238 )</f>
        <v>Наименование тарифа</v>
      </c>
      <c r="CL238" s="189"/>
      <c r="CM238" s="189"/>
      <c r="CN238" s="189"/>
      <c r="CO238" s="180"/>
      <c r="CP238" s="180"/>
      <c r="CQ238" s="180"/>
      <c r="CR238" s="180"/>
      <c r="CS238" s="180"/>
      <c r="CT238" s="180"/>
      <c r="CU238" s="180"/>
    </row>
    <row r="239" spans="1:99" s="32" customFormat="1" ht="22.5">
      <c r="A239" s="667"/>
      <c r="B239" s="667">
        <v>1</v>
      </c>
      <c r="C239" s="180"/>
      <c r="D239" s="180"/>
      <c r="E239" s="303"/>
      <c r="F239" s="303"/>
      <c r="G239" s="303"/>
      <c r="H239" s="303"/>
      <c r="I239" s="157"/>
      <c r="J239" s="540"/>
      <c r="K239" s="542"/>
      <c r="L239" s="425" t="str">
        <f>mergeValue(A239) &amp;"."&amp; mergeValue(B239)</f>
        <v>1.1</v>
      </c>
      <c r="M239" s="441" t="s">
        <v>16</v>
      </c>
      <c r="N239" s="473"/>
      <c r="O239" s="703"/>
      <c r="P239" s="704"/>
      <c r="Q239" s="704"/>
      <c r="R239" s="704"/>
      <c r="S239" s="704"/>
      <c r="T239" s="704"/>
      <c r="U239" s="704"/>
      <c r="V239" s="704"/>
      <c r="W239" s="704"/>
      <c r="X239" s="704"/>
      <c r="Y239" s="704"/>
      <c r="Z239" s="704"/>
      <c r="AA239" s="704"/>
      <c r="AB239" s="704"/>
      <c r="AC239" s="704"/>
      <c r="AD239" s="704"/>
      <c r="AE239" s="704"/>
      <c r="AF239" s="704"/>
      <c r="AG239" s="704"/>
      <c r="AH239" s="704"/>
      <c r="AI239" s="704"/>
      <c r="AJ239" s="704"/>
      <c r="AK239" s="704"/>
      <c r="AL239" s="704"/>
      <c r="AM239" s="704"/>
      <c r="AN239" s="704"/>
      <c r="AO239" s="704"/>
      <c r="AP239" s="704"/>
      <c r="AQ239" s="704"/>
      <c r="AR239" s="704"/>
      <c r="AS239" s="704"/>
      <c r="AT239" s="704"/>
      <c r="AU239" s="704"/>
      <c r="AV239" s="704"/>
      <c r="AW239" s="704"/>
      <c r="AX239" s="704"/>
      <c r="AY239" s="704"/>
      <c r="AZ239" s="704"/>
      <c r="BA239" s="704"/>
      <c r="BB239" s="704"/>
      <c r="BC239" s="704"/>
      <c r="BD239" s="704"/>
      <c r="BE239" s="704"/>
      <c r="BF239" s="704"/>
      <c r="BG239" s="704"/>
      <c r="BH239" s="704"/>
      <c r="BI239" s="704"/>
      <c r="BJ239" s="704"/>
      <c r="BK239" s="704"/>
      <c r="BL239" s="704"/>
      <c r="BM239" s="704"/>
      <c r="BN239" s="704"/>
      <c r="BO239" s="704"/>
      <c r="BP239" s="704"/>
      <c r="BQ239" s="704"/>
      <c r="BR239" s="704"/>
      <c r="BS239" s="704"/>
      <c r="BT239" s="704"/>
      <c r="BU239" s="704"/>
      <c r="BV239" s="704"/>
      <c r="BW239" s="704"/>
      <c r="BX239" s="704"/>
      <c r="BY239" s="704"/>
      <c r="BZ239" s="704"/>
      <c r="CA239" s="704"/>
      <c r="CB239" s="704"/>
      <c r="CC239" s="704"/>
      <c r="CD239" s="704"/>
      <c r="CE239" s="704"/>
      <c r="CF239" s="704"/>
      <c r="CG239" s="705"/>
      <c r="CH239" s="267" t="s">
        <v>477</v>
      </c>
      <c r="CI239" s="180"/>
      <c r="CJ239" s="189"/>
      <c r="CK239" s="189" t="str">
        <f t="shared" si="4"/>
        <v>Территория действия тарифа</v>
      </c>
      <c r="CL239" s="189"/>
      <c r="CM239" s="189"/>
      <c r="CN239" s="189"/>
      <c r="CO239" s="180"/>
      <c r="CP239" s="180"/>
      <c r="CQ239" s="180"/>
      <c r="CR239" s="180"/>
      <c r="CS239" s="180"/>
      <c r="CT239" s="180"/>
      <c r="CU239" s="180"/>
    </row>
    <row r="240" spans="1:99" s="32" customFormat="1" ht="22.5">
      <c r="A240" s="667"/>
      <c r="B240" s="667"/>
      <c r="C240" s="667">
        <v>1</v>
      </c>
      <c r="D240" s="180"/>
      <c r="E240" s="303"/>
      <c r="F240" s="303"/>
      <c r="G240" s="303"/>
      <c r="H240" s="303"/>
      <c r="I240" s="543"/>
      <c r="J240" s="540"/>
      <c r="K240" s="542"/>
      <c r="L240" s="425" t="str">
        <f>mergeValue(A240) &amp;"."&amp; mergeValue(B240)&amp;"."&amp; mergeValue(C240)</f>
        <v>1.1.1</v>
      </c>
      <c r="M240" s="442" t="s">
        <v>7</v>
      </c>
      <c r="N240" s="473"/>
      <c r="O240" s="703"/>
      <c r="P240" s="704"/>
      <c r="Q240" s="704"/>
      <c r="R240" s="704"/>
      <c r="S240" s="704"/>
      <c r="T240" s="704"/>
      <c r="U240" s="704"/>
      <c r="V240" s="704"/>
      <c r="W240" s="704"/>
      <c r="X240" s="704"/>
      <c r="Y240" s="704"/>
      <c r="Z240" s="704"/>
      <c r="AA240" s="704"/>
      <c r="AB240" s="704"/>
      <c r="AC240" s="704"/>
      <c r="AD240" s="704"/>
      <c r="AE240" s="704"/>
      <c r="AF240" s="704"/>
      <c r="AG240" s="704"/>
      <c r="AH240" s="704"/>
      <c r="AI240" s="704"/>
      <c r="AJ240" s="704"/>
      <c r="AK240" s="704"/>
      <c r="AL240" s="704"/>
      <c r="AM240" s="704"/>
      <c r="AN240" s="704"/>
      <c r="AO240" s="704"/>
      <c r="AP240" s="704"/>
      <c r="AQ240" s="704"/>
      <c r="AR240" s="704"/>
      <c r="AS240" s="704"/>
      <c r="AT240" s="704"/>
      <c r="AU240" s="704"/>
      <c r="AV240" s="704"/>
      <c r="AW240" s="704"/>
      <c r="AX240" s="704"/>
      <c r="AY240" s="704"/>
      <c r="AZ240" s="704"/>
      <c r="BA240" s="704"/>
      <c r="BB240" s="704"/>
      <c r="BC240" s="704"/>
      <c r="BD240" s="704"/>
      <c r="BE240" s="704"/>
      <c r="BF240" s="704"/>
      <c r="BG240" s="704"/>
      <c r="BH240" s="704"/>
      <c r="BI240" s="704"/>
      <c r="BJ240" s="704"/>
      <c r="BK240" s="704"/>
      <c r="BL240" s="704"/>
      <c r="BM240" s="704"/>
      <c r="BN240" s="704"/>
      <c r="BO240" s="704"/>
      <c r="BP240" s="704"/>
      <c r="BQ240" s="704"/>
      <c r="BR240" s="704"/>
      <c r="BS240" s="704"/>
      <c r="BT240" s="704"/>
      <c r="BU240" s="704"/>
      <c r="BV240" s="704"/>
      <c r="BW240" s="704"/>
      <c r="BX240" s="704"/>
      <c r="BY240" s="704"/>
      <c r="BZ240" s="704"/>
      <c r="CA240" s="704"/>
      <c r="CB240" s="704"/>
      <c r="CC240" s="704"/>
      <c r="CD240" s="704"/>
      <c r="CE240" s="704"/>
      <c r="CF240" s="704"/>
      <c r="CG240" s="705"/>
      <c r="CH240" s="267" t="s">
        <v>632</v>
      </c>
      <c r="CI240" s="180"/>
      <c r="CJ240" s="189"/>
      <c r="CK240" s="189" t="str">
        <f t="shared" si="4"/>
        <v xml:space="preserve">Наименование системы теплоснабжения </v>
      </c>
      <c r="CL240" s="189"/>
      <c r="CM240" s="189"/>
      <c r="CN240" s="189"/>
      <c r="CO240" s="180"/>
      <c r="CP240" s="180"/>
      <c r="CQ240" s="180"/>
      <c r="CR240" s="180"/>
      <c r="CS240" s="180"/>
      <c r="CT240" s="180"/>
      <c r="CU240" s="180"/>
    </row>
    <row r="241" spans="1:99" s="32" customFormat="1" ht="22.5">
      <c r="A241" s="667"/>
      <c r="B241" s="667"/>
      <c r="C241" s="667"/>
      <c r="D241" s="667">
        <v>1</v>
      </c>
      <c r="E241" s="303"/>
      <c r="F241" s="303"/>
      <c r="G241" s="303"/>
      <c r="H241" s="303"/>
      <c r="I241" s="543"/>
      <c r="J241" s="540"/>
      <c r="K241" s="542"/>
      <c r="L241" s="425" t="str">
        <f>mergeValue(A241) &amp;"."&amp; mergeValue(B241)&amp;"."&amp; mergeValue(C241)&amp;"."&amp; mergeValue(D241)</f>
        <v>1.1.1.1</v>
      </c>
      <c r="M241" s="443" t="s">
        <v>22</v>
      </c>
      <c r="N241" s="473"/>
      <c r="O241" s="703"/>
      <c r="P241" s="704"/>
      <c r="Q241" s="704"/>
      <c r="R241" s="704"/>
      <c r="S241" s="704"/>
      <c r="T241" s="704"/>
      <c r="U241" s="704"/>
      <c r="V241" s="704"/>
      <c r="W241" s="704"/>
      <c r="X241" s="704"/>
      <c r="Y241" s="704"/>
      <c r="Z241" s="704"/>
      <c r="AA241" s="704"/>
      <c r="AB241" s="704"/>
      <c r="AC241" s="704"/>
      <c r="AD241" s="704"/>
      <c r="AE241" s="704"/>
      <c r="AF241" s="704"/>
      <c r="AG241" s="704"/>
      <c r="AH241" s="704"/>
      <c r="AI241" s="704"/>
      <c r="AJ241" s="704"/>
      <c r="AK241" s="704"/>
      <c r="AL241" s="704"/>
      <c r="AM241" s="704"/>
      <c r="AN241" s="704"/>
      <c r="AO241" s="704"/>
      <c r="AP241" s="704"/>
      <c r="AQ241" s="704"/>
      <c r="AR241" s="704"/>
      <c r="AS241" s="704"/>
      <c r="AT241" s="704"/>
      <c r="AU241" s="704"/>
      <c r="AV241" s="704"/>
      <c r="AW241" s="704"/>
      <c r="AX241" s="704"/>
      <c r="AY241" s="704"/>
      <c r="AZ241" s="704"/>
      <c r="BA241" s="704"/>
      <c r="BB241" s="704"/>
      <c r="BC241" s="704"/>
      <c r="BD241" s="704"/>
      <c r="BE241" s="704"/>
      <c r="BF241" s="704"/>
      <c r="BG241" s="704"/>
      <c r="BH241" s="704"/>
      <c r="BI241" s="704"/>
      <c r="BJ241" s="704"/>
      <c r="BK241" s="704"/>
      <c r="BL241" s="704"/>
      <c r="BM241" s="704"/>
      <c r="BN241" s="704"/>
      <c r="BO241" s="704"/>
      <c r="BP241" s="704"/>
      <c r="BQ241" s="704"/>
      <c r="BR241" s="704"/>
      <c r="BS241" s="704"/>
      <c r="BT241" s="704"/>
      <c r="BU241" s="704"/>
      <c r="BV241" s="704"/>
      <c r="BW241" s="704"/>
      <c r="BX241" s="704"/>
      <c r="BY241" s="704"/>
      <c r="BZ241" s="704"/>
      <c r="CA241" s="704"/>
      <c r="CB241" s="704"/>
      <c r="CC241" s="704"/>
      <c r="CD241" s="704"/>
      <c r="CE241" s="704"/>
      <c r="CF241" s="704"/>
      <c r="CG241" s="705"/>
      <c r="CH241" s="267" t="s">
        <v>633</v>
      </c>
      <c r="CI241" s="180"/>
      <c r="CJ241" s="189"/>
      <c r="CK241" s="189" t="str">
        <f t="shared" si="4"/>
        <v xml:space="preserve">Источник тепловой энергии  </v>
      </c>
      <c r="CL241" s="189"/>
      <c r="CM241" s="189"/>
      <c r="CN241" s="189"/>
      <c r="CO241" s="180"/>
      <c r="CP241" s="180"/>
      <c r="CQ241" s="180"/>
      <c r="CR241" s="180"/>
      <c r="CS241" s="180"/>
      <c r="CT241" s="180"/>
      <c r="CU241" s="180"/>
    </row>
    <row r="242" spans="1:99" s="32" customFormat="1" ht="101.25">
      <c r="A242" s="667"/>
      <c r="B242" s="667"/>
      <c r="C242" s="667"/>
      <c r="D242" s="667"/>
      <c r="E242" s="667">
        <v>1</v>
      </c>
      <c r="F242" s="303"/>
      <c r="G242" s="303"/>
      <c r="H242" s="180">
        <v>1</v>
      </c>
      <c r="I242" s="667">
        <v>1</v>
      </c>
      <c r="J242" s="303"/>
      <c r="K242" s="546"/>
      <c r="L242" s="425" t="str">
        <f>mergeValue(A242) &amp;"."&amp; mergeValue(B242)&amp;"."&amp; mergeValue(C242)&amp;"."&amp; mergeValue(D242)&amp;"."&amp; mergeValue(E242)</f>
        <v>1.1.1.1.1</v>
      </c>
      <c r="M242" s="445" t="s">
        <v>9</v>
      </c>
      <c r="N242" s="473"/>
      <c r="O242" s="670"/>
      <c r="P242" s="671"/>
      <c r="Q242" s="671"/>
      <c r="R242" s="671"/>
      <c r="S242" s="671"/>
      <c r="T242" s="671"/>
      <c r="U242" s="671"/>
      <c r="V242" s="671"/>
      <c r="W242" s="671"/>
      <c r="X242" s="671"/>
      <c r="Y242" s="671"/>
      <c r="Z242" s="671"/>
      <c r="AA242" s="671"/>
      <c r="AB242" s="671"/>
      <c r="AC242" s="671"/>
      <c r="AD242" s="671"/>
      <c r="AE242" s="671"/>
      <c r="AF242" s="671"/>
      <c r="AG242" s="671"/>
      <c r="AH242" s="671"/>
      <c r="AI242" s="671"/>
      <c r="AJ242" s="671"/>
      <c r="AK242" s="671"/>
      <c r="AL242" s="671"/>
      <c r="AM242" s="671"/>
      <c r="AN242" s="671"/>
      <c r="AO242" s="671"/>
      <c r="AP242" s="671"/>
      <c r="AQ242" s="671"/>
      <c r="AR242" s="671"/>
      <c r="AS242" s="671"/>
      <c r="AT242" s="671"/>
      <c r="AU242" s="671"/>
      <c r="AV242" s="671"/>
      <c r="AW242" s="671"/>
      <c r="AX242" s="671"/>
      <c r="AY242" s="671"/>
      <c r="AZ242" s="671"/>
      <c r="BA242" s="671"/>
      <c r="BB242" s="671"/>
      <c r="BC242" s="671"/>
      <c r="BD242" s="671"/>
      <c r="BE242" s="671"/>
      <c r="BF242" s="671"/>
      <c r="BG242" s="671"/>
      <c r="BH242" s="671"/>
      <c r="BI242" s="671"/>
      <c r="BJ242" s="671"/>
      <c r="BK242" s="671"/>
      <c r="BL242" s="671"/>
      <c r="BM242" s="671"/>
      <c r="BN242" s="671"/>
      <c r="BO242" s="671"/>
      <c r="BP242" s="671"/>
      <c r="BQ242" s="671"/>
      <c r="BR242" s="671"/>
      <c r="BS242" s="671"/>
      <c r="BT242" s="671"/>
      <c r="BU242" s="671"/>
      <c r="BV242" s="671"/>
      <c r="BW242" s="671"/>
      <c r="BX242" s="671"/>
      <c r="BY242" s="671"/>
      <c r="BZ242" s="671"/>
      <c r="CA242" s="671"/>
      <c r="CB242" s="671"/>
      <c r="CC242" s="671"/>
      <c r="CD242" s="671"/>
      <c r="CE242" s="671"/>
      <c r="CF242" s="671"/>
      <c r="CG242" s="672"/>
      <c r="CH242" s="267" t="s">
        <v>637</v>
      </c>
      <c r="CI242" s="180"/>
      <c r="CJ242" s="189"/>
      <c r="CK242" s="189" t="str">
        <f t="shared" si="4"/>
        <v>Схема подключения теплопотребляющей установки к коллектору источника тепловой энергии</v>
      </c>
      <c r="CL242" s="189"/>
      <c r="CM242" s="189"/>
      <c r="CN242" s="189"/>
      <c r="CO242" s="180"/>
      <c r="CP242" s="180"/>
      <c r="CQ242" s="180"/>
      <c r="CR242" s="180"/>
      <c r="CS242" s="180"/>
      <c r="CT242" s="180"/>
      <c r="CU242" s="180"/>
    </row>
    <row r="243" spans="1:99" s="32" customFormat="1" ht="90">
      <c r="A243" s="667"/>
      <c r="B243" s="667"/>
      <c r="C243" s="667"/>
      <c r="D243" s="667"/>
      <c r="E243" s="667"/>
      <c r="F243" s="667">
        <v>1</v>
      </c>
      <c r="G243" s="180"/>
      <c r="H243" s="180"/>
      <c r="I243" s="667"/>
      <c r="J243" s="667">
        <v>1</v>
      </c>
      <c r="K243" s="547"/>
      <c r="L243" s="425" t="str">
        <f>mergeValue(A243) &amp;"."&amp; mergeValue(B243)&amp;"."&amp; mergeValue(C243)&amp;"."&amp; mergeValue(D243)&amp;"."&amp; mergeValue(E243)&amp;"."&amp; mergeValue(F243)</f>
        <v>1.1.1.1.1.1</v>
      </c>
      <c r="M243" s="446" t="s">
        <v>10</v>
      </c>
      <c r="N243" s="473"/>
      <c r="O243" s="670"/>
      <c r="P243" s="671"/>
      <c r="Q243" s="671"/>
      <c r="R243" s="671"/>
      <c r="S243" s="671"/>
      <c r="T243" s="671"/>
      <c r="U243" s="671"/>
      <c r="V243" s="671"/>
      <c r="W243" s="671"/>
      <c r="X243" s="671"/>
      <c r="Y243" s="671"/>
      <c r="Z243" s="671"/>
      <c r="AA243" s="671"/>
      <c r="AB243" s="671"/>
      <c r="AC243" s="671"/>
      <c r="AD243" s="671"/>
      <c r="AE243" s="671"/>
      <c r="AF243" s="671"/>
      <c r="AG243" s="671"/>
      <c r="AH243" s="671"/>
      <c r="AI243" s="671"/>
      <c r="AJ243" s="671"/>
      <c r="AK243" s="671"/>
      <c r="AL243" s="671"/>
      <c r="AM243" s="671"/>
      <c r="AN243" s="671"/>
      <c r="AO243" s="671"/>
      <c r="AP243" s="671"/>
      <c r="AQ243" s="671"/>
      <c r="AR243" s="671"/>
      <c r="AS243" s="671"/>
      <c r="AT243" s="671"/>
      <c r="AU243" s="671"/>
      <c r="AV243" s="671"/>
      <c r="AW243" s="671"/>
      <c r="AX243" s="671"/>
      <c r="AY243" s="671"/>
      <c r="AZ243" s="671"/>
      <c r="BA243" s="671"/>
      <c r="BB243" s="671"/>
      <c r="BC243" s="671"/>
      <c r="BD243" s="671"/>
      <c r="BE243" s="671"/>
      <c r="BF243" s="671"/>
      <c r="BG243" s="671"/>
      <c r="BH243" s="671"/>
      <c r="BI243" s="671"/>
      <c r="BJ243" s="671"/>
      <c r="BK243" s="671"/>
      <c r="BL243" s="671"/>
      <c r="BM243" s="671"/>
      <c r="BN243" s="671"/>
      <c r="BO243" s="671"/>
      <c r="BP243" s="671"/>
      <c r="BQ243" s="671"/>
      <c r="BR243" s="671"/>
      <c r="BS243" s="671"/>
      <c r="BT243" s="671"/>
      <c r="BU243" s="671"/>
      <c r="BV243" s="671"/>
      <c r="BW243" s="671"/>
      <c r="BX243" s="671"/>
      <c r="BY243" s="671"/>
      <c r="BZ243" s="671"/>
      <c r="CA243" s="671"/>
      <c r="CB243" s="671"/>
      <c r="CC243" s="671"/>
      <c r="CD243" s="671"/>
      <c r="CE243" s="671"/>
      <c r="CF243" s="671"/>
      <c r="CG243" s="672"/>
      <c r="CH243" s="267" t="s">
        <v>635</v>
      </c>
      <c r="CI243" s="180"/>
      <c r="CJ243" s="189"/>
      <c r="CK243" s="189" t="str">
        <f t="shared" si="4"/>
        <v>Группа потребителей</v>
      </c>
      <c r="CL243" s="189"/>
      <c r="CM243" s="189"/>
      <c r="CN243" s="189"/>
      <c r="CO243" s="180"/>
      <c r="CP243" s="180"/>
      <c r="CQ243" s="180"/>
      <c r="CR243" s="180"/>
      <c r="CS243" s="180"/>
      <c r="CT243" s="180"/>
      <c r="CU243" s="180"/>
    </row>
    <row r="244" spans="1:99" s="32" customFormat="1" ht="189" customHeight="1">
      <c r="A244" s="667"/>
      <c r="B244" s="667"/>
      <c r="C244" s="667"/>
      <c r="D244" s="667"/>
      <c r="E244" s="667"/>
      <c r="F244" s="667"/>
      <c r="G244" s="180">
        <v>1</v>
      </c>
      <c r="H244" s="180"/>
      <c r="I244" s="667"/>
      <c r="J244" s="667"/>
      <c r="K244" s="547">
        <v>1</v>
      </c>
      <c r="L244" s="425" t="str">
        <f>mergeValue(A244) &amp;"."&amp; mergeValue(B244)&amp;"."&amp; mergeValue(C244)&amp;"."&amp; mergeValue(D244)&amp;"."&amp; mergeValue(E244)&amp;"."&amp; mergeValue(F244)&amp;"."&amp; mergeValue(G244)</f>
        <v>1.1.1.1.1.1.1</v>
      </c>
      <c r="M244" s="563"/>
      <c r="N244" s="473"/>
      <c r="O244" s="506"/>
      <c r="P244" s="451"/>
      <c r="Q244" s="574"/>
      <c r="R244" s="673"/>
      <c r="S244" s="674" t="s">
        <v>84</v>
      </c>
      <c r="T244" s="673"/>
      <c r="U244" s="674" t="s">
        <v>84</v>
      </c>
      <c r="V244" s="506"/>
      <c r="W244" s="451"/>
      <c r="X244" s="574"/>
      <c r="Y244" s="673"/>
      <c r="Z244" s="674" t="s">
        <v>84</v>
      </c>
      <c r="AA244" s="673"/>
      <c r="AB244" s="674" t="s">
        <v>84</v>
      </c>
      <c r="AC244" s="506"/>
      <c r="AD244" s="451"/>
      <c r="AE244" s="574"/>
      <c r="AF244" s="673"/>
      <c r="AG244" s="674" t="s">
        <v>84</v>
      </c>
      <c r="AH244" s="673"/>
      <c r="AI244" s="674" t="s">
        <v>84</v>
      </c>
      <c r="AJ244" s="506"/>
      <c r="AK244" s="451"/>
      <c r="AL244" s="574"/>
      <c r="AM244" s="673"/>
      <c r="AN244" s="674" t="s">
        <v>84</v>
      </c>
      <c r="AO244" s="673"/>
      <c r="AP244" s="674" t="s">
        <v>84</v>
      </c>
      <c r="AQ244" s="506"/>
      <c r="AR244" s="451"/>
      <c r="AS244" s="574"/>
      <c r="AT244" s="673"/>
      <c r="AU244" s="674" t="s">
        <v>84</v>
      </c>
      <c r="AV244" s="673"/>
      <c r="AW244" s="674" t="s">
        <v>84</v>
      </c>
      <c r="AX244" s="506"/>
      <c r="AY244" s="451"/>
      <c r="AZ244" s="574"/>
      <c r="BA244" s="673"/>
      <c r="BB244" s="674" t="s">
        <v>84</v>
      </c>
      <c r="BC244" s="673"/>
      <c r="BD244" s="674" t="s">
        <v>84</v>
      </c>
      <c r="BE244" s="506"/>
      <c r="BF244" s="451"/>
      <c r="BG244" s="574"/>
      <c r="BH244" s="673"/>
      <c r="BI244" s="674" t="s">
        <v>84</v>
      </c>
      <c r="BJ244" s="673"/>
      <c r="BK244" s="674" t="s">
        <v>84</v>
      </c>
      <c r="BL244" s="506"/>
      <c r="BM244" s="451"/>
      <c r="BN244" s="574"/>
      <c r="BO244" s="673"/>
      <c r="BP244" s="674" t="s">
        <v>84</v>
      </c>
      <c r="BQ244" s="673"/>
      <c r="BR244" s="674" t="s">
        <v>84</v>
      </c>
      <c r="BS244" s="506"/>
      <c r="BT244" s="451"/>
      <c r="BU244" s="574"/>
      <c r="BV244" s="673"/>
      <c r="BW244" s="674" t="s">
        <v>84</v>
      </c>
      <c r="BX244" s="673"/>
      <c r="BY244" s="674" t="s">
        <v>84</v>
      </c>
      <c r="BZ244" s="506"/>
      <c r="CA244" s="451"/>
      <c r="CB244" s="574"/>
      <c r="CC244" s="673"/>
      <c r="CD244" s="674" t="s">
        <v>84</v>
      </c>
      <c r="CE244" s="673"/>
      <c r="CF244" s="674" t="s">
        <v>85</v>
      </c>
      <c r="CG244" s="451"/>
      <c r="CH244" s="684" t="s">
        <v>654</v>
      </c>
      <c r="CI244" s="180" t="str">
        <f>strCheckDate(O245:CG245)</f>
        <v/>
      </c>
      <c r="CJ244" s="189"/>
      <c r="CK244" s="189" t="str">
        <f t="shared" si="4"/>
        <v/>
      </c>
      <c r="CL244" s="189"/>
      <c r="CM244" s="189"/>
      <c r="CN244" s="189"/>
      <c r="CO244" s="180"/>
      <c r="CP244" s="180"/>
      <c r="CQ244" s="180"/>
      <c r="CR244" s="180"/>
      <c r="CS244" s="180"/>
      <c r="CT244" s="180"/>
      <c r="CU244" s="180"/>
    </row>
    <row r="245" spans="1:99" s="32" customFormat="1" ht="11.25" hidden="1" customHeight="1">
      <c r="A245" s="667"/>
      <c r="B245" s="667"/>
      <c r="C245" s="667"/>
      <c r="D245" s="667"/>
      <c r="E245" s="667"/>
      <c r="F245" s="667"/>
      <c r="G245" s="180"/>
      <c r="H245" s="180"/>
      <c r="I245" s="667"/>
      <c r="J245" s="667"/>
      <c r="K245" s="547"/>
      <c r="L245" s="253"/>
      <c r="M245" s="473"/>
      <c r="N245" s="473"/>
      <c r="O245" s="451"/>
      <c r="P245" s="451"/>
      <c r="Q245" s="461" t="str">
        <f>R244 &amp; "-" &amp; T244</f>
        <v>-</v>
      </c>
      <c r="R245" s="673"/>
      <c r="S245" s="674"/>
      <c r="T245" s="673"/>
      <c r="U245" s="674"/>
      <c r="V245" s="451"/>
      <c r="W245" s="451"/>
      <c r="X245" s="461" t="str">
        <f>Y244 &amp; "-" &amp; AA244</f>
        <v>-</v>
      </c>
      <c r="Y245" s="673"/>
      <c r="Z245" s="674"/>
      <c r="AA245" s="673"/>
      <c r="AB245" s="674"/>
      <c r="AC245" s="451"/>
      <c r="AD245" s="451"/>
      <c r="AE245" s="461" t="str">
        <f>AF244 &amp; "-" &amp; AH244</f>
        <v>-</v>
      </c>
      <c r="AF245" s="673"/>
      <c r="AG245" s="674"/>
      <c r="AH245" s="673"/>
      <c r="AI245" s="674"/>
      <c r="AJ245" s="451"/>
      <c r="AK245" s="451"/>
      <c r="AL245" s="461" t="str">
        <f>AM244 &amp; "-" &amp; AO244</f>
        <v>-</v>
      </c>
      <c r="AM245" s="673"/>
      <c r="AN245" s="674"/>
      <c r="AO245" s="673"/>
      <c r="AP245" s="674"/>
      <c r="AQ245" s="451"/>
      <c r="AR245" s="451"/>
      <c r="AS245" s="461" t="str">
        <f>AT244 &amp; "-" &amp; AV244</f>
        <v>-</v>
      </c>
      <c r="AT245" s="673"/>
      <c r="AU245" s="674"/>
      <c r="AV245" s="673"/>
      <c r="AW245" s="674"/>
      <c r="AX245" s="451"/>
      <c r="AY245" s="451"/>
      <c r="AZ245" s="461" t="str">
        <f>BA244 &amp; "-" &amp; BC244</f>
        <v>-</v>
      </c>
      <c r="BA245" s="673"/>
      <c r="BB245" s="674"/>
      <c r="BC245" s="673"/>
      <c r="BD245" s="674"/>
      <c r="BE245" s="451"/>
      <c r="BF245" s="451"/>
      <c r="BG245" s="461" t="str">
        <f>BH244 &amp; "-" &amp; BJ244</f>
        <v>-</v>
      </c>
      <c r="BH245" s="673"/>
      <c r="BI245" s="674"/>
      <c r="BJ245" s="673"/>
      <c r="BK245" s="674"/>
      <c r="BL245" s="451"/>
      <c r="BM245" s="451"/>
      <c r="BN245" s="461" t="str">
        <f>BO244 &amp; "-" &amp; BQ244</f>
        <v>-</v>
      </c>
      <c r="BO245" s="673"/>
      <c r="BP245" s="674"/>
      <c r="BQ245" s="673"/>
      <c r="BR245" s="674"/>
      <c r="BS245" s="451"/>
      <c r="BT245" s="451"/>
      <c r="BU245" s="461" t="str">
        <f>BV244 &amp; "-" &amp; BX244</f>
        <v>-</v>
      </c>
      <c r="BV245" s="673"/>
      <c r="BW245" s="674"/>
      <c r="BX245" s="673"/>
      <c r="BY245" s="674"/>
      <c r="BZ245" s="451"/>
      <c r="CA245" s="451"/>
      <c r="CB245" s="461" t="str">
        <f>CC244 &amp; "-" &amp; CE244</f>
        <v>-</v>
      </c>
      <c r="CC245" s="673"/>
      <c r="CD245" s="674"/>
      <c r="CE245" s="673"/>
      <c r="CF245" s="674"/>
      <c r="CG245" s="451"/>
      <c r="CH245" s="685"/>
      <c r="CI245" s="180"/>
      <c r="CJ245" s="189"/>
      <c r="CK245" s="189" t="str">
        <f t="shared" si="4"/>
        <v/>
      </c>
      <c r="CL245" s="189"/>
      <c r="CM245" s="189"/>
      <c r="CN245" s="189"/>
      <c r="CO245" s="180"/>
      <c r="CP245" s="180"/>
      <c r="CQ245" s="180"/>
      <c r="CR245" s="180"/>
      <c r="CS245" s="180"/>
      <c r="CT245" s="180"/>
      <c r="CU245" s="180"/>
    </row>
    <row r="246" spans="1:99" s="32" customFormat="1" ht="15" customHeight="1">
      <c r="A246" s="667"/>
      <c r="B246" s="667"/>
      <c r="C246" s="667"/>
      <c r="D246" s="667"/>
      <c r="E246" s="667"/>
      <c r="F246" s="667"/>
      <c r="G246" s="303"/>
      <c r="H246" s="180"/>
      <c r="I246" s="667"/>
      <c r="J246" s="667"/>
      <c r="K246" s="546"/>
      <c r="L246" s="439"/>
      <c r="M246" s="448" t="s">
        <v>25</v>
      </c>
      <c r="N246" s="148"/>
      <c r="O246" s="148"/>
      <c r="P246" s="148"/>
      <c r="Q246" s="148"/>
      <c r="R246" s="148"/>
      <c r="S246" s="148"/>
      <c r="T246" s="148"/>
      <c r="U246" s="148"/>
      <c r="V246" s="148"/>
      <c r="W246" s="148"/>
      <c r="X246" s="148"/>
      <c r="Y246" s="148"/>
      <c r="Z246" s="148"/>
      <c r="AA246" s="148"/>
      <c r="AB246" s="148"/>
      <c r="AC246" s="148"/>
      <c r="AD246" s="148"/>
      <c r="AE246" s="148"/>
      <c r="AF246" s="148"/>
      <c r="AG246" s="148"/>
      <c r="AH246" s="148"/>
      <c r="AI246" s="148"/>
      <c r="AJ246" s="148"/>
      <c r="AK246" s="148"/>
      <c r="AL246" s="148"/>
      <c r="AM246" s="148"/>
      <c r="AN246" s="148"/>
      <c r="AO246" s="148"/>
      <c r="AP246" s="148"/>
      <c r="AQ246" s="148"/>
      <c r="AR246" s="148"/>
      <c r="AS246" s="148"/>
      <c r="AT246" s="148"/>
      <c r="AU246" s="148"/>
      <c r="AV246" s="148"/>
      <c r="AW246" s="148"/>
      <c r="AX246" s="148"/>
      <c r="AY246" s="148"/>
      <c r="AZ246" s="148"/>
      <c r="BA246" s="148"/>
      <c r="BB246" s="148"/>
      <c r="BC246" s="148"/>
      <c r="BD246" s="148"/>
      <c r="BE246" s="148"/>
      <c r="BF246" s="148"/>
      <c r="BG246" s="148"/>
      <c r="BH246" s="148"/>
      <c r="BI246" s="148"/>
      <c r="BJ246" s="148"/>
      <c r="BK246" s="148"/>
      <c r="BL246" s="148"/>
      <c r="BM246" s="148"/>
      <c r="BN246" s="148"/>
      <c r="BO246" s="148"/>
      <c r="BP246" s="148"/>
      <c r="BQ246" s="148"/>
      <c r="BR246" s="148"/>
      <c r="BS246" s="148"/>
      <c r="BT246" s="148"/>
      <c r="BU246" s="148"/>
      <c r="BV246" s="148"/>
      <c r="BW246" s="148"/>
      <c r="BX246" s="148"/>
      <c r="BY246" s="148"/>
      <c r="BZ246" s="148"/>
      <c r="CA246" s="148"/>
      <c r="CB246" s="148"/>
      <c r="CC246" s="148"/>
      <c r="CD246" s="148"/>
      <c r="CE246" s="148"/>
      <c r="CF246" s="148"/>
      <c r="CG246" s="449"/>
      <c r="CH246" s="686"/>
      <c r="CI246" s="180"/>
      <c r="CJ246" s="189"/>
      <c r="CK246" s="189" t="str">
        <f t="shared" si="4"/>
        <v>Добавить вид теплоносителя (параметры теплоносителя)</v>
      </c>
      <c r="CL246" s="189"/>
      <c r="CM246" s="189"/>
      <c r="CN246" s="189"/>
      <c r="CO246" s="180"/>
      <c r="CP246" s="180"/>
      <c r="CQ246" s="180"/>
      <c r="CR246" s="180"/>
      <c r="CS246" s="180"/>
      <c r="CT246" s="180"/>
      <c r="CU246" s="180"/>
    </row>
    <row r="247" spans="1:99" s="32" customFormat="1" ht="15" customHeight="1">
      <c r="A247" s="667"/>
      <c r="B247" s="667"/>
      <c r="C247" s="667"/>
      <c r="D247" s="667"/>
      <c r="E247" s="667"/>
      <c r="F247" s="303"/>
      <c r="G247" s="303"/>
      <c r="H247" s="180"/>
      <c r="I247" s="667"/>
      <c r="J247" s="303"/>
      <c r="K247" s="546"/>
      <c r="L247" s="439"/>
      <c r="M247" s="447" t="s">
        <v>11</v>
      </c>
      <c r="N247" s="148"/>
      <c r="O247" s="148"/>
      <c r="P247" s="148"/>
      <c r="Q247" s="148"/>
      <c r="R247" s="148"/>
      <c r="S247" s="148"/>
      <c r="T247" s="148"/>
      <c r="U247" s="452"/>
      <c r="V247" s="148"/>
      <c r="W247" s="148"/>
      <c r="X247" s="148"/>
      <c r="Y247" s="148"/>
      <c r="Z247" s="148"/>
      <c r="AA247" s="148"/>
      <c r="AB247" s="452"/>
      <c r="AC247" s="148"/>
      <c r="AD247" s="148"/>
      <c r="AE247" s="148"/>
      <c r="AF247" s="148"/>
      <c r="AG247" s="148"/>
      <c r="AH247" s="148"/>
      <c r="AI247" s="452"/>
      <c r="AJ247" s="148"/>
      <c r="AK247" s="148"/>
      <c r="AL247" s="148"/>
      <c r="AM247" s="148"/>
      <c r="AN247" s="148"/>
      <c r="AO247" s="148"/>
      <c r="AP247" s="452"/>
      <c r="AQ247" s="148"/>
      <c r="AR247" s="148"/>
      <c r="AS247" s="148"/>
      <c r="AT247" s="148"/>
      <c r="AU247" s="148"/>
      <c r="AV247" s="148"/>
      <c r="AW247" s="452"/>
      <c r="AX247" s="148"/>
      <c r="AY247" s="148"/>
      <c r="AZ247" s="148"/>
      <c r="BA247" s="148"/>
      <c r="BB247" s="148"/>
      <c r="BC247" s="148"/>
      <c r="BD247" s="452"/>
      <c r="BE247" s="148"/>
      <c r="BF247" s="148"/>
      <c r="BG247" s="148"/>
      <c r="BH247" s="148"/>
      <c r="BI247" s="148"/>
      <c r="BJ247" s="148"/>
      <c r="BK247" s="452"/>
      <c r="BL247" s="148"/>
      <c r="BM247" s="148"/>
      <c r="BN247" s="148"/>
      <c r="BO247" s="148"/>
      <c r="BP247" s="148"/>
      <c r="BQ247" s="148"/>
      <c r="BR247" s="452"/>
      <c r="BS247" s="148"/>
      <c r="BT247" s="148"/>
      <c r="BU247" s="148"/>
      <c r="BV247" s="148"/>
      <c r="BW247" s="148"/>
      <c r="BX247" s="148"/>
      <c r="BY247" s="452"/>
      <c r="BZ247" s="148"/>
      <c r="CA247" s="148"/>
      <c r="CB247" s="148"/>
      <c r="CC247" s="148"/>
      <c r="CD247" s="148"/>
      <c r="CE247" s="148"/>
      <c r="CF247" s="452"/>
      <c r="CG247" s="148"/>
      <c r="CH247" s="489"/>
      <c r="CI247" s="180"/>
      <c r="CJ247" s="189"/>
      <c r="CK247" s="189" t="str">
        <f t="shared" si="4"/>
        <v>Добавить группу потребителей</v>
      </c>
      <c r="CL247" s="189"/>
      <c r="CM247" s="189"/>
      <c r="CN247" s="189"/>
      <c r="CO247" s="180"/>
      <c r="CP247" s="180"/>
      <c r="CQ247" s="180"/>
      <c r="CR247" s="180"/>
      <c r="CS247" s="180"/>
      <c r="CT247" s="180"/>
      <c r="CU247" s="180"/>
    </row>
    <row r="248" spans="1:99" s="32" customFormat="1" ht="15" customHeight="1">
      <c r="A248" s="667"/>
      <c r="B248" s="667"/>
      <c r="C248" s="667"/>
      <c r="D248" s="667"/>
      <c r="E248" s="545"/>
      <c r="F248" s="303"/>
      <c r="G248" s="303"/>
      <c r="H248" s="303"/>
      <c r="I248" s="541"/>
      <c r="J248" s="78"/>
      <c r="K248" s="544"/>
      <c r="L248" s="439"/>
      <c r="M248" s="444" t="s">
        <v>12</v>
      </c>
      <c r="N248" s="148"/>
      <c r="O248" s="148"/>
      <c r="P248" s="148"/>
      <c r="Q248" s="148"/>
      <c r="R248" s="148"/>
      <c r="S248" s="148"/>
      <c r="T248" s="148"/>
      <c r="U248" s="452"/>
      <c r="V248" s="148"/>
      <c r="W248" s="148"/>
      <c r="X248" s="148"/>
      <c r="Y248" s="148"/>
      <c r="Z248" s="148"/>
      <c r="AA248" s="148"/>
      <c r="AB248" s="452"/>
      <c r="AC248" s="148"/>
      <c r="AD248" s="148"/>
      <c r="AE248" s="148"/>
      <c r="AF248" s="148"/>
      <c r="AG248" s="148"/>
      <c r="AH248" s="148"/>
      <c r="AI248" s="452"/>
      <c r="AJ248" s="148"/>
      <c r="AK248" s="148"/>
      <c r="AL248" s="148"/>
      <c r="AM248" s="148"/>
      <c r="AN248" s="148"/>
      <c r="AO248" s="148"/>
      <c r="AP248" s="452"/>
      <c r="AQ248" s="148"/>
      <c r="AR248" s="148"/>
      <c r="AS248" s="148"/>
      <c r="AT248" s="148"/>
      <c r="AU248" s="148"/>
      <c r="AV248" s="148"/>
      <c r="AW248" s="452"/>
      <c r="AX248" s="148"/>
      <c r="AY248" s="148"/>
      <c r="AZ248" s="148"/>
      <c r="BA248" s="148"/>
      <c r="BB248" s="148"/>
      <c r="BC248" s="148"/>
      <c r="BD248" s="452"/>
      <c r="BE248" s="148"/>
      <c r="BF248" s="148"/>
      <c r="BG248" s="148"/>
      <c r="BH248" s="148"/>
      <c r="BI248" s="148"/>
      <c r="BJ248" s="148"/>
      <c r="BK248" s="452"/>
      <c r="BL248" s="148"/>
      <c r="BM248" s="148"/>
      <c r="BN248" s="148"/>
      <c r="BO248" s="148"/>
      <c r="BP248" s="148"/>
      <c r="BQ248" s="148"/>
      <c r="BR248" s="452"/>
      <c r="BS248" s="148"/>
      <c r="BT248" s="148"/>
      <c r="BU248" s="148"/>
      <c r="BV248" s="148"/>
      <c r="BW248" s="148"/>
      <c r="BX248" s="148"/>
      <c r="BY248" s="452"/>
      <c r="BZ248" s="148"/>
      <c r="CA248" s="148"/>
      <c r="CB248" s="148"/>
      <c r="CC248" s="148"/>
      <c r="CD248" s="148"/>
      <c r="CE248" s="148"/>
      <c r="CF248" s="452"/>
      <c r="CG248" s="148"/>
      <c r="CH248" s="489"/>
      <c r="CI248" s="180"/>
      <c r="CJ248" s="189"/>
      <c r="CK248" s="189" t="str">
        <f t="shared" si="4"/>
        <v>Добавить схему подключения</v>
      </c>
      <c r="CL248" s="189"/>
      <c r="CM248" s="189"/>
      <c r="CN248" s="189"/>
      <c r="CO248" s="180"/>
      <c r="CP248" s="180"/>
      <c r="CQ248" s="180"/>
      <c r="CR248" s="180"/>
      <c r="CS248" s="180"/>
      <c r="CT248" s="180"/>
      <c r="CU248" s="180"/>
    </row>
    <row r="249" spans="1:99" s="32" customFormat="1" ht="15" customHeight="1">
      <c r="A249" s="667"/>
      <c r="B249" s="667"/>
      <c r="C249" s="667"/>
      <c r="D249" s="545"/>
      <c r="E249" s="545"/>
      <c r="F249" s="303"/>
      <c r="G249" s="303"/>
      <c r="H249" s="303"/>
      <c r="I249" s="541"/>
      <c r="J249" s="78"/>
      <c r="K249" s="544"/>
      <c r="L249" s="439"/>
      <c r="M249" s="137" t="s">
        <v>17</v>
      </c>
      <c r="N249" s="148"/>
      <c r="O249" s="148"/>
      <c r="P249" s="148"/>
      <c r="Q249" s="148"/>
      <c r="R249" s="148"/>
      <c r="S249" s="148"/>
      <c r="T249" s="148"/>
      <c r="U249" s="452"/>
      <c r="V249" s="148"/>
      <c r="W249" s="148"/>
      <c r="X249" s="148"/>
      <c r="Y249" s="148"/>
      <c r="Z249" s="148"/>
      <c r="AA249" s="148"/>
      <c r="AB249" s="452"/>
      <c r="AC249" s="148"/>
      <c r="AD249" s="148"/>
      <c r="AE249" s="148"/>
      <c r="AF249" s="148"/>
      <c r="AG249" s="148"/>
      <c r="AH249" s="148"/>
      <c r="AI249" s="452"/>
      <c r="AJ249" s="148"/>
      <c r="AK249" s="148"/>
      <c r="AL249" s="148"/>
      <c r="AM249" s="148"/>
      <c r="AN249" s="148"/>
      <c r="AO249" s="148"/>
      <c r="AP249" s="452"/>
      <c r="AQ249" s="148"/>
      <c r="AR249" s="148"/>
      <c r="AS249" s="148"/>
      <c r="AT249" s="148"/>
      <c r="AU249" s="148"/>
      <c r="AV249" s="148"/>
      <c r="AW249" s="452"/>
      <c r="AX249" s="148"/>
      <c r="AY249" s="148"/>
      <c r="AZ249" s="148"/>
      <c r="BA249" s="148"/>
      <c r="BB249" s="148"/>
      <c r="BC249" s="148"/>
      <c r="BD249" s="452"/>
      <c r="BE249" s="148"/>
      <c r="BF249" s="148"/>
      <c r="BG249" s="148"/>
      <c r="BH249" s="148"/>
      <c r="BI249" s="148"/>
      <c r="BJ249" s="148"/>
      <c r="BK249" s="452"/>
      <c r="BL249" s="148"/>
      <c r="BM249" s="148"/>
      <c r="BN249" s="148"/>
      <c r="BO249" s="148"/>
      <c r="BP249" s="148"/>
      <c r="BQ249" s="148"/>
      <c r="BR249" s="452"/>
      <c r="BS249" s="148"/>
      <c r="BT249" s="148"/>
      <c r="BU249" s="148"/>
      <c r="BV249" s="148"/>
      <c r="BW249" s="148"/>
      <c r="BX249" s="148"/>
      <c r="BY249" s="452"/>
      <c r="BZ249" s="148"/>
      <c r="CA249" s="148"/>
      <c r="CB249" s="148"/>
      <c r="CC249" s="148"/>
      <c r="CD249" s="148"/>
      <c r="CE249" s="148"/>
      <c r="CF249" s="452"/>
      <c r="CG249" s="148"/>
      <c r="CH249" s="489"/>
      <c r="CI249" s="180"/>
      <c r="CJ249" s="189"/>
      <c r="CK249" s="189" t="str">
        <f t="shared" si="4"/>
        <v>Добавить источник тепловой энергии</v>
      </c>
      <c r="CL249" s="189"/>
      <c r="CM249" s="189"/>
      <c r="CN249" s="189"/>
      <c r="CO249" s="180"/>
      <c r="CP249" s="180"/>
      <c r="CQ249" s="180"/>
      <c r="CR249" s="180"/>
      <c r="CS249" s="180"/>
      <c r="CT249" s="180"/>
      <c r="CU249" s="180"/>
    </row>
    <row r="250" spans="1:99" s="32" customFormat="1" ht="15" customHeight="1">
      <c r="A250" s="667"/>
      <c r="B250" s="667"/>
      <c r="C250" s="545"/>
      <c r="D250" s="545"/>
      <c r="E250" s="545"/>
      <c r="F250" s="545"/>
      <c r="G250" s="550"/>
      <c r="H250" s="541"/>
      <c r="I250" s="548"/>
      <c r="J250" s="78"/>
      <c r="K250" s="549"/>
      <c r="L250" s="439"/>
      <c r="M250" s="136" t="s">
        <v>18</v>
      </c>
      <c r="N250" s="148"/>
      <c r="O250" s="148"/>
      <c r="P250" s="148"/>
      <c r="Q250" s="148"/>
      <c r="R250" s="148"/>
      <c r="S250" s="148"/>
      <c r="T250" s="148"/>
      <c r="U250" s="452"/>
      <c r="V250" s="148"/>
      <c r="W250" s="148"/>
      <c r="X250" s="148"/>
      <c r="Y250" s="148"/>
      <c r="Z250" s="148"/>
      <c r="AA250" s="148"/>
      <c r="AB250" s="452"/>
      <c r="AC250" s="148"/>
      <c r="AD250" s="148"/>
      <c r="AE250" s="148"/>
      <c r="AF250" s="148"/>
      <c r="AG250" s="148"/>
      <c r="AH250" s="148"/>
      <c r="AI250" s="452"/>
      <c r="AJ250" s="148"/>
      <c r="AK250" s="148"/>
      <c r="AL250" s="148"/>
      <c r="AM250" s="148"/>
      <c r="AN250" s="148"/>
      <c r="AO250" s="148"/>
      <c r="AP250" s="452"/>
      <c r="AQ250" s="148"/>
      <c r="AR250" s="148"/>
      <c r="AS250" s="148"/>
      <c r="AT250" s="148"/>
      <c r="AU250" s="148"/>
      <c r="AV250" s="148"/>
      <c r="AW250" s="452"/>
      <c r="AX250" s="148"/>
      <c r="AY250" s="148"/>
      <c r="AZ250" s="148"/>
      <c r="BA250" s="148"/>
      <c r="BB250" s="148"/>
      <c r="BC250" s="148"/>
      <c r="BD250" s="452"/>
      <c r="BE250" s="148"/>
      <c r="BF250" s="148"/>
      <c r="BG250" s="148"/>
      <c r="BH250" s="148"/>
      <c r="BI250" s="148"/>
      <c r="BJ250" s="148"/>
      <c r="BK250" s="452"/>
      <c r="BL250" s="148"/>
      <c r="BM250" s="148"/>
      <c r="BN250" s="148"/>
      <c r="BO250" s="148"/>
      <c r="BP250" s="148"/>
      <c r="BQ250" s="148"/>
      <c r="BR250" s="452"/>
      <c r="BS250" s="148"/>
      <c r="BT250" s="148"/>
      <c r="BU250" s="148"/>
      <c r="BV250" s="148"/>
      <c r="BW250" s="148"/>
      <c r="BX250" s="148"/>
      <c r="BY250" s="452"/>
      <c r="BZ250" s="148"/>
      <c r="CA250" s="148"/>
      <c r="CB250" s="148"/>
      <c r="CC250" s="148"/>
      <c r="CD250" s="148"/>
      <c r="CE250" s="148"/>
      <c r="CF250" s="452"/>
      <c r="CG250" s="148"/>
      <c r="CH250" s="489"/>
      <c r="CI250" s="180"/>
      <c r="CJ250" s="189"/>
      <c r="CK250" s="189" t="str">
        <f t="shared" si="4"/>
        <v>Добавить наименование системы теплоснабжения</v>
      </c>
      <c r="CL250" s="189"/>
      <c r="CM250" s="189"/>
      <c r="CN250" s="189"/>
      <c r="CO250" s="180"/>
      <c r="CP250" s="180"/>
      <c r="CQ250" s="180"/>
      <c r="CR250" s="180"/>
      <c r="CS250" s="180"/>
      <c r="CT250" s="180"/>
      <c r="CU250" s="180"/>
    </row>
    <row r="251" spans="1:99" s="32" customFormat="1" ht="15" customHeight="1">
      <c r="A251" s="667"/>
      <c r="B251" s="545"/>
      <c r="C251" s="545"/>
      <c r="D251" s="545"/>
      <c r="E251" s="545"/>
      <c r="F251" s="545"/>
      <c r="G251" s="550"/>
      <c r="H251" s="541"/>
      <c r="I251" s="541"/>
      <c r="J251" s="78"/>
      <c r="K251" s="544"/>
      <c r="L251" s="439"/>
      <c r="M251" s="142" t="s">
        <v>19</v>
      </c>
      <c r="N251" s="148"/>
      <c r="O251" s="148"/>
      <c r="P251" s="148"/>
      <c r="Q251" s="148"/>
      <c r="R251" s="148"/>
      <c r="S251" s="148"/>
      <c r="T251" s="148"/>
      <c r="U251" s="452"/>
      <c r="V251" s="148"/>
      <c r="W251" s="148"/>
      <c r="X251" s="148"/>
      <c r="Y251" s="148"/>
      <c r="Z251" s="148"/>
      <c r="AA251" s="148"/>
      <c r="AB251" s="452"/>
      <c r="AC251" s="148"/>
      <c r="AD251" s="148"/>
      <c r="AE251" s="148"/>
      <c r="AF251" s="148"/>
      <c r="AG251" s="148"/>
      <c r="AH251" s="148"/>
      <c r="AI251" s="452"/>
      <c r="AJ251" s="148"/>
      <c r="AK251" s="148"/>
      <c r="AL251" s="148"/>
      <c r="AM251" s="148"/>
      <c r="AN251" s="148"/>
      <c r="AO251" s="148"/>
      <c r="AP251" s="452"/>
      <c r="AQ251" s="148"/>
      <c r="AR251" s="148"/>
      <c r="AS251" s="148"/>
      <c r="AT251" s="148"/>
      <c r="AU251" s="148"/>
      <c r="AV251" s="148"/>
      <c r="AW251" s="452"/>
      <c r="AX251" s="148"/>
      <c r="AY251" s="148"/>
      <c r="AZ251" s="148"/>
      <c r="BA251" s="148"/>
      <c r="BB251" s="148"/>
      <c r="BC251" s="148"/>
      <c r="BD251" s="452"/>
      <c r="BE251" s="148"/>
      <c r="BF251" s="148"/>
      <c r="BG251" s="148"/>
      <c r="BH251" s="148"/>
      <c r="BI251" s="148"/>
      <c r="BJ251" s="148"/>
      <c r="BK251" s="452"/>
      <c r="BL251" s="148"/>
      <c r="BM251" s="148"/>
      <c r="BN251" s="148"/>
      <c r="BO251" s="148"/>
      <c r="BP251" s="148"/>
      <c r="BQ251" s="148"/>
      <c r="BR251" s="452"/>
      <c r="BS251" s="148"/>
      <c r="BT251" s="148"/>
      <c r="BU251" s="148"/>
      <c r="BV251" s="148"/>
      <c r="BW251" s="148"/>
      <c r="BX251" s="148"/>
      <c r="BY251" s="452"/>
      <c r="BZ251" s="148"/>
      <c r="CA251" s="148"/>
      <c r="CB251" s="148"/>
      <c r="CC251" s="148"/>
      <c r="CD251" s="148"/>
      <c r="CE251" s="148"/>
      <c r="CF251" s="452"/>
      <c r="CG251" s="148"/>
      <c r="CH251" s="489"/>
      <c r="CI251" s="180"/>
      <c r="CJ251" s="189"/>
      <c r="CK251" s="189" t="str">
        <f t="shared" si="4"/>
        <v>Добавить территорию действия тарифа</v>
      </c>
      <c r="CL251" s="189"/>
      <c r="CM251" s="189"/>
      <c r="CN251" s="189"/>
      <c r="CO251" s="180"/>
      <c r="CP251" s="180"/>
      <c r="CQ251" s="180"/>
      <c r="CR251" s="180"/>
      <c r="CS251" s="180"/>
      <c r="CT251" s="180"/>
      <c r="CU251" s="180"/>
    </row>
    <row r="252" spans="1:99" ht="15" customHeight="1">
      <c r="L252" s="415"/>
      <c r="M252" s="151" t="s">
        <v>309</v>
      </c>
      <c r="N252" s="148"/>
      <c r="O252" s="148"/>
      <c r="P252" s="148"/>
      <c r="Q252" s="148"/>
      <c r="R252" s="148"/>
      <c r="S252" s="148"/>
      <c r="T252" s="148"/>
      <c r="U252" s="452"/>
      <c r="V252" s="148"/>
      <c r="W252" s="489"/>
      <c r="X252" s="182"/>
      <c r="Y252" s="182"/>
      <c r="Z252" s="182"/>
      <c r="AA252" s="182"/>
      <c r="AB252" s="182"/>
      <c r="AC252" s="182"/>
      <c r="AD252" s="182"/>
      <c r="AE252" s="182"/>
      <c r="AF252" s="182"/>
      <c r="AG252" s="182"/>
      <c r="AH252" s="182"/>
    </row>
    <row r="253" spans="1:99" ht="15" customHeight="1">
      <c r="A253" s="182"/>
      <c r="B253" s="182"/>
      <c r="C253" s="182"/>
      <c r="D253" s="182"/>
      <c r="E253" s="182"/>
      <c r="F253" s="182"/>
      <c r="G253" s="463"/>
      <c r="H253" s="182"/>
      <c r="I253" s="2"/>
      <c r="J253" s="78"/>
      <c r="K253" s="2"/>
      <c r="L253" s="39"/>
      <c r="M253" s="500"/>
      <c r="N253" s="140"/>
      <c r="O253" s="140"/>
      <c r="P253" s="140"/>
      <c r="Q253" s="140"/>
      <c r="R253" s="140"/>
      <c r="S253" s="140"/>
      <c r="T253" s="140"/>
      <c r="U253" s="504"/>
      <c r="V253" s="140"/>
      <c r="W253" s="140"/>
      <c r="X253" s="140"/>
      <c r="Y253" s="140"/>
      <c r="Z253" s="140"/>
      <c r="AA253" s="140"/>
      <c r="AB253" s="504"/>
      <c r="AC253" s="140"/>
      <c r="AD253" s="504"/>
      <c r="AE253" s="182"/>
      <c r="AF253" s="182"/>
      <c r="AG253" s="182"/>
      <c r="AH253" s="182"/>
    </row>
    <row r="254" spans="1:99" s="31" customFormat="1" ht="11.25">
      <c r="A254" s="31" t="s">
        <v>277</v>
      </c>
    </row>
    <row r="255" spans="1:99" ht="11.25"/>
    <row r="256" spans="1:99" s="11" customFormat="1" ht="15" customHeight="1">
      <c r="C256" s="153"/>
      <c r="D256" s="112"/>
      <c r="E256" s="566"/>
    </row>
    <row r="258" spans="1:24" s="31" customFormat="1" ht="17.100000000000001" customHeight="1">
      <c r="A258" s="31" t="s">
        <v>276</v>
      </c>
    </row>
    <row r="260" spans="1:24" s="32" customFormat="1" ht="17.100000000000001" customHeight="1">
      <c r="A260" s="89"/>
      <c r="B260" s="89"/>
      <c r="C260" s="79"/>
      <c r="D260" s="138"/>
      <c r="E260" s="93">
        <v>1</v>
      </c>
      <c r="F260" s="96"/>
      <c r="G260" s="96"/>
      <c r="H260" s="96"/>
      <c r="I260" s="96"/>
      <c r="J260" s="96"/>
      <c r="K260" s="96"/>
      <c r="L260" s="96"/>
      <c r="M260" s="96"/>
      <c r="N260" s="96"/>
      <c r="O260" s="96"/>
      <c r="P260" s="96"/>
      <c r="Q260" s="96"/>
      <c r="R260" s="97"/>
      <c r="S260" s="97"/>
      <c r="T260" s="97"/>
      <c r="U260" s="98"/>
      <c r="V260" s="98"/>
      <c r="W260" s="98"/>
      <c r="X260" s="99"/>
    </row>
    <row r="262" spans="1:24" s="31" customFormat="1" ht="17.100000000000001" customHeight="1">
      <c r="A262" s="31" t="s">
        <v>277</v>
      </c>
    </row>
    <row r="263" spans="1:24" ht="17.100000000000001" customHeight="1">
      <c r="G263" s="87"/>
      <c r="H263" s="87"/>
    </row>
    <row r="264" spans="1:24" s="32" customFormat="1" ht="17.100000000000001" customHeight="1">
      <c r="A264" s="2"/>
      <c r="B264" s="81"/>
      <c r="C264" s="79"/>
      <c r="D264" s="138"/>
      <c r="E264" s="100" t="s">
        <v>93</v>
      </c>
      <c r="F264" s="96"/>
      <c r="G264" s="96"/>
      <c r="H264" s="96"/>
      <c r="I264" s="96"/>
      <c r="J264" s="97"/>
      <c r="K264" s="97"/>
      <c r="L264" s="97"/>
      <c r="M264" s="98"/>
      <c r="N264" s="98"/>
      <c r="O264" s="98"/>
      <c r="P264" s="99"/>
      <c r="Q264" s="82"/>
      <c r="R264" s="82"/>
      <c r="S264" s="82"/>
      <c r="T264" s="82"/>
      <c r="U264" s="82"/>
      <c r="V264" s="82"/>
      <c r="W264" s="82"/>
      <c r="X264" s="82"/>
    </row>
    <row r="266" spans="1:24" s="31" customFormat="1" ht="17.100000000000001" customHeight="1">
      <c r="A266" s="31" t="s">
        <v>278</v>
      </c>
    </row>
    <row r="267" spans="1:24" ht="17.100000000000001" customHeight="1">
      <c r="G267" s="87"/>
      <c r="H267" s="87"/>
    </row>
    <row r="268" spans="1:24" s="32" customFormat="1" ht="17.100000000000001" customHeight="1">
      <c r="A268" s="2"/>
      <c r="B268" s="81"/>
      <c r="C268" s="79"/>
      <c r="D268" s="138"/>
      <c r="E268" s="100" t="s">
        <v>93</v>
      </c>
      <c r="F268" s="96"/>
      <c r="G268" s="96"/>
      <c r="H268" s="96"/>
      <c r="I268" s="96"/>
      <c r="J268" s="97"/>
      <c r="K268" s="97"/>
      <c r="L268" s="97"/>
      <c r="M268" s="98"/>
      <c r="N268" s="98"/>
      <c r="O268" s="98"/>
      <c r="P268" s="99"/>
      <c r="Q268" s="82"/>
      <c r="R268" s="82"/>
      <c r="S268" s="82"/>
      <c r="T268" s="82"/>
      <c r="U268" s="82"/>
      <c r="V268" s="82"/>
      <c r="W268" s="82"/>
      <c r="X268" s="82"/>
    </row>
    <row r="270" spans="1:24" s="31" customFormat="1" ht="17.100000000000001" customHeight="1">
      <c r="A270" s="31" t="s">
        <v>305</v>
      </c>
      <c r="B270" s="31" t="s">
        <v>306</v>
      </c>
      <c r="C270" s="31" t="s">
        <v>307</v>
      </c>
    </row>
    <row r="272" spans="1:24" s="20" customFormat="1" ht="20.100000000000001" customHeight="1">
      <c r="A272" s="83"/>
      <c r="B272" s="83"/>
      <c r="C272" s="17"/>
      <c r="D272" s="18"/>
      <c r="F272" s="36" t="s">
        <v>81</v>
      </c>
      <c r="G272" s="24"/>
      <c r="I272" s="50"/>
    </row>
    <row r="273" spans="1:9" s="20" customFormat="1" ht="22.5">
      <c r="A273" s="83"/>
      <c r="B273" s="84"/>
      <c r="C273" s="17"/>
      <c r="D273" s="29"/>
      <c r="E273" s="28" t="s">
        <v>77</v>
      </c>
      <c r="F273" s="30"/>
      <c r="G273" s="24"/>
      <c r="I273" s="50"/>
    </row>
    <row r="274" spans="1:9" s="20" customFormat="1" ht="19.5">
      <c r="A274" s="83"/>
      <c r="B274" s="84"/>
      <c r="C274" s="17"/>
      <c r="D274" s="29"/>
      <c r="E274" s="28" t="s">
        <v>78</v>
      </c>
      <c r="F274" s="30"/>
      <c r="G274" s="24"/>
      <c r="I274" s="50"/>
    </row>
    <row r="275" spans="1:9" s="20" customFormat="1" ht="13.5" customHeight="1">
      <c r="A275" s="83"/>
      <c r="B275" s="83"/>
      <c r="C275" s="17"/>
      <c r="D275" s="21"/>
      <c r="E275" s="22"/>
      <c r="F275" s="35"/>
      <c r="G275" s="18"/>
      <c r="I275" s="50"/>
    </row>
    <row r="276" spans="1:9" s="20" customFormat="1" ht="20.100000000000001" customHeight="1">
      <c r="A276" s="83"/>
      <c r="B276" s="83"/>
      <c r="C276" s="17"/>
      <c r="D276" s="18"/>
      <c r="F276" s="36" t="s">
        <v>172</v>
      </c>
      <c r="G276" s="24"/>
      <c r="I276" s="50"/>
    </row>
    <row r="277" spans="1:9" s="20" customFormat="1" ht="22.5">
      <c r="A277" s="83"/>
      <c r="B277" s="84"/>
      <c r="C277" s="17"/>
      <c r="D277" s="29"/>
      <c r="E277" s="37" t="s">
        <v>87</v>
      </c>
      <c r="F277" s="30"/>
      <c r="G277" s="24"/>
      <c r="I277" s="50"/>
    </row>
    <row r="278" spans="1:9" s="20" customFormat="1" ht="22.5">
      <c r="A278" s="83"/>
      <c r="B278" s="84"/>
      <c r="C278" s="17"/>
      <c r="D278" s="29"/>
      <c r="E278" s="37" t="s">
        <v>171</v>
      </c>
      <c r="F278" s="30"/>
      <c r="G278" s="24"/>
      <c r="I278" s="50"/>
    </row>
    <row r="279" spans="1:9" s="20" customFormat="1" ht="13.5" customHeight="1">
      <c r="A279" s="83"/>
      <c r="B279" s="83"/>
      <c r="C279" s="17"/>
      <c r="D279" s="21"/>
      <c r="E279" s="22"/>
      <c r="F279" s="35"/>
      <c r="G279" s="18"/>
      <c r="I279" s="50"/>
    </row>
    <row r="280" spans="1:9" s="20" customFormat="1" ht="20.100000000000001" customHeight="1">
      <c r="A280" s="83"/>
      <c r="B280" s="83"/>
      <c r="C280" s="17"/>
      <c r="D280" s="18"/>
      <c r="F280" s="36" t="s">
        <v>173</v>
      </c>
      <c r="G280" s="24"/>
      <c r="I280" s="50"/>
    </row>
    <row r="281" spans="1:9" s="20" customFormat="1" ht="22.5">
      <c r="A281" s="83"/>
      <c r="B281" s="84"/>
      <c r="C281" s="17"/>
      <c r="D281" s="29"/>
      <c r="E281" s="37" t="s">
        <v>87</v>
      </c>
      <c r="F281" s="30"/>
      <c r="G281" s="24"/>
      <c r="I281" s="50"/>
    </row>
    <row r="282" spans="1:9" s="20" customFormat="1" ht="22.5">
      <c r="A282" s="83"/>
      <c r="B282" s="84"/>
      <c r="C282" s="17"/>
      <c r="D282" s="29"/>
      <c r="E282" s="37" t="s">
        <v>171</v>
      </c>
      <c r="F282" s="30"/>
      <c r="G282" s="24"/>
      <c r="I282" s="50"/>
    </row>
    <row r="283" spans="1:9" s="20" customFormat="1" ht="13.5" customHeight="1">
      <c r="A283" s="83"/>
      <c r="B283" s="83"/>
      <c r="C283" s="17"/>
      <c r="D283" s="21"/>
      <c r="E283" s="22"/>
      <c r="F283" s="35"/>
      <c r="G283" s="18"/>
      <c r="I283" s="50"/>
    </row>
    <row r="284" spans="1:9" s="20" customFormat="1" ht="20.100000000000001" customHeight="1">
      <c r="A284" s="83"/>
      <c r="B284" s="83"/>
      <c r="C284" s="17"/>
      <c r="D284" s="18"/>
      <c r="F284" s="36" t="s">
        <v>174</v>
      </c>
      <c r="G284" s="24"/>
      <c r="I284" s="50"/>
    </row>
    <row r="285" spans="1:9" s="20" customFormat="1" ht="22.5">
      <c r="A285" s="83"/>
      <c r="B285" s="84"/>
      <c r="C285" s="17"/>
      <c r="D285" s="29"/>
      <c r="E285" s="28" t="s">
        <v>87</v>
      </c>
      <c r="F285" s="30"/>
      <c r="G285" s="24"/>
      <c r="I285" s="50"/>
    </row>
    <row r="286" spans="1:9" s="20" customFormat="1" ht="19.5">
      <c r="A286" s="83"/>
      <c r="B286" s="84"/>
      <c r="C286" s="17"/>
      <c r="D286" s="29"/>
      <c r="E286" s="28" t="s">
        <v>88</v>
      </c>
      <c r="F286" s="30"/>
      <c r="G286" s="24"/>
      <c r="I286" s="50"/>
    </row>
    <row r="287" spans="1:9" s="20" customFormat="1" ht="22.5">
      <c r="A287" s="83"/>
      <c r="B287" s="84"/>
      <c r="C287" s="17"/>
      <c r="D287" s="29"/>
      <c r="E287" s="37" t="s">
        <v>171</v>
      </c>
      <c r="F287" s="30"/>
      <c r="G287" s="24"/>
      <c r="I287" s="50"/>
    </row>
    <row r="288" spans="1:9" s="20" customFormat="1" ht="19.5">
      <c r="A288" s="83"/>
      <c r="B288" s="84"/>
      <c r="C288" s="17"/>
      <c r="D288" s="29"/>
      <c r="E288" s="28" t="s">
        <v>89</v>
      </c>
      <c r="F288" s="30"/>
      <c r="G288" s="24"/>
      <c r="I288" s="50"/>
    </row>
    <row r="290" spans="1:83" s="31" customFormat="1" ht="17.100000000000001" customHeight="1">
      <c r="A290" s="31" t="s">
        <v>326</v>
      </c>
    </row>
    <row r="292" spans="1:83" s="116" customFormat="1" ht="14.25">
      <c r="A292" s="167" t="s">
        <v>50</v>
      </c>
      <c r="B292" s="116" t="s">
        <v>253</v>
      </c>
      <c r="C292" s="123"/>
      <c r="D292" s="125"/>
      <c r="E292" s="385"/>
      <c r="F292" s="570"/>
      <c r="G292" s="570"/>
      <c r="H292" s="570"/>
      <c r="I292" s="572"/>
      <c r="J292" s="273"/>
      <c r="K292" s="274"/>
      <c r="M292" s="391" t="str">
        <f>IF(ISERROR(INDEX(kind_of_nameforms,MATCH(E292,kind_of_forms,0),1)),"",INDEX(kind_of_nameforms,MATCH(E292,kind_of_forms,0),1))</f>
        <v/>
      </c>
    </row>
    <row r="295" spans="1:83" ht="15">
      <c r="A295" s="31" t="s">
        <v>404</v>
      </c>
      <c r="B295" s="31"/>
      <c r="C295" s="31"/>
      <c r="D295" s="31"/>
      <c r="E295" s="31"/>
      <c r="F295" s="31"/>
      <c r="G295" s="31"/>
      <c r="H295" s="31"/>
      <c r="I295" s="31"/>
      <c r="J295" s="31"/>
      <c r="K295" s="31"/>
      <c r="L295" s="31"/>
      <c r="M295" s="31"/>
      <c r="N295" s="31"/>
      <c r="O295" s="31"/>
      <c r="P295" s="31"/>
      <c r="Q295" s="31"/>
      <c r="R295" s="31"/>
      <c r="S295" s="31"/>
      <c r="T295" s="31"/>
      <c r="U295" s="229"/>
      <c r="V295" s="31"/>
      <c r="W295" s="31"/>
    </row>
    <row r="296" spans="1:83" ht="15">
      <c r="D296" s="111"/>
      <c r="E296" s="111"/>
      <c r="F296" s="111"/>
      <c r="G296" s="111"/>
      <c r="H296" s="111"/>
      <c r="I296" s="111"/>
      <c r="J296" s="111"/>
      <c r="K296" s="111"/>
      <c r="L296" s="111"/>
      <c r="U296" s="230"/>
    </row>
    <row r="297" spans="1:83" ht="15" customHeight="1">
      <c r="A297" s="82"/>
      <c r="B297" s="169" t="s">
        <v>405</v>
      </c>
      <c r="C297" s="749"/>
      <c r="D297" s="613">
        <v>1</v>
      </c>
      <c r="E297" s="669"/>
      <c r="F297" s="305"/>
      <c r="G297" s="171">
        <v>0</v>
      </c>
      <c r="H297" s="310"/>
      <c r="I297" s="219"/>
      <c r="J297" s="344" t="s">
        <v>517</v>
      </c>
      <c r="K297" s="142"/>
      <c r="L297" s="231"/>
      <c r="M297" s="189">
        <f>mergeValue(H297)</f>
        <v>0</v>
      </c>
      <c r="N297" s="180"/>
      <c r="O297" s="180"/>
      <c r="P297" s="189" t="str">
        <f>IF(ISERROR(MATCH(Q297,MODesc,0)),"n","y")</f>
        <v>n</v>
      </c>
      <c r="Q297" s="180"/>
      <c r="R297" s="189" t="str">
        <f>K297&amp;"("&amp;L297&amp;")"</f>
        <v>()</v>
      </c>
      <c r="S297" s="169"/>
      <c r="T297" s="169"/>
      <c r="U297" s="217"/>
      <c r="V297" s="169"/>
      <c r="W297" s="169"/>
      <c r="X297" s="169"/>
      <c r="Y297" s="167"/>
      <c r="Z297" s="167"/>
      <c r="AA297" s="182"/>
      <c r="AB297" s="182"/>
      <c r="AC297" s="182"/>
      <c r="AD297" s="182"/>
      <c r="AE297" s="182"/>
      <c r="AF297" s="182"/>
      <c r="AG297" s="182"/>
      <c r="AH297" s="182"/>
      <c r="AI297" s="182"/>
      <c r="AJ297" s="182"/>
      <c r="AK297" s="182"/>
      <c r="AL297" s="182"/>
      <c r="AM297" s="182"/>
      <c r="AN297" s="182"/>
      <c r="AO297" s="182"/>
      <c r="AP297" s="182"/>
      <c r="AQ297" s="182"/>
      <c r="AR297" s="182"/>
      <c r="AS297" s="182"/>
      <c r="AT297" s="182"/>
      <c r="AU297" s="182"/>
      <c r="AV297" s="182"/>
      <c r="AW297" s="182"/>
      <c r="AX297" s="182"/>
      <c r="AY297" s="182"/>
      <c r="AZ297" s="182"/>
      <c r="BA297" s="182"/>
      <c r="BB297" s="182"/>
      <c r="BC297" s="182"/>
      <c r="BD297" s="182"/>
      <c r="BE297" s="182"/>
      <c r="BF297" s="182"/>
      <c r="BG297" s="182"/>
      <c r="BH297" s="182"/>
      <c r="BI297" s="182"/>
      <c r="BJ297" s="182"/>
      <c r="BK297" s="182"/>
      <c r="BL297" s="182"/>
      <c r="BM297" s="182"/>
      <c r="BN297" s="182"/>
      <c r="BO297" s="182"/>
      <c r="BP297" s="182"/>
      <c r="BQ297" s="182"/>
      <c r="BR297" s="182"/>
      <c r="BS297" s="182"/>
      <c r="BT297" s="182"/>
      <c r="BU297" s="182"/>
      <c r="BV297" s="167"/>
      <c r="BW297" s="167"/>
      <c r="BX297" s="167"/>
      <c r="BY297" s="167"/>
      <c r="BZ297" s="167"/>
      <c r="CA297" s="167"/>
      <c r="CB297" s="167"/>
      <c r="CC297" s="167"/>
      <c r="CD297" s="167"/>
      <c r="CE297" s="167"/>
    </row>
    <row r="298" spans="1:83" ht="15" customHeight="1">
      <c r="A298" s="82"/>
      <c r="B298" s="82"/>
      <c r="C298" s="749"/>
      <c r="D298" s="613"/>
      <c r="E298" s="669"/>
      <c r="F298" s="219"/>
      <c r="G298" s="220"/>
      <c r="H298" s="142" t="s">
        <v>403</v>
      </c>
      <c r="I298" s="220"/>
      <c r="J298" s="220"/>
      <c r="K298" s="232"/>
      <c r="L298" s="231"/>
      <c r="M298" s="180"/>
      <c r="N298" s="180"/>
      <c r="O298" s="180"/>
      <c r="P298" s="180"/>
      <c r="Q298" s="189"/>
      <c r="R298" s="180"/>
      <c r="S298" s="169"/>
      <c r="T298" s="169"/>
      <c r="U298" s="217"/>
      <c r="V298" s="169"/>
      <c r="W298" s="169"/>
      <c r="X298" s="169"/>
      <c r="Y298" s="167"/>
      <c r="Z298" s="167"/>
      <c r="AA298" s="182"/>
      <c r="AB298" s="182"/>
      <c r="AC298" s="182"/>
      <c r="AD298" s="182"/>
      <c r="AE298" s="182"/>
      <c r="AF298" s="182"/>
      <c r="AG298" s="182"/>
      <c r="AH298" s="182"/>
      <c r="AI298" s="182"/>
      <c r="AJ298" s="182"/>
      <c r="AK298" s="182"/>
      <c r="AL298" s="182"/>
      <c r="AM298" s="182"/>
      <c r="AN298" s="182"/>
      <c r="AO298" s="182"/>
      <c r="AP298" s="182"/>
      <c r="AQ298" s="182"/>
      <c r="AR298" s="182"/>
      <c r="AS298" s="182"/>
      <c r="AT298" s="182"/>
      <c r="AU298" s="182"/>
      <c r="AV298" s="182"/>
      <c r="AW298" s="182"/>
      <c r="AX298" s="182"/>
      <c r="AY298" s="182"/>
      <c r="AZ298" s="182"/>
      <c r="BA298" s="182"/>
      <c r="BB298" s="182"/>
      <c r="BC298" s="182"/>
      <c r="BD298" s="182"/>
      <c r="BE298" s="182"/>
      <c r="BF298" s="182"/>
      <c r="BG298" s="182"/>
      <c r="BH298" s="182"/>
      <c r="BI298" s="182"/>
      <c r="BJ298" s="182"/>
      <c r="BK298" s="182"/>
      <c r="BL298" s="182"/>
      <c r="BM298" s="182"/>
      <c r="BN298" s="182"/>
      <c r="BO298" s="182"/>
      <c r="BP298" s="182"/>
      <c r="BQ298" s="182"/>
      <c r="BR298" s="182"/>
      <c r="BS298" s="182"/>
      <c r="BT298" s="182"/>
      <c r="BU298" s="182"/>
      <c r="BV298" s="167"/>
      <c r="BW298" s="167"/>
      <c r="BX298" s="167"/>
      <c r="BY298" s="167"/>
      <c r="BZ298" s="167"/>
      <c r="CA298" s="167"/>
      <c r="CB298" s="167"/>
      <c r="CC298" s="167"/>
      <c r="CD298" s="167"/>
      <c r="CE298" s="167"/>
    </row>
    <row r="299" spans="1:83" ht="15">
      <c r="Q299" s="167"/>
      <c r="U299" s="230"/>
    </row>
    <row r="300" spans="1:83" ht="15">
      <c r="A300" s="31" t="s">
        <v>406</v>
      </c>
      <c r="B300" s="31"/>
      <c r="C300" s="31"/>
      <c r="D300" s="31"/>
      <c r="E300" s="31"/>
      <c r="F300" s="31"/>
      <c r="G300" s="31"/>
      <c r="H300" s="31"/>
      <c r="I300" s="31"/>
      <c r="J300" s="31"/>
      <c r="K300" s="31"/>
      <c r="L300" s="31"/>
      <c r="M300" s="31"/>
      <c r="N300" s="31"/>
      <c r="O300" s="31"/>
      <c r="P300" s="31"/>
      <c r="Q300" s="233"/>
      <c r="R300" s="31"/>
      <c r="S300" s="31"/>
      <c r="T300" s="31"/>
      <c r="U300" s="229"/>
      <c r="V300" s="31"/>
      <c r="W300" s="31"/>
    </row>
    <row r="301" spans="1:83" ht="15">
      <c r="F301" s="111"/>
      <c r="G301" s="111"/>
      <c r="H301" s="111"/>
      <c r="I301" s="111"/>
      <c r="J301" s="111"/>
      <c r="K301" s="111"/>
      <c r="L301" s="111"/>
      <c r="Q301" s="167"/>
      <c r="U301" s="230"/>
    </row>
    <row r="302" spans="1:83" ht="15" customHeight="1">
      <c r="A302" s="82"/>
      <c r="B302" s="169" t="s">
        <v>405</v>
      </c>
      <c r="C302" s="750"/>
      <c r="D302" s="218"/>
      <c r="E302" s="218"/>
      <c r="F302" s="751"/>
      <c r="G302" s="613">
        <v>0</v>
      </c>
      <c r="H302" s="611"/>
      <c r="I302" s="219"/>
      <c r="J302" s="344" t="s">
        <v>517</v>
      </c>
      <c r="K302" s="142"/>
      <c r="L302" s="231"/>
      <c r="M302" s="189">
        <f>mergeValue(H302)</f>
        <v>0</v>
      </c>
      <c r="N302" s="180"/>
      <c r="O302" s="180"/>
      <c r="P302" s="180"/>
      <c r="Q302" s="180"/>
      <c r="R302" s="189" t="str">
        <f>K302&amp;"("&amp;L302&amp;")"</f>
        <v>()</v>
      </c>
      <c r="S302" s="169"/>
      <c r="T302" s="169"/>
      <c r="U302" s="217"/>
      <c r="V302" s="169"/>
      <c r="W302" s="169"/>
      <c r="X302" s="169"/>
      <c r="Y302" s="167"/>
      <c r="Z302" s="167"/>
      <c r="AA302" s="182"/>
      <c r="AB302" s="182"/>
      <c r="AC302" s="182"/>
      <c r="AD302" s="182"/>
      <c r="AE302" s="182"/>
      <c r="AF302" s="182"/>
      <c r="AG302" s="182"/>
      <c r="AH302" s="182"/>
      <c r="AI302" s="182"/>
      <c r="AJ302" s="182"/>
      <c r="AK302" s="182"/>
      <c r="AL302" s="182"/>
      <c r="AM302" s="182"/>
      <c r="AN302" s="182"/>
      <c r="AO302" s="182"/>
      <c r="AP302" s="182"/>
      <c r="AQ302" s="182"/>
      <c r="AR302" s="182"/>
      <c r="AS302" s="182"/>
      <c r="AT302" s="182"/>
      <c r="AU302" s="182"/>
      <c r="AV302" s="182"/>
      <c r="AW302" s="182"/>
      <c r="AX302" s="182"/>
      <c r="AY302" s="182"/>
      <c r="AZ302" s="182"/>
      <c r="BA302" s="182"/>
      <c r="BB302" s="182"/>
      <c r="BC302" s="182"/>
      <c r="BD302" s="182"/>
      <c r="BE302" s="182"/>
      <c r="BF302" s="182"/>
      <c r="BG302" s="182"/>
      <c r="BH302" s="182"/>
      <c r="BI302" s="182"/>
      <c r="BJ302" s="182"/>
      <c r="BK302" s="182"/>
      <c r="BL302" s="182"/>
      <c r="BM302" s="182"/>
      <c r="BN302" s="182"/>
      <c r="BO302" s="182"/>
      <c r="BP302" s="182"/>
      <c r="BQ302" s="182"/>
      <c r="BR302" s="182"/>
      <c r="BS302" s="182"/>
      <c r="BT302" s="182"/>
      <c r="BU302" s="182"/>
      <c r="BV302" s="167"/>
      <c r="BW302" s="167"/>
      <c r="BX302" s="167"/>
      <c r="BY302" s="167"/>
      <c r="BZ302" s="167"/>
      <c r="CA302" s="167"/>
      <c r="CB302" s="167"/>
      <c r="CC302" s="167"/>
      <c r="CD302" s="167"/>
      <c r="CE302" s="167"/>
    </row>
    <row r="303" spans="1:83" ht="15" customHeight="1">
      <c r="A303" s="82"/>
      <c r="B303" s="82"/>
      <c r="C303" s="750"/>
      <c r="D303" s="218"/>
      <c r="E303" s="218"/>
      <c r="F303" s="751"/>
      <c r="G303" s="613"/>
      <c r="H303" s="611"/>
      <c r="I303" s="220"/>
      <c r="J303" s="220"/>
      <c r="K303" s="142" t="s">
        <v>4</v>
      </c>
      <c r="L303" s="231"/>
      <c r="M303" s="180"/>
      <c r="N303" s="180"/>
      <c r="O303" s="180"/>
      <c r="P303" s="180"/>
      <c r="Q303" s="189"/>
      <c r="R303" s="180"/>
      <c r="S303" s="169"/>
      <c r="T303" s="169"/>
      <c r="U303" s="217"/>
      <c r="V303" s="169"/>
      <c r="W303" s="169"/>
      <c r="X303" s="169"/>
      <c r="Y303" s="167"/>
      <c r="Z303" s="167"/>
      <c r="AA303" s="182"/>
      <c r="AB303" s="182"/>
      <c r="AC303" s="182"/>
      <c r="AD303" s="182"/>
      <c r="AE303" s="182"/>
      <c r="AF303" s="182"/>
      <c r="AG303" s="182"/>
      <c r="AH303" s="182"/>
      <c r="AI303" s="182"/>
      <c r="AJ303" s="182"/>
      <c r="AK303" s="182"/>
      <c r="AL303" s="182"/>
      <c r="AM303" s="182"/>
      <c r="AN303" s="182"/>
      <c r="AO303" s="182"/>
      <c r="AP303" s="182"/>
      <c r="AQ303" s="182"/>
      <c r="AR303" s="182"/>
      <c r="AS303" s="182"/>
      <c r="AT303" s="182"/>
      <c r="AU303" s="182"/>
      <c r="AV303" s="182"/>
      <c r="AW303" s="182"/>
      <c r="AX303" s="182"/>
      <c r="AY303" s="182"/>
      <c r="AZ303" s="182"/>
      <c r="BA303" s="182"/>
      <c r="BB303" s="182"/>
      <c r="BC303" s="182"/>
      <c r="BD303" s="182"/>
      <c r="BE303" s="182"/>
      <c r="BF303" s="182"/>
      <c r="BG303" s="182"/>
      <c r="BH303" s="182"/>
      <c r="BI303" s="182"/>
      <c r="BJ303" s="182"/>
      <c r="BK303" s="182"/>
      <c r="BL303" s="182"/>
      <c r="BM303" s="182"/>
      <c r="BN303" s="182"/>
      <c r="BO303" s="182"/>
      <c r="BP303" s="182"/>
      <c r="BQ303" s="182"/>
      <c r="BR303" s="182"/>
      <c r="BS303" s="182"/>
      <c r="BT303" s="182"/>
      <c r="BU303" s="182"/>
      <c r="BV303" s="167"/>
      <c r="BW303" s="167"/>
      <c r="BX303" s="167"/>
      <c r="BY303" s="167"/>
      <c r="BZ303" s="167"/>
      <c r="CA303" s="167"/>
      <c r="CB303" s="167"/>
      <c r="CC303" s="167"/>
      <c r="CD303" s="167"/>
      <c r="CE303" s="167"/>
    </row>
    <row r="304" spans="1:83" ht="15">
      <c r="Q304" s="167"/>
      <c r="U304" s="230"/>
    </row>
    <row r="305" spans="1:83" ht="15">
      <c r="A305" s="31" t="s">
        <v>407</v>
      </c>
      <c r="B305" s="31"/>
      <c r="C305" s="31"/>
      <c r="D305" s="31"/>
      <c r="E305" s="31"/>
      <c r="F305" s="31"/>
      <c r="G305" s="31"/>
      <c r="H305" s="31"/>
      <c r="I305" s="31"/>
      <c r="J305" s="31"/>
      <c r="K305" s="31"/>
      <c r="L305" s="31"/>
      <c r="M305" s="31"/>
      <c r="N305" s="31"/>
      <c r="O305" s="31"/>
      <c r="P305" s="31"/>
      <c r="Q305" s="233"/>
      <c r="R305" s="31"/>
      <c r="S305" s="31"/>
      <c r="T305" s="31"/>
      <c r="U305" s="229"/>
      <c r="V305" s="31"/>
      <c r="W305" s="31"/>
    </row>
    <row r="306" spans="1:83" ht="15">
      <c r="Q306" s="167"/>
      <c r="U306" s="230"/>
    </row>
    <row r="307" spans="1:83" ht="15" customHeight="1">
      <c r="A307" s="82"/>
      <c r="B307" s="169" t="s">
        <v>405</v>
      </c>
      <c r="C307" s="347"/>
      <c r="E307" s="168"/>
      <c r="I307" s="195"/>
      <c r="J307" s="171">
        <v>0</v>
      </c>
      <c r="K307" s="346"/>
      <c r="L307" s="216"/>
      <c r="M307" s="189">
        <f>mergeValue(H307)</f>
        <v>0</v>
      </c>
      <c r="N307" s="180"/>
      <c r="O307" s="180"/>
      <c r="P307" s="180"/>
      <c r="Q307" s="180"/>
      <c r="R307" s="189" t="str">
        <f>K307&amp;" ("&amp;L307&amp;")"</f>
        <v xml:space="preserve"> ()</v>
      </c>
      <c r="S307" s="169"/>
      <c r="T307" s="169"/>
      <c r="U307" s="217"/>
      <c r="V307" s="169"/>
      <c r="W307" s="169"/>
      <c r="X307" s="169"/>
      <c r="Y307" s="167"/>
      <c r="Z307" s="167"/>
      <c r="AA307" s="182"/>
      <c r="AB307" s="182"/>
      <c r="AC307" s="182"/>
      <c r="AD307" s="182"/>
      <c r="AE307" s="182"/>
      <c r="AF307" s="182"/>
      <c r="AG307" s="182"/>
      <c r="AH307" s="182"/>
      <c r="AI307" s="182"/>
      <c r="AJ307" s="182"/>
      <c r="AK307" s="182"/>
      <c r="AL307" s="182"/>
      <c r="AM307" s="182"/>
      <c r="AN307" s="182"/>
      <c r="AO307" s="182"/>
      <c r="AP307" s="182"/>
      <c r="AQ307" s="182"/>
      <c r="AR307" s="182"/>
      <c r="AS307" s="182"/>
      <c r="AT307" s="182"/>
      <c r="AU307" s="182"/>
      <c r="AV307" s="182"/>
      <c r="AW307" s="182"/>
      <c r="AX307" s="182"/>
      <c r="AY307" s="182"/>
      <c r="AZ307" s="182"/>
      <c r="BA307" s="182"/>
      <c r="BB307" s="182"/>
      <c r="BC307" s="182"/>
      <c r="BD307" s="182"/>
      <c r="BE307" s="182"/>
      <c r="BF307" s="182"/>
      <c r="BG307" s="182"/>
      <c r="BH307" s="182"/>
      <c r="BI307" s="182"/>
      <c r="BJ307" s="182"/>
      <c r="BK307" s="182"/>
      <c r="BL307" s="182"/>
      <c r="BM307" s="182"/>
      <c r="BN307" s="182"/>
      <c r="BO307" s="182"/>
      <c r="BP307" s="182"/>
      <c r="BQ307" s="182"/>
      <c r="BR307" s="182"/>
      <c r="BS307" s="182"/>
      <c r="BT307" s="182"/>
      <c r="BU307" s="182"/>
      <c r="BV307" s="167"/>
      <c r="BW307" s="167"/>
      <c r="BX307" s="167"/>
      <c r="BY307" s="167"/>
      <c r="BZ307" s="167"/>
      <c r="CA307" s="167"/>
      <c r="CB307" s="167"/>
      <c r="CC307" s="167"/>
      <c r="CD307" s="167"/>
      <c r="CE307" s="167"/>
    </row>
    <row r="309" spans="1:83" ht="11.25"/>
    <row r="310" spans="1:83" s="31" customFormat="1" ht="11.25">
      <c r="A310" s="31" t="s">
        <v>453</v>
      </c>
    </row>
    <row r="311" spans="1:83" ht="11.25"/>
    <row r="312" spans="1:83" s="32" customFormat="1" ht="20.100000000000001" customHeight="1">
      <c r="A312" s="2"/>
      <c r="B312" s="169"/>
      <c r="C312" s="79"/>
      <c r="D312" s="170"/>
      <c r="E312" s="252"/>
      <c r="F312" s="249"/>
      <c r="G312" s="253"/>
      <c r="I312" s="189"/>
      <c r="J312" s="189"/>
    </row>
    <row r="313" spans="1:83" ht="11.25"/>
    <row r="314" spans="1:83" ht="11.25"/>
    <row r="315" spans="1:83" s="31" customFormat="1" ht="11.25">
      <c r="A315" s="31" t="s">
        <v>468</v>
      </c>
    </row>
    <row r="316" spans="1:83" ht="11.25"/>
    <row r="317" spans="1:83" s="32" customFormat="1" ht="20.100000000000001" customHeight="1">
      <c r="A317" s="159"/>
      <c r="B317" s="169"/>
      <c r="C317" s="79"/>
      <c r="D317" s="170"/>
      <c r="E317" s="256"/>
      <c r="F317" s="255" t="s">
        <v>458</v>
      </c>
      <c r="G317" s="255" t="s">
        <v>458</v>
      </c>
      <c r="H317" s="273"/>
      <c r="I317" s="189"/>
      <c r="K317" s="189"/>
      <c r="L317" s="189"/>
    </row>
    <row r="318" spans="1:83" ht="11.25"/>
    <row r="319" spans="1:83" ht="11.25"/>
    <row r="320" spans="1:83" s="31" customFormat="1" ht="11.25">
      <c r="A320" s="31" t="s">
        <v>469</v>
      </c>
    </row>
    <row r="321" spans="1:12" ht="11.25"/>
    <row r="322" spans="1:12" s="32" customFormat="1" ht="20.100000000000001" customHeight="1">
      <c r="A322" s="159"/>
      <c r="B322" s="169"/>
      <c r="C322" s="79"/>
      <c r="D322" s="170"/>
      <c r="E322" s="256"/>
      <c r="F322" s="255" t="s">
        <v>458</v>
      </c>
      <c r="G322" s="357"/>
      <c r="H322" s="255" t="s">
        <v>458</v>
      </c>
      <c r="I322" s="189"/>
      <c r="K322" s="189"/>
      <c r="L322" s="189"/>
    </row>
    <row r="323" spans="1:12" ht="11.25"/>
    <row r="324" spans="1:12" ht="11.25"/>
    <row r="325" spans="1:12" s="31" customFormat="1" ht="11.25">
      <c r="A325" s="31" t="s">
        <v>470</v>
      </c>
    </row>
    <row r="326" spans="1:12" ht="11.25"/>
    <row r="327" spans="1:12" s="32" customFormat="1" ht="20.100000000000001" customHeight="1">
      <c r="A327" s="159"/>
      <c r="B327" s="169"/>
      <c r="C327" s="79"/>
      <c r="D327" s="170"/>
      <c r="E327" s="263">
        <f>E326</f>
        <v>0</v>
      </c>
      <c r="F327" s="255" t="s">
        <v>458</v>
      </c>
      <c r="G327" s="357"/>
      <c r="H327" s="255" t="s">
        <v>458</v>
      </c>
      <c r="I327" s="189"/>
      <c r="K327" s="189"/>
      <c r="L327" s="189"/>
    </row>
    <row r="328" spans="1:12" s="32" customFormat="1" ht="14.25">
      <c r="A328" s="159"/>
      <c r="B328" s="169"/>
      <c r="C328" s="79"/>
      <c r="D328" s="91"/>
      <c r="E328" s="264"/>
      <c r="F328" s="265"/>
      <c r="G328"/>
      <c r="H328" s="265"/>
      <c r="I328" s="189"/>
      <c r="K328" s="189"/>
      <c r="L328" s="189"/>
    </row>
    <row r="330" spans="1:12" s="31" customFormat="1" ht="11.25">
      <c r="A330" s="31" t="s">
        <v>471</v>
      </c>
    </row>
    <row r="331" spans="1:12" ht="11.25"/>
    <row r="332" spans="1:12" s="32" customFormat="1" ht="20.100000000000001" customHeight="1">
      <c r="A332" s="159"/>
      <c r="B332" s="169"/>
      <c r="C332" s="79"/>
      <c r="D332" s="170"/>
      <c r="E332" s="263">
        <f>E331</f>
        <v>0</v>
      </c>
      <c r="F332" s="255" t="s">
        <v>458</v>
      </c>
      <c r="G332" s="266"/>
      <c r="H332" s="255" t="s">
        <v>458</v>
      </c>
      <c r="I332" s="189"/>
      <c r="K332" s="189"/>
      <c r="L332" s="189"/>
    </row>
    <row r="335" spans="1:12" s="31" customFormat="1" ht="17.100000000000001" customHeight="1">
      <c r="A335" s="31" t="s">
        <v>507</v>
      </c>
    </row>
    <row r="337" spans="1:20" s="145" customFormat="1" ht="409.5">
      <c r="A337" s="665">
        <v>1</v>
      </c>
      <c r="B337" s="190"/>
      <c r="C337" s="190"/>
      <c r="D337" s="190"/>
      <c r="F337" s="171" t="str">
        <f>"2." &amp;mergeValue(A337)</f>
        <v>2.1</v>
      </c>
      <c r="G337" s="360" t="s">
        <v>494</v>
      </c>
      <c r="H337" s="276"/>
      <c r="I337" s="176" t="s">
        <v>589</v>
      </c>
      <c r="J337" s="290"/>
      <c r="K337" s="190"/>
      <c r="L337" s="190"/>
      <c r="M337" s="190"/>
      <c r="N337" s="190"/>
      <c r="O337" s="190"/>
      <c r="P337" s="190"/>
      <c r="Q337" s="190"/>
      <c r="R337" s="190"/>
      <c r="S337" s="190"/>
      <c r="T337" s="190"/>
    </row>
    <row r="338" spans="1:20" s="145" customFormat="1" ht="90">
      <c r="A338" s="665"/>
      <c r="B338" s="190"/>
      <c r="C338" s="190"/>
      <c r="D338" s="190"/>
      <c r="F338" s="171" t="str">
        <f>"3." &amp;mergeValue(A338)</f>
        <v>3.1</v>
      </c>
      <c r="G338" s="360" t="s">
        <v>495</v>
      </c>
      <c r="H338" s="276"/>
      <c r="I338" s="176" t="s">
        <v>587</v>
      </c>
      <c r="J338" s="290"/>
      <c r="K338" s="190"/>
      <c r="L338" s="190"/>
      <c r="M338" s="190"/>
      <c r="N338" s="190"/>
      <c r="O338" s="190"/>
      <c r="P338" s="190"/>
      <c r="Q338" s="190"/>
      <c r="R338" s="190"/>
      <c r="S338" s="190"/>
      <c r="T338" s="190"/>
    </row>
    <row r="339" spans="1:20" s="145" customFormat="1" ht="45">
      <c r="A339" s="665"/>
      <c r="B339" s="190"/>
      <c r="C339" s="190"/>
      <c r="D339" s="190"/>
      <c r="F339" s="171" t="str">
        <f>"4."&amp;mergeValue(A339)</f>
        <v>4.1</v>
      </c>
      <c r="G339" s="360" t="s">
        <v>496</v>
      </c>
      <c r="H339" s="277" t="s">
        <v>458</v>
      </c>
      <c r="I339" s="176"/>
      <c r="J339" s="290"/>
      <c r="K339" s="190"/>
      <c r="L339" s="190"/>
      <c r="M339" s="190"/>
      <c r="N339" s="190"/>
      <c r="O339" s="190"/>
      <c r="P339" s="190"/>
      <c r="Q339" s="190"/>
      <c r="R339" s="190"/>
      <c r="S339" s="190"/>
      <c r="T339" s="190"/>
    </row>
    <row r="340" spans="1:20" s="145" customFormat="1" ht="101.25">
      <c r="A340" s="665"/>
      <c r="B340" s="665">
        <v>1</v>
      </c>
      <c r="C340" s="296"/>
      <c r="D340" s="296"/>
      <c r="F340" s="171" t="str">
        <f>"4."&amp;mergeValue(A340) &amp;"."&amp;mergeValue(B340)</f>
        <v>4.1.1</v>
      </c>
      <c r="G340" s="283" t="s">
        <v>591</v>
      </c>
      <c r="H340" s="276" t="str">
        <f>IF(region_name="","",region_name)</f>
        <v>Курская область</v>
      </c>
      <c r="I340" s="176" t="s">
        <v>499</v>
      </c>
      <c r="J340" s="290"/>
      <c r="K340" s="190"/>
      <c r="L340" s="190"/>
      <c r="M340" s="190"/>
      <c r="N340" s="190"/>
      <c r="O340" s="190"/>
      <c r="P340" s="190"/>
      <c r="Q340" s="190"/>
      <c r="R340" s="190"/>
      <c r="S340" s="190"/>
      <c r="T340" s="190"/>
    </row>
    <row r="341" spans="1:20" s="145" customFormat="1" ht="191.25">
      <c r="A341" s="665"/>
      <c r="B341" s="665"/>
      <c r="C341" s="665">
        <v>1</v>
      </c>
      <c r="D341" s="296"/>
      <c r="F341" s="171" t="str">
        <f>"4."&amp;mergeValue(A341) &amp;"."&amp;mergeValue(B341)&amp;"."&amp;mergeValue(C341)</f>
        <v>4.1.1.1</v>
      </c>
      <c r="G341" s="295" t="s">
        <v>497</v>
      </c>
      <c r="H341" s="276"/>
      <c r="I341" s="176" t="s">
        <v>500</v>
      </c>
      <c r="J341" s="290"/>
      <c r="K341" s="190"/>
      <c r="L341" s="190"/>
      <c r="M341" s="190"/>
      <c r="N341" s="190"/>
      <c r="O341" s="190"/>
      <c r="P341" s="190"/>
      <c r="Q341" s="190"/>
      <c r="R341" s="190"/>
      <c r="S341" s="190"/>
      <c r="T341" s="190"/>
    </row>
    <row r="342" spans="1:20" s="145" customFormat="1" ht="33.75" customHeight="1">
      <c r="A342" s="665"/>
      <c r="B342" s="665"/>
      <c r="C342" s="665"/>
      <c r="D342" s="296">
        <v>1</v>
      </c>
      <c r="F342" s="171" t="str">
        <f>"4."&amp;mergeValue(A342) &amp;"."&amp;mergeValue(B342)&amp;"."&amp;mergeValue(C342)&amp;"."&amp;mergeValue(D342)</f>
        <v>4.1.1.1.1</v>
      </c>
      <c r="G342" s="363" t="s">
        <v>498</v>
      </c>
      <c r="H342" s="276"/>
      <c r="I342" s="666" t="s">
        <v>590</v>
      </c>
      <c r="J342" s="290"/>
      <c r="K342" s="190"/>
      <c r="L342" s="190"/>
      <c r="M342" s="190"/>
      <c r="N342" s="190"/>
      <c r="O342" s="190"/>
      <c r="P342" s="190"/>
      <c r="Q342" s="190"/>
      <c r="R342" s="190"/>
      <c r="S342" s="190"/>
      <c r="T342" s="190"/>
    </row>
    <row r="343" spans="1:20" s="145" customFormat="1" ht="18.75">
      <c r="A343" s="665"/>
      <c r="B343" s="665"/>
      <c r="C343" s="665"/>
      <c r="D343" s="296"/>
      <c r="F343" s="367"/>
      <c r="G343" s="368" t="s">
        <v>4</v>
      </c>
      <c r="H343" s="369"/>
      <c r="I343" s="666"/>
      <c r="J343" s="290"/>
      <c r="K343" s="190"/>
      <c r="L343" s="190"/>
      <c r="M343" s="190"/>
      <c r="N343" s="190"/>
      <c r="O343" s="190"/>
      <c r="P343" s="190"/>
      <c r="Q343" s="190"/>
      <c r="R343" s="190"/>
      <c r="S343" s="190"/>
      <c r="T343" s="190"/>
    </row>
    <row r="344" spans="1:20" s="145" customFormat="1" ht="18.75">
      <c r="A344" s="665"/>
      <c r="B344" s="665"/>
      <c r="C344" s="296"/>
      <c r="D344" s="296"/>
      <c r="F344" s="292"/>
      <c r="G344" s="136" t="s">
        <v>403</v>
      </c>
      <c r="H344" s="293"/>
      <c r="I344" s="294"/>
      <c r="J344" s="290"/>
      <c r="K344" s="190"/>
      <c r="L344" s="190"/>
      <c r="M344" s="190"/>
      <c r="N344" s="190"/>
      <c r="O344" s="190"/>
      <c r="P344" s="190"/>
      <c r="Q344" s="190"/>
      <c r="R344" s="190"/>
      <c r="S344" s="190"/>
      <c r="T344" s="190"/>
    </row>
    <row r="345" spans="1:20" s="145" customFormat="1" ht="18.75">
      <c r="A345" s="665"/>
      <c r="B345" s="190"/>
      <c r="C345" s="190"/>
      <c r="D345" s="190"/>
      <c r="F345" s="292"/>
      <c r="G345" s="142" t="s">
        <v>506</v>
      </c>
      <c r="H345" s="293"/>
      <c r="I345" s="294"/>
      <c r="J345" s="290"/>
      <c r="K345" s="190"/>
      <c r="L345" s="190"/>
      <c r="M345" s="190"/>
      <c r="N345" s="190"/>
      <c r="O345" s="190"/>
      <c r="P345" s="190"/>
      <c r="Q345" s="190"/>
      <c r="R345" s="190"/>
      <c r="S345" s="190"/>
      <c r="T345" s="190"/>
    </row>
    <row r="346" spans="1:20" s="145" customFormat="1" ht="18.75">
      <c r="A346" s="190"/>
      <c r="B346" s="190"/>
      <c r="C346" s="190"/>
      <c r="D346" s="190"/>
      <c r="F346" s="292"/>
      <c r="G346" s="151" t="s">
        <v>505</v>
      </c>
      <c r="H346" s="293"/>
      <c r="I346" s="294"/>
      <c r="J346" s="290"/>
      <c r="K346" s="190"/>
      <c r="L346" s="190"/>
      <c r="M346" s="190"/>
      <c r="N346" s="190"/>
      <c r="O346" s="190"/>
      <c r="P346" s="190"/>
      <c r="Q346" s="190"/>
      <c r="R346" s="190"/>
      <c r="S346" s="190"/>
      <c r="T346" s="190"/>
    </row>
  </sheetData>
  <sheetProtection formatColumns="0" formatRows="0"/>
  <dataConsolidate link="1"/>
  <mergeCells count="321">
    <mergeCell ref="O182:W182"/>
    <mergeCell ref="O85:V85"/>
    <mergeCell ref="O86:V86"/>
    <mergeCell ref="O87:V87"/>
    <mergeCell ref="O88:V88"/>
    <mergeCell ref="O89:V89"/>
    <mergeCell ref="O90:V90"/>
    <mergeCell ref="T131:T132"/>
    <mergeCell ref="O148:V148"/>
    <mergeCell ref="T149:T150"/>
    <mergeCell ref="R149:R150"/>
    <mergeCell ref="U149:U150"/>
    <mergeCell ref="O146:V146"/>
    <mergeCell ref="O128:V128"/>
    <mergeCell ref="O130:V130"/>
    <mergeCell ref="W149:W151"/>
    <mergeCell ref="J243:J246"/>
    <mergeCell ref="J225:J228"/>
    <mergeCell ref="I224:I229"/>
    <mergeCell ref="CH244:CH246"/>
    <mergeCell ref="R244:R245"/>
    <mergeCell ref="S244:S245"/>
    <mergeCell ref="T244:T245"/>
    <mergeCell ref="U244:U245"/>
    <mergeCell ref="T226:T227"/>
    <mergeCell ref="W226:W228"/>
    <mergeCell ref="U226:U227"/>
    <mergeCell ref="Y244:Y245"/>
    <mergeCell ref="Z244:Z245"/>
    <mergeCell ref="AA244:AA245"/>
    <mergeCell ref="AB244:AB245"/>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O221:V221"/>
    <mergeCell ref="O222:V222"/>
    <mergeCell ref="O223:V223"/>
    <mergeCell ref="O224:V224"/>
    <mergeCell ref="O225:V225"/>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C69:C78"/>
    <mergeCell ref="O163:V163"/>
    <mergeCell ref="O164:V164"/>
    <mergeCell ref="O165:V165"/>
    <mergeCell ref="O166:V166"/>
    <mergeCell ref="S149:S150"/>
    <mergeCell ref="O161:V161"/>
    <mergeCell ref="O162:V162"/>
    <mergeCell ref="F166:F169"/>
    <mergeCell ref="I165:I170"/>
    <mergeCell ref="J166:J169"/>
    <mergeCell ref="F148:F151"/>
    <mergeCell ref="I147:I152"/>
    <mergeCell ref="J148:J151"/>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A49:A62"/>
    <mergeCell ref="B50:B61"/>
    <mergeCell ref="C51:C60"/>
    <mergeCell ref="D52:D59"/>
    <mergeCell ref="A337:A345"/>
    <mergeCell ref="C341:C343"/>
    <mergeCell ref="I342:I343"/>
    <mergeCell ref="H302:H303"/>
    <mergeCell ref="B340:B344"/>
    <mergeCell ref="C297:C298"/>
    <mergeCell ref="C302:C303"/>
    <mergeCell ref="F302:F303"/>
    <mergeCell ref="G302:G303"/>
    <mergeCell ref="F90:F93"/>
    <mergeCell ref="I88:I95"/>
    <mergeCell ref="G109:G112"/>
    <mergeCell ref="F108:F113"/>
    <mergeCell ref="I108:I113"/>
    <mergeCell ref="A238:A251"/>
    <mergeCell ref="B239:B250"/>
    <mergeCell ref="C240:C249"/>
    <mergeCell ref="D241:D248"/>
    <mergeCell ref="E242:E247"/>
    <mergeCell ref="I242:I247"/>
    <mergeCell ref="R131:R132"/>
    <mergeCell ref="R73:R74"/>
    <mergeCell ref="S73:S74"/>
    <mergeCell ref="T73:T74"/>
    <mergeCell ref="D70:D77"/>
    <mergeCell ref="E71:E76"/>
    <mergeCell ref="A85:A98"/>
    <mergeCell ref="B86:B97"/>
    <mergeCell ref="C87:C96"/>
    <mergeCell ref="D88:D95"/>
    <mergeCell ref="E89:E94"/>
    <mergeCell ref="J109:J112"/>
    <mergeCell ref="J90:J93"/>
    <mergeCell ref="O103:AA103"/>
    <mergeCell ref="O104:AA104"/>
    <mergeCell ref="O105:AA105"/>
    <mergeCell ref="U131:U132"/>
    <mergeCell ref="S131:S132"/>
    <mergeCell ref="W131:W133"/>
    <mergeCell ref="Y109:Y111"/>
    <mergeCell ref="O125:V125"/>
    <mergeCell ref="AF244:AF245"/>
    <mergeCell ref="AG244:AG245"/>
    <mergeCell ref="AH244:AH245"/>
    <mergeCell ref="AI244:AI245"/>
    <mergeCell ref="D196:D201"/>
    <mergeCell ref="E197:E20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70:V70"/>
    <mergeCell ref="O71:V71"/>
    <mergeCell ref="O72:V72"/>
    <mergeCell ref="BC244:BC245"/>
    <mergeCell ref="BD244:BD245"/>
    <mergeCell ref="AT244:AT245"/>
    <mergeCell ref="AU244:AU245"/>
    <mergeCell ref="AV244:AV245"/>
    <mergeCell ref="AW244:AW245"/>
    <mergeCell ref="AM244:AM245"/>
    <mergeCell ref="AN244:AN245"/>
    <mergeCell ref="AO244:AO245"/>
    <mergeCell ref="AP244:AP245"/>
    <mergeCell ref="CC244:CC245"/>
    <mergeCell ref="CD244:CD245"/>
    <mergeCell ref="CE244:CE245"/>
    <mergeCell ref="CF244:CF245"/>
    <mergeCell ref="O238:CG238"/>
    <mergeCell ref="O239:CG239"/>
    <mergeCell ref="O240:CG240"/>
    <mergeCell ref="O241:CG241"/>
    <mergeCell ref="O242:CG242"/>
    <mergeCell ref="O243:CG243"/>
    <mergeCell ref="BV244:BV245"/>
    <mergeCell ref="BW244:BW245"/>
    <mergeCell ref="BX244:BX245"/>
    <mergeCell ref="BY244:BY245"/>
    <mergeCell ref="BO244:BO245"/>
    <mergeCell ref="BP244:BP245"/>
    <mergeCell ref="BQ244:BQ245"/>
    <mergeCell ref="BR244:BR245"/>
    <mergeCell ref="BH244:BH245"/>
    <mergeCell ref="BI244:BI245"/>
    <mergeCell ref="BJ244:BJ245"/>
    <mergeCell ref="BK244:BK245"/>
    <mergeCell ref="BA244:BA245"/>
    <mergeCell ref="BB244:BB245"/>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YP238:WYP245 WOT238:WOT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MD238:MD245 VZ238:VZ245 AFV238:AFV245 APR238:APR245 AZN238:AZN245 BJJ238:BJJ245 BTF238:BTF245 CDB238:CDB245 CMX238:CMX245 CWT238:CWT245 DGP238:DGP245 DQL238:DQL245 EAH238:EAH245 EKD238:EKD245 ETZ238:ETZ245 FDV238:FDV245 FNR238:FNR245 FXN238:FXN245 GHJ238:GHJ245 GRF238:GRF245 HBB238:HBB245 HKX238:HKX245 HUT238:HUT245 IEP238:IEP245 IOL238:IOL245 IYH238:IYH245 JID238:JID245 JRZ238:JRZ245 KBV238:KBV245 KLR238:KLR245 KVN238:KVN245 LFJ238:LFJ245 LPF238:LPF245 LZB238:LZB245 MIX238:MIX245 MST238:MST245 NCP238:NCP245 NML238:NML245 NWH238:NWH245 OGD238:OGD245 OPZ238:OPZ245 OZV238:OZV245 PJR238:PJR245 PTN238:PTN245 QDJ238:QDJ245 QNF238:QNF245 QXB238:QXB245 RGX238:RGX245 RQT238:RQT245 SAP238:SAP245 SKL238:SKL245 SUH238:SUH245 TED238:TED245 TNZ238:TNZ245 TXV238:TXV245 UHR238:UHR245 URN238:URN245 VBJ238:VBJ245 VLF238:VLF245 VVB238:VVB245 WEX238:WEX245 R15:R16 R9:R10 V15:W15 V9:W9" xr:uid="{00000000-0002-0000-2600-000000000000}">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O244 V244 AC244 AJ244 AQ244 AX244 BE244 BL244 BS244 BZ244" xr:uid="{00000000-0002-0000-2600-000001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LZ244 S244 WYN244 WOR244 WEV244 VUZ244 VLD244 VBH244 URL244 UHP244 TXT244 TNX244 TEB244 SUF244 SKJ244 SAN244 RQR244 RGV244 QWZ244 QND244 QDH244 PTL244 PJP244 OZT244 OPX244 OGB244 NWF244 NMJ244 NCN244 MSR244 MIV244 LYZ244 LPD244 LFH244 KVL244 KLP244 KBT244 JRX244 JIB244 IYF244 IOJ244 IEN244 HUR244 HKV244 HAZ244 GRD244 GHH244 FXL244 FNP244 FDT244 ETX244 EKB244 EAF244 DQJ244 DGN244 CWR244 CMV244 CCZ244 BTD244 BJH244 AZL244 APP244 AFT244 VX244 VV244 MB244 WYL244 WOP244 WET244 VUX244 VLB244 VBF244 URJ244 UHN244 TXR244 TNV244 TDZ244 SUD244 SKH244 SAL244 RQP244 RGT244 QWX244 QNB244 QDF244 PTJ244 PJN244 OZR244 OPV244 OFZ244 NWD244 NMH244 NCL244 MSP244 MIT244 LYX244 LPB244 LFF244 KVJ244 KLN244 KBR244 JRV244 JHZ244 IYD244 IOH244 IEL244 HUP244 HKT244 HAX244 GRB244 GHF244 FXJ244 FNN244 FDR244 ETV244 EJZ244 EAD244 DQH244 DGL244 CWP244 CMT244 CCX244 BTB244 BJF244 AZJ244 APN244 AFR244 S9:S10 S15:S16 U55 Z120 Z109:Z110 U167 V183 U91:U92 U244 Z244 AB244 AG244 AI244 AN244 AP244 AU244 AW244 BB244 BD244 BI244 BK244 BP244 BR244 BW244 BY244 CD244 CF244" xr:uid="{00000000-0002-0000-26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YM244 WOQ244 WEU244 VUY244 VLC244 VBG244 URK244 UHO244 TXS244 TNW244 TEA244 SUE244 SKI244 SAM244 RQQ244 RGU244 QWY244 QNC244 QDG244 PTK244 PJO244 OZS244 OPW244 OGA244 NWE244 NMI244 NCM244 MSQ244 MIU244 LYY244 LPC244 LFG244 KVK244 KLO244 KBS244 JRW244 JIA244 IYE244 IOI244 IEM244 HUQ244 HKU244 HAY244 GRC244 GHG244 FXK244 FNO244 FDS244 ETW244 EKA244 EAE244 DQI244 DGM244 CWQ244 CMU244 CCY244 BTC244 BJG244 AZK244 APO244 AFS244 VW244 MA244 T244 WYK244 WOO244 WES244 VUW244 VLA244 VBE244 URI244 UHM244 TXQ244 TNU244 TDY244 SUC244 SKG244 SAK244 RQO244 RGS244 QWW244 QNA244 QDE244 PTI244 PJM244 OZQ244 OPU244 OFY244 NWC244 NMG244 NCK244 MSO244 MIS244 LYW244 LPA244 LFE244 KVI244 KLM244 KBQ244 JRU244 JHY244 IYC244 IOG244 IEK244 HUO244 HKS244 HAW244 GRA244 GHE244 FXI244 FNM244 FDQ244 ETU244 EJY244 EAC244 DQG244 DGK244 CWO244 CMS244 CCW244 BTA244 BJE244 AZI244 APM244 AFQ244 VU244 LY244 Y244 AA244 AF244 AH244 AM244 AO244 AT244 AV244 BA244 BC244 BH244 BJ244 BO244 BQ244 BV244 BX244 CC244 CE244" xr:uid="{00000000-0002-0000-2600-000003000000}"/>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LX245 VT245 AFP245 APL245 AZH245 BJD245 BSZ245 CCV245 CMR245 CWN245 DGJ245 DQF245 EAB245 EJX245 ETT245 FDP245 FNL245 FXH245 GHD245 GQZ245 HAV245 HKR245 HUN245 IEJ245 IOF245 IYB245 JHX245 JRT245 KBP245 KLL245 KVH245 LFD245 LOZ245 LYV245 MIR245 MSN245 NCJ245 NMF245 NWB245 OFX245 OPT245 OZP245 PJL245 PTH245 QDD245 QMZ245 QWV245 RGR245 RQN245 SAJ245 SKF245 SUB245 TDX245 TNT245 TXP245 UHL245 URH245 VBD245 VKZ245 VUV245 WER245 WON245 WYJ245 X245 AE245 AL245 AS245 AZ245 BG245 BN245 BU245 CB245" xr:uid="{00000000-0002-0000-2600-000004000000}"/>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xr:uid="{00000000-0002-0000-2600-000005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xr:uid="{00000000-0002-0000-2600-000006000000}">
      <formula1>kind_of_heat_transfer</formula1>
    </dataValidation>
    <dataValidation type="list" allowBlank="1" showInputMessage="1" showErrorMessage="1" errorTitle="Ошибка" error="Выберите значение из списка" prompt="Выберите значение из списка" sqref="F216" xr:uid="{00000000-0002-0000-2600-000007000000}">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EP243:WEW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UT243:VVA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VBB243:VBI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KX243:VLE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HJ243:UHQ243 WYH243:WYO243 WOL243:WOS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RF243:URM243 LV243:MC243 VR243:VY243 AFN243:AFU243 APJ243:APQ243 AZF243:AZM243 BJB243:BJI243 BSX243:BTE243 CCT243:CDA243 CMP243:CMW243 CWL243:CWS243 DGH243:DGO243 DQD243:DQK243 DZZ243:EAG243 EJV243:EKC243 ETR243:ETY243 FDN243:FDU243 FNJ243:FNQ243 FXF243:FXM243 GHB243:GHI243 GQX243:GRE243 HAT243:HBA243 HKP243:HKW243 HUL243:HUS243 IEH243:IEO243 IOD243:IOK243 IXZ243:IYG243 JHV243:JIC243 JRR243:JRY243 KBN243:KBU243 KLJ243:KLQ243 KVF243:KVM243 LFB243:LFI243 LOX243:LPE243 LYT243:LZA243 MIP243:MIW243 MSL243:MSS243 NCH243:NCO243 NMD243:NMK243 NVZ243:NWG243 OFV243:OGC243 OPR243:OPY243 OZN243:OZU243 PJJ243:PJQ243 PTF243:PTM243 QDB243:QDI243 QMX243:QNE243 QWT243:QXA243 RGP243:RGW243 RQL243:RQS243 SAH243:SAO243 SKD243:SKK243 STZ243:SUG243 TDV243:TEC243 TNR243:TNY243 TXN243:TXU243" xr:uid="{00000000-0002-0000-2600-000008000000}">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LV242 VR242 AFN242 APJ242 AZF242 BJB242 BSX242 CCT242 CMP242 CWL242 DGH242 DQD242 DZZ242 EJV242 ETR242 FDN242 FNJ242 FXF242 GHB242 GQX242 HAT242 HKP242 HUL242 IEH242 IOD242 IXZ242 JHV242 JRR242 KBN242 KLJ242 KVF242 LFB242 LOX242 LYT242 MIP242 MSL242 NCH242 NMD242 NVZ242 OFV242 OPR242 OZN242 PJJ242 PTF242 QDB242 QMX242 QWT242 RGP242 RQL242 SAH242 SKD242 STZ242 TDV242 TNR242 TXN242 UHJ242 URF242 VBB242 VKX242 VUT242 WEP242 WOL242 WYH242" xr:uid="{00000000-0002-0000-2600-000009000000}">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xr:uid="{00000000-0002-0000-2600-00000A000000}">
      <formula1>kind_of_cons</formula1>
    </dataValidation>
    <dataValidation type="list" allowBlank="1" showInputMessage="1" showErrorMessage="1" errorTitle="Ошибка" error="Выберите значение из списка" sqref="WVU91 WVU131 LT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VP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FL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PH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ZD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YF244 WOJ244 WEN244 VUR244 VKV244 VAZ244 URD244 UHH244 TXL244 TNP244 TDT244 STX244 SKB244 SAF244 RQJ244 RGN244 QWR244 QMV244 QCZ244 PTD244 PJH244 OZL244 OPP244 OFT244 NVX244 NMB244 NCF244 MSJ244 MIN244 LYR244 LOV244 LEZ244 KVD244 KLH244 KBL244 JRP244 JHT244 IXX244 IOB244 IEF244 HUJ244 HKN244 HAR244 GQV244 GGZ244 FXD244 FNH244 FDL244 ETP244 EJT244 DZX244 DQB244 DGF244 CWJ244 CMN244 CCR244 BSV244 BIZ244 M37 M55 M73 M91 M131" xr:uid="{00000000-0002-0000-2600-00000B000000}">
      <formula1>kind_of_heat_transfer</formula1>
    </dataValidation>
    <dataValidation type="list" allowBlank="1" showInputMessage="1" showErrorMessage="1" errorTitle="Ошибка" error="Выберите значение из списка" prompt="Выберите значение из списка" sqref="E9:E10" xr:uid="{00000000-0002-0000-2600-00000C00000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xr:uid="{00000000-0002-0000-2600-00000D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xr:uid="{00000000-0002-0000-2600-00000E000000}">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xr:uid="{00000000-0002-0000-2600-00000F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xr:uid="{00000000-0002-0000-2600-000010000000}">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L252:W252 AMV252:ANG253 MIM246:MIX251 MGB252:MGM253 AFK246:AFV251 ACZ252:ADK253 GGY246:GHJ251 GEN252:GEY253 LS246:MD251 JH252:JS253 LYQ246:LZB251 LWF252:LWQ253 VO246:VZ251 TD252:TO253 DGE246:DGP251 DDT252:DEE253 WYE246:WYP251 WVT252:WWE253 LOU246:LPF251 LMJ252:LMU253 WOI246:WOT251 WLX252:WMI253 FXC246:FXN251 FUR252:FVC253 WEM246:WEX251 WCB252:WCM253 LEY246:LFJ251 LCN252:LCY253 VUQ246:VVB251 VSF252:VSQ253 BSU246:BTF251 BQJ252:BQU253 VKU246:VLF251 VIJ252:VIU253 KVC246:KVN251 KSR252:KTC253 VAY246:VBJ251 UYN252:UYY253 FNG246:FNR251 FKV252:FLG253 URC246:URN251 UOR252:UPC253 KLG246:KLR251 KIV252:KJG253 UHG246:UHR251 UEV252:UFG253 CWI246:CWT251 CTX252:CUI253 TXK246:TXV251 TUZ252:TVK253 KBK246:KBV251 JYZ252:JZK253 TNO246:TNZ251 TLD252:TLO253 FDK246:FDV251 FAZ252:FBK253 TDS246:TED251 TBH252:TBS253 JRO246:JRZ251 JPD252:JPO253 STW246:SUH251 SRL252:SRW253 AZC246:AZN251 AWR252:AXC253 SKA246:SKL251 SHP252:SIA253 JHS246:JID251 JFH252:JFS253 SAE246:SAP251 RXT252:RYE253 ETO246:ETZ251 ERD252:ERO253 RQI246:RQT251 RNX252:ROI253 IXW246:IYH251 IVL252:IVW253 RGM246:RGX251 REB252:REM253 CMM246:CMX251 CKB252:CKM253 QWQ246:QXB251 QUF252:QUQ253 IOA246:IOL251 ILP252:IMA253 QMU246:QNF251 QKJ252:QKU253 EJS246:EKD251 EHH252:EHS253 QCY246:QDJ251 QAN252:QAY253 IEE246:IEP251 IBT252:ICE253 PTC246:PTN251 PQR252:PRC253 BIY246:BJJ251 BGN252:BGY253 PJG246:PJR251 PGV252:PHG253 HUI246:HUT251 HRX252:HSI253 OZK246:OZV251 OWZ252:OXK253 DZW246:EAH251 DXL252:DXW253 OPO246:OPZ251 OND252:ONO253 HKM246:HKX251 HIB252:HIM253 OFS246:OGD251 ODH252:ODS253 CCQ246:CDB251 CAF252:CAQ253 NVW246:NWH251 NTL252:NTW253 HAQ246:HBB251 GYF252:GYQ253 NMA246:NML251 NJP252:NKA253 DQA246:DQL251 DNP252:DOA253 NCE246:NCP251 MZT252:NAE253 GQU246:GRF251 GOJ252:GOU253 MSI246:MST251 MPX252:MQI253 APG246:APR251 L246:CG246 L247:CH251" xr:uid="{00000000-0002-0000-2600-000011000000}"/>
    <dataValidation type="list" allowBlank="1" showInputMessage="1" showErrorMessage="1" errorTitle="Ошибка" error="Выберите значение из списка" prompt="Выберите значение из списка" sqref="E292" xr:uid="{00000000-0002-0000-2600-000012000000}">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xr:uid="{00000000-0002-0000-2600-00001300000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xr:uid="{00000000-0002-0000-2600-000014000000}">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xr:uid="{00000000-0002-0000-2600-0000150000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xr:uid="{00000000-0002-0000-2600-000016000000}">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xr:uid="{00000000-0002-0000-2600-000017000000}">
      <formula1>900</formula1>
    </dataValidation>
    <dataValidation type="list" allowBlank="1" showInputMessage="1" showErrorMessage="1" errorTitle="Ошибка" error="Выберите значение из списка" prompt="Выберите значение из списка" sqref="Q207:Q209" xr:uid="{00000000-0002-0000-2600-000018000000}">
      <formula1>kind_of_load4</formula1>
    </dataValidation>
    <dataValidation type="list" allowBlank="1" showInputMessage="1" showErrorMessage="1" errorTitle="Ошибка" error="Выберите значение из списка" prompt="Выберите значение из списка" sqref="U207:U208 U211:U212" xr:uid="{00000000-0002-0000-2600-000019000000}">
      <formula1>kind_of_nets</formula1>
    </dataValidation>
    <dataValidation type="list" allowBlank="1" showInputMessage="1" showErrorMessage="1" errorTitle="Ошибка" error="Выберите значение из списка" prompt="Выберите значение из списка" sqref="Y207 Y211" xr:uid="{00000000-0002-0000-2600-00001A000000}">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166 O90 O243" xr:uid="{00000000-0002-0000-2600-00001B000000}">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TEHSHEET">
    <tabColor indexed="47"/>
  </sheetPr>
  <dimension ref="A1:BC87"/>
  <sheetViews>
    <sheetView showGridLines="0" zoomScaleNormal="100" workbookViewId="0"/>
  </sheetViews>
  <sheetFormatPr defaultRowHeight="11.25"/>
  <cols>
    <col min="1" max="1" width="32.5703125" style="5" customWidth="1"/>
    <col min="2" max="2" width="9.140625" style="129"/>
    <col min="3" max="3" width="9.140625" style="132"/>
    <col min="4" max="4" width="26.5703125" style="132" customWidth="1"/>
    <col min="5" max="6" width="26.5703125" style="2" customWidth="1"/>
    <col min="7" max="7" width="31.42578125" style="2" customWidth="1"/>
    <col min="8" max="8" width="40.85546875" style="2" customWidth="1"/>
    <col min="9" max="9" width="14.5703125" style="2" customWidth="1"/>
    <col min="10" max="10" width="26.85546875" style="2" customWidth="1"/>
    <col min="11" max="11" width="50" style="2" customWidth="1"/>
    <col min="12" max="13" width="10.7109375" style="2" customWidth="1"/>
    <col min="14" max="14" width="55.140625" style="2" customWidth="1"/>
    <col min="15" max="15" width="31.85546875" style="2" customWidth="1"/>
    <col min="16" max="16" width="23.85546875" style="2" customWidth="1"/>
    <col min="17" max="17" width="46.5703125" style="2" customWidth="1"/>
    <col min="18" max="18" width="24" style="2" bestFit="1" customWidth="1"/>
    <col min="19" max="19" width="20.5703125" style="2" customWidth="1"/>
    <col min="20" max="20" width="22" style="2" customWidth="1"/>
    <col min="21" max="22" width="26.42578125" style="2" customWidth="1"/>
    <col min="23" max="23" width="8.28515625" style="2" hidden="1" customWidth="1"/>
    <col min="24" max="24" width="59.7109375" style="2" customWidth="1"/>
    <col min="25" max="25" width="49.140625" style="2" customWidth="1"/>
    <col min="26" max="26" width="11.140625" style="2" customWidth="1"/>
    <col min="27" max="30" width="29" style="2" customWidth="1"/>
    <col min="31" max="31" width="9.140625" style="2"/>
    <col min="32" max="32" width="34.7109375" style="2" customWidth="1"/>
    <col min="33" max="33" width="9.140625" style="2"/>
    <col min="34" max="35" width="34.42578125" style="2" customWidth="1"/>
    <col min="36" max="36" width="9.140625" style="2"/>
    <col min="37" max="37" width="24.5703125" style="2" customWidth="1"/>
    <col min="38" max="38" width="9.140625" style="2"/>
    <col min="39" max="39" width="26.140625" style="2" customWidth="1"/>
    <col min="40" max="40" width="1.7109375" style="2" customWidth="1"/>
    <col min="41" max="41" width="9.140625" style="2"/>
    <col min="42" max="43" width="47.85546875" style="2" customWidth="1"/>
    <col min="44" max="44" width="1.7109375" style="2" customWidth="1"/>
    <col min="45" max="45" width="21.42578125" style="2" customWidth="1"/>
    <col min="46" max="46" width="1.7109375" style="2" customWidth="1"/>
    <col min="47" max="47" width="31.28515625" style="2" bestFit="1" customWidth="1"/>
    <col min="48" max="48" width="1.7109375" style="2" customWidth="1"/>
    <col min="49" max="50" width="9.140625" style="2"/>
    <col min="51" max="51" width="3.7109375" style="2" customWidth="1"/>
    <col min="52" max="52" width="20" style="2" customWidth="1"/>
    <col min="53" max="53" width="42.85546875" style="2" bestFit="1" customWidth="1"/>
    <col min="54" max="54" width="3.7109375" style="2" customWidth="1"/>
    <col min="55" max="55" width="55" style="2" customWidth="1"/>
    <col min="56" max="16384" width="9.140625" style="2"/>
  </cols>
  <sheetData>
    <row r="1" spans="1:55" s="128" customFormat="1" ht="43.5" customHeight="1">
      <c r="A1" s="135" t="s">
        <v>67</v>
      </c>
      <c r="B1" s="135" t="s">
        <v>362</v>
      </c>
      <c r="C1" s="135" t="s">
        <v>86</v>
      </c>
      <c r="D1" s="135" t="s">
        <v>83</v>
      </c>
      <c r="E1" s="135" t="s">
        <v>185</v>
      </c>
      <c r="F1" s="135" t="s">
        <v>225</v>
      </c>
      <c r="G1" s="135" t="s">
        <v>202</v>
      </c>
      <c r="H1" s="135" t="s">
        <v>206</v>
      </c>
      <c r="I1" s="135" t="s">
        <v>224</v>
      </c>
      <c r="J1" s="135" t="s">
        <v>241</v>
      </c>
      <c r="K1" s="135" t="s">
        <v>245</v>
      </c>
      <c r="L1" s="135"/>
      <c r="M1" s="135"/>
      <c r="N1" s="90" t="s">
        <v>281</v>
      </c>
      <c r="O1" s="135" t="s">
        <v>272</v>
      </c>
      <c r="P1" s="135" t="s">
        <v>296</v>
      </c>
      <c r="Q1" s="135" t="s">
        <v>340</v>
      </c>
      <c r="R1" s="135" t="s">
        <v>21</v>
      </c>
      <c r="S1" s="135" t="s">
        <v>29</v>
      </c>
      <c r="T1" s="147" t="s">
        <v>35</v>
      </c>
      <c r="U1" s="147" t="s">
        <v>40</v>
      </c>
      <c r="V1" s="393"/>
      <c r="W1" s="394" t="s">
        <v>325</v>
      </c>
      <c r="X1" s="353" t="s">
        <v>294</v>
      </c>
      <c r="Y1" s="353" t="s">
        <v>308</v>
      </c>
      <c r="Z1" s="135"/>
      <c r="AA1" s="184" t="s">
        <v>363</v>
      </c>
      <c r="AB1" s="184"/>
      <c r="AC1" s="184" t="s">
        <v>364</v>
      </c>
      <c r="AD1" s="184"/>
      <c r="AF1" s="147" t="s">
        <v>337</v>
      </c>
      <c r="AH1" s="135" t="s">
        <v>338</v>
      </c>
      <c r="AI1" s="135" t="s">
        <v>339</v>
      </c>
      <c r="AK1" s="135" t="s">
        <v>354</v>
      </c>
      <c r="AM1" s="135" t="s">
        <v>355</v>
      </c>
      <c r="AP1" s="135" t="s">
        <v>371</v>
      </c>
      <c r="AQ1" s="135" t="s">
        <v>370</v>
      </c>
      <c r="AS1" s="353" t="s">
        <v>376</v>
      </c>
      <c r="AU1" s="147" t="s">
        <v>384</v>
      </c>
      <c r="AW1" s="354" t="s">
        <v>546</v>
      </c>
      <c r="AX1" s="354" t="s">
        <v>547</v>
      </c>
      <c r="AZ1" s="785" t="s">
        <v>580</v>
      </c>
      <c r="BA1" s="785"/>
      <c r="BC1" s="528" t="s">
        <v>723</v>
      </c>
    </row>
    <row r="2" spans="1:55" ht="90">
      <c r="A2" s="4" t="s">
        <v>101</v>
      </c>
      <c r="B2" s="40">
        <v>2000</v>
      </c>
      <c r="C2" s="40">
        <v>2013</v>
      </c>
      <c r="D2" s="40" t="s">
        <v>84</v>
      </c>
      <c r="E2" s="130" t="s">
        <v>186</v>
      </c>
      <c r="F2" s="130" t="s">
        <v>226</v>
      </c>
      <c r="G2" s="130" t="s">
        <v>200</v>
      </c>
      <c r="H2" s="130" t="s">
        <v>204</v>
      </c>
      <c r="I2" s="130" t="s">
        <v>93</v>
      </c>
      <c r="J2" s="130" t="s">
        <v>242</v>
      </c>
      <c r="K2" s="131" t="s">
        <v>246</v>
      </c>
      <c r="L2" s="162" t="s">
        <v>246</v>
      </c>
      <c r="M2" s="131">
        <v>1</v>
      </c>
      <c r="N2" s="481" t="s">
        <v>285</v>
      </c>
      <c r="O2" s="41" t="s">
        <v>641</v>
      </c>
      <c r="P2" s="485" t="s">
        <v>42</v>
      </c>
      <c r="Q2" s="164" t="s">
        <v>3</v>
      </c>
      <c r="R2" s="165" t="s">
        <v>24</v>
      </c>
      <c r="S2" s="165" t="s">
        <v>26</v>
      </c>
      <c r="T2" s="166" t="s">
        <v>30</v>
      </c>
      <c r="U2" s="162" t="s">
        <v>36</v>
      </c>
      <c r="V2" s="560">
        <v>1</v>
      </c>
      <c r="W2" s="395"/>
      <c r="X2" s="396" t="s">
        <v>611</v>
      </c>
      <c r="Y2" s="40" t="s">
        <v>636</v>
      </c>
      <c r="Z2" s="146"/>
      <c r="AA2" s="40" t="s">
        <v>716</v>
      </c>
      <c r="AB2" s="186" t="s">
        <v>716</v>
      </c>
      <c r="AC2" s="40" t="s">
        <v>310</v>
      </c>
      <c r="AD2" s="186" t="s">
        <v>310</v>
      </c>
      <c r="AF2" s="41" t="s">
        <v>36</v>
      </c>
      <c r="AH2" s="130" t="s">
        <v>342</v>
      </c>
      <c r="AI2" s="130" t="s">
        <v>342</v>
      </c>
      <c r="AK2" s="130" t="s">
        <v>346</v>
      </c>
      <c r="AM2" s="130" t="s">
        <v>356</v>
      </c>
      <c r="AP2" s="168" t="s">
        <v>611</v>
      </c>
      <c r="AQ2" s="556" t="s">
        <v>769</v>
      </c>
      <c r="AS2" s="40" t="s">
        <v>374</v>
      </c>
      <c r="AU2" s="41" t="s">
        <v>377</v>
      </c>
      <c r="AW2" s="355" t="s">
        <v>548</v>
      </c>
      <c r="AX2" s="355" t="s">
        <v>548</v>
      </c>
      <c r="AZ2" s="383" t="s">
        <v>581</v>
      </c>
      <c r="BA2" s="384" t="s">
        <v>582</v>
      </c>
      <c r="BC2" s="527" t="s">
        <v>724</v>
      </c>
    </row>
    <row r="3" spans="1:55" ht="101.25">
      <c r="A3" s="4" t="s">
        <v>102</v>
      </c>
      <c r="B3" s="40">
        <v>2001</v>
      </c>
      <c r="C3" s="40">
        <v>2014</v>
      </c>
      <c r="D3" s="40" t="s">
        <v>85</v>
      </c>
      <c r="E3" s="130" t="s">
        <v>187</v>
      </c>
      <c r="F3" s="130" t="s">
        <v>227</v>
      </c>
      <c r="G3" s="130" t="s">
        <v>201</v>
      </c>
      <c r="H3" s="130" t="s">
        <v>205</v>
      </c>
      <c r="I3" s="130" t="s">
        <v>49</v>
      </c>
      <c r="J3" s="130" t="s">
        <v>282</v>
      </c>
      <c r="K3" s="131" t="s">
        <v>248</v>
      </c>
      <c r="L3" s="131" t="s">
        <v>248</v>
      </c>
      <c r="M3" s="131">
        <v>2</v>
      </c>
      <c r="N3" s="481" t="s">
        <v>259</v>
      </c>
      <c r="O3" s="41" t="s">
        <v>642</v>
      </c>
      <c r="P3" s="485" t="s">
        <v>43</v>
      </c>
      <c r="Q3" s="164" t="s">
        <v>301</v>
      </c>
      <c r="R3" s="163" t="s">
        <v>303</v>
      </c>
      <c r="S3" s="165" t="s">
        <v>27</v>
      </c>
      <c r="T3" s="166" t="s">
        <v>31</v>
      </c>
      <c r="U3" s="162" t="s">
        <v>37</v>
      </c>
      <c r="V3" s="560">
        <v>2</v>
      </c>
      <c r="W3" s="395"/>
      <c r="X3" s="396" t="s">
        <v>769</v>
      </c>
      <c r="Y3" s="40" t="s">
        <v>636</v>
      </c>
      <c r="Z3" s="146"/>
      <c r="AA3" s="40" t="s">
        <v>717</v>
      </c>
      <c r="AB3" s="186" t="s">
        <v>717</v>
      </c>
      <c r="AC3" s="40" t="s">
        <v>311</v>
      </c>
      <c r="AD3" s="186" t="s">
        <v>311</v>
      </c>
      <c r="AF3" s="41" t="s">
        <v>37</v>
      </c>
      <c r="AH3" s="130" t="s">
        <v>365</v>
      </c>
      <c r="AI3" s="130" t="s">
        <v>344</v>
      </c>
      <c r="AK3" s="130" t="s">
        <v>347</v>
      </c>
      <c r="AM3" s="130" t="s">
        <v>357</v>
      </c>
      <c r="AP3" s="168" t="s">
        <v>770</v>
      </c>
      <c r="AQ3" s="556" t="s">
        <v>612</v>
      </c>
      <c r="AS3" s="40" t="s">
        <v>375</v>
      </c>
      <c r="AU3" s="41" t="s">
        <v>378</v>
      </c>
      <c r="AW3" s="355" t="s">
        <v>549</v>
      </c>
      <c r="AX3" s="355" t="s">
        <v>549</v>
      </c>
      <c r="AZ3" s="133" t="s">
        <v>652</v>
      </c>
      <c r="BA3" s="163" t="s">
        <v>651</v>
      </c>
      <c r="BC3" s="527" t="s">
        <v>725</v>
      </c>
    </row>
    <row r="4" spans="1:55" ht="101.25">
      <c r="A4" s="4" t="s">
        <v>103</v>
      </c>
      <c r="B4" s="40">
        <v>2002</v>
      </c>
      <c r="C4" s="40">
        <v>2015</v>
      </c>
      <c r="E4" s="130" t="s">
        <v>188</v>
      </c>
      <c r="F4" s="130" t="s">
        <v>228</v>
      </c>
      <c r="H4" s="130" t="s">
        <v>2</v>
      </c>
      <c r="I4" s="130" t="s">
        <v>50</v>
      </c>
      <c r="J4" s="130" t="s">
        <v>283</v>
      </c>
      <c r="K4" s="131" t="s">
        <v>249</v>
      </c>
      <c r="L4" s="131" t="s">
        <v>249</v>
      </c>
      <c r="M4" s="131">
        <v>3</v>
      </c>
      <c r="N4" s="481" t="s">
        <v>286</v>
      </c>
      <c r="O4" s="130" t="s">
        <v>643</v>
      </c>
      <c r="Q4" s="164" t="s">
        <v>23</v>
      </c>
      <c r="R4" s="163" t="s">
        <v>772</v>
      </c>
      <c r="S4" s="165" t="s">
        <v>28</v>
      </c>
      <c r="T4" s="166" t="s">
        <v>32</v>
      </c>
      <c r="U4" s="162" t="s">
        <v>38</v>
      </c>
      <c r="V4" s="560">
        <v>3</v>
      </c>
      <c r="W4" s="395"/>
      <c r="X4" s="396" t="s">
        <v>760</v>
      </c>
      <c r="Y4" s="40" t="s">
        <v>636</v>
      </c>
      <c r="Z4" s="185"/>
      <c r="AC4" s="40" t="s">
        <v>312</v>
      </c>
      <c r="AD4" s="186" t="s">
        <v>312</v>
      </c>
      <c r="AF4" s="41" t="s">
        <v>38</v>
      </c>
      <c r="AH4" s="41" t="s">
        <v>368</v>
      </c>
      <c r="AK4" s="130" t="s">
        <v>348</v>
      </c>
      <c r="AM4" s="130" t="s">
        <v>358</v>
      </c>
      <c r="AP4" s="168" t="s">
        <v>769</v>
      </c>
      <c r="AQ4" s="556" t="s">
        <v>613</v>
      </c>
      <c r="AS4" s="40" t="s">
        <v>345</v>
      </c>
      <c r="AU4" s="41" t="s">
        <v>379</v>
      </c>
      <c r="AW4" s="355" t="s">
        <v>550</v>
      </c>
      <c r="AX4" s="355" t="s">
        <v>550</v>
      </c>
      <c r="AZ4" s="133" t="s">
        <v>662</v>
      </c>
      <c r="BA4" s="163" t="s">
        <v>661</v>
      </c>
      <c r="BC4" s="527" t="s">
        <v>726</v>
      </c>
    </row>
    <row r="5" spans="1:55" ht="33.75">
      <c r="A5" s="4" t="s">
        <v>104</v>
      </c>
      <c r="B5" s="40">
        <v>2003</v>
      </c>
      <c r="C5" s="40">
        <v>2016</v>
      </c>
      <c r="E5" s="130" t="s">
        <v>189</v>
      </c>
      <c r="F5" s="130" t="s">
        <v>229</v>
      </c>
      <c r="I5" s="130" t="s">
        <v>51</v>
      </c>
      <c r="K5" s="131" t="s">
        <v>247</v>
      </c>
      <c r="L5" s="131" t="s">
        <v>247</v>
      </c>
      <c r="M5" s="131">
        <v>4</v>
      </c>
      <c r="N5" s="482" t="s">
        <v>287</v>
      </c>
      <c r="O5" s="130" t="s">
        <v>644</v>
      </c>
      <c r="Q5" s="164" t="s">
        <v>302</v>
      </c>
      <c r="R5" s="163" t="s">
        <v>304</v>
      </c>
      <c r="T5" s="41" t="s">
        <v>33</v>
      </c>
      <c r="U5" s="162" t="s">
        <v>39</v>
      </c>
      <c r="V5" s="560">
        <v>4</v>
      </c>
      <c r="W5" s="395"/>
      <c r="X5" s="396" t="s">
        <v>612</v>
      </c>
      <c r="Y5" s="40" t="s">
        <v>660</v>
      </c>
      <c r="Z5" s="185">
        <v>1</v>
      </c>
      <c r="AF5" s="41" t="s">
        <v>327</v>
      </c>
      <c r="AH5" s="130" t="s">
        <v>366</v>
      </c>
      <c r="AK5" s="130" t="s">
        <v>349</v>
      </c>
      <c r="AM5" s="130" t="s">
        <v>359</v>
      </c>
      <c r="AP5" s="168" t="s">
        <v>612</v>
      </c>
      <c r="AQ5" s="556" t="s">
        <v>760</v>
      </c>
      <c r="AU5" s="41" t="s">
        <v>380</v>
      </c>
      <c r="AW5" s="355" t="s">
        <v>551</v>
      </c>
      <c r="AX5" s="355" t="s">
        <v>551</v>
      </c>
      <c r="AZ5" s="133" t="s">
        <v>663</v>
      </c>
      <c r="BA5" s="163" t="s">
        <v>669</v>
      </c>
      <c r="BC5" s="527" t="s">
        <v>727</v>
      </c>
    </row>
    <row r="6" spans="1:55" ht="45">
      <c r="A6" s="4" t="s">
        <v>105</v>
      </c>
      <c r="B6" s="40">
        <v>2004</v>
      </c>
      <c r="C6" s="40">
        <v>2017</v>
      </c>
      <c r="E6" s="130" t="s">
        <v>190</v>
      </c>
      <c r="F6" s="134"/>
      <c r="G6" s="135" t="s">
        <v>291</v>
      </c>
      <c r="H6" s="135" t="s">
        <v>258</v>
      </c>
      <c r="I6" s="130" t="s">
        <v>68</v>
      </c>
      <c r="J6" s="135" t="s">
        <v>264</v>
      </c>
      <c r="N6" s="482" t="s">
        <v>288</v>
      </c>
      <c r="O6" s="130" t="s">
        <v>645</v>
      </c>
      <c r="R6" s="163" t="s">
        <v>3</v>
      </c>
      <c r="T6" s="41" t="s">
        <v>34</v>
      </c>
      <c r="U6" s="162" t="s">
        <v>327</v>
      </c>
      <c r="V6" s="560">
        <v>5</v>
      </c>
      <c r="W6" s="395"/>
      <c r="X6" s="40" t="s">
        <v>613</v>
      </c>
      <c r="Y6" s="40" t="s">
        <v>670</v>
      </c>
      <c r="Z6" s="185"/>
      <c r="AA6" s="194"/>
      <c r="AH6" s="130" t="s">
        <v>367</v>
      </c>
      <c r="AK6" s="130" t="s">
        <v>350</v>
      </c>
      <c r="AM6" s="130" t="s">
        <v>360</v>
      </c>
      <c r="AP6" s="168" t="s">
        <v>613</v>
      </c>
      <c r="AQ6" s="556" t="s">
        <v>614</v>
      </c>
      <c r="AU6" s="133" t="s">
        <v>381</v>
      </c>
      <c r="AW6" s="355" t="s">
        <v>552</v>
      </c>
      <c r="AX6" s="355" t="s">
        <v>552</v>
      </c>
      <c r="AZ6" s="133" t="s">
        <v>664</v>
      </c>
      <c r="BA6" s="163" t="s">
        <v>674</v>
      </c>
    </row>
    <row r="7" spans="1:55" ht="33.75">
      <c r="A7" s="4" t="s">
        <v>106</v>
      </c>
      <c r="B7" s="40">
        <v>2005</v>
      </c>
      <c r="E7" s="130" t="s">
        <v>191</v>
      </c>
      <c r="F7" s="134"/>
      <c r="G7" s="130" t="s">
        <v>255</v>
      </c>
      <c r="H7" s="130" t="s">
        <v>257</v>
      </c>
      <c r="I7" s="130" t="s">
        <v>69</v>
      </c>
      <c r="J7" s="130" t="s">
        <v>284</v>
      </c>
      <c r="N7" s="483" t="s">
        <v>289</v>
      </c>
      <c r="O7" s="130" t="s">
        <v>646</v>
      </c>
      <c r="U7" s="162" t="s">
        <v>85</v>
      </c>
      <c r="V7" s="561" t="s">
        <v>69</v>
      </c>
      <c r="W7" s="395"/>
      <c r="X7" s="40" t="s">
        <v>614</v>
      </c>
      <c r="Y7" s="40" t="s">
        <v>660</v>
      </c>
      <c r="Z7" s="185"/>
      <c r="AA7" s="194"/>
      <c r="AH7" s="130" t="s">
        <v>343</v>
      </c>
      <c r="AK7" s="130" t="s">
        <v>351</v>
      </c>
      <c r="AM7" s="130" t="s">
        <v>361</v>
      </c>
      <c r="AP7" s="168" t="s">
        <v>760</v>
      </c>
      <c r="AQ7" s="556" t="s">
        <v>615</v>
      </c>
      <c r="AU7" s="133" t="s">
        <v>382</v>
      </c>
      <c r="AW7" s="355" t="s">
        <v>553</v>
      </c>
      <c r="AX7" s="355" t="s">
        <v>553</v>
      </c>
      <c r="AZ7" s="133" t="s">
        <v>682</v>
      </c>
      <c r="BA7" s="163" t="s">
        <v>683</v>
      </c>
    </row>
    <row r="8" spans="1:55" ht="33.75">
      <c r="A8" s="4" t="s">
        <v>107</v>
      </c>
      <c r="B8" s="40">
        <v>2006</v>
      </c>
      <c r="E8" s="130" t="s">
        <v>192</v>
      </c>
      <c r="F8" s="134"/>
      <c r="G8" s="130" t="s">
        <v>256</v>
      </c>
      <c r="H8" s="130" t="s">
        <v>263</v>
      </c>
      <c r="I8" s="130" t="s">
        <v>183</v>
      </c>
      <c r="J8" s="130" t="s">
        <v>280</v>
      </c>
      <c r="N8" s="484" t="s">
        <v>290</v>
      </c>
      <c r="O8" s="130" t="s">
        <v>647</v>
      </c>
      <c r="V8" s="561" t="s">
        <v>183</v>
      </c>
      <c r="W8" s="395"/>
      <c r="X8" s="40" t="s">
        <v>615</v>
      </c>
      <c r="Y8" s="40" t="s">
        <v>660</v>
      </c>
      <c r="Z8" s="185"/>
      <c r="AA8" s="194"/>
      <c r="AK8" s="130" t="s">
        <v>352</v>
      </c>
      <c r="AP8" s="168" t="s">
        <v>614</v>
      </c>
      <c r="AQ8" s="556" t="s">
        <v>618</v>
      </c>
      <c r="AU8" s="133" t="s">
        <v>383</v>
      </c>
      <c r="AW8" s="355" t="s">
        <v>554</v>
      </c>
      <c r="AX8" s="355" t="s">
        <v>554</v>
      </c>
      <c r="AZ8" s="133" t="s">
        <v>690</v>
      </c>
      <c r="BA8" s="163" t="s">
        <v>689</v>
      </c>
    </row>
    <row r="9" spans="1:55" ht="56.25">
      <c r="A9" s="4" t="s">
        <v>108</v>
      </c>
      <c r="B9" s="40">
        <v>2007</v>
      </c>
      <c r="E9" s="130" t="s">
        <v>193</v>
      </c>
      <c r="F9" s="134"/>
      <c r="G9" s="130" t="s">
        <v>263</v>
      </c>
      <c r="I9" s="130" t="s">
        <v>184</v>
      </c>
      <c r="O9" s="130" t="s">
        <v>648</v>
      </c>
      <c r="V9" s="561" t="s">
        <v>184</v>
      </c>
      <c r="W9" s="395"/>
      <c r="X9" s="40" t="s">
        <v>616</v>
      </c>
      <c r="Y9" s="40" t="s">
        <v>636</v>
      </c>
      <c r="Z9" s="185">
        <v>1</v>
      </c>
      <c r="AA9" s="194"/>
      <c r="AK9" s="130" t="s">
        <v>353</v>
      </c>
      <c r="AP9" s="168" t="s">
        <v>615</v>
      </c>
      <c r="AQ9" s="556" t="s">
        <v>617</v>
      </c>
      <c r="AW9" s="355" t="s">
        <v>555</v>
      </c>
      <c r="AX9" s="355" t="s">
        <v>555</v>
      </c>
      <c r="AZ9" s="133" t="s">
        <v>767</v>
      </c>
      <c r="BA9" s="163" t="s">
        <v>601</v>
      </c>
    </row>
    <row r="10" spans="1:55" ht="45">
      <c r="A10" s="4" t="s">
        <v>109</v>
      </c>
      <c r="B10" s="40">
        <v>2008</v>
      </c>
      <c r="E10" s="130" t="s">
        <v>194</v>
      </c>
      <c r="F10" s="134"/>
      <c r="I10" s="130" t="s">
        <v>208</v>
      </c>
      <c r="O10" s="130" t="s">
        <v>649</v>
      </c>
      <c r="V10" s="562" t="s">
        <v>208</v>
      </c>
      <c r="W10" s="559"/>
      <c r="X10" s="557" t="s">
        <v>617</v>
      </c>
      <c r="Y10" s="558" t="s">
        <v>684</v>
      </c>
      <c r="Z10" s="185"/>
      <c r="AP10" s="168" t="s">
        <v>618</v>
      </c>
      <c r="AQ10" s="556" t="s">
        <v>616</v>
      </c>
      <c r="AW10" s="355" t="s">
        <v>556</v>
      </c>
      <c r="AX10" s="355" t="s">
        <v>556</v>
      </c>
    </row>
    <row r="11" spans="1:55" ht="112.5">
      <c r="A11" s="4" t="s">
        <v>110</v>
      </c>
      <c r="B11" s="40">
        <v>2009</v>
      </c>
      <c r="E11" s="130" t="s">
        <v>195</v>
      </c>
      <c r="F11" s="134"/>
      <c r="I11" s="130" t="s">
        <v>209</v>
      </c>
      <c r="O11" s="41" t="s">
        <v>650</v>
      </c>
      <c r="V11" s="561" t="s">
        <v>209</v>
      </c>
      <c r="W11" s="397"/>
      <c r="X11" s="396" t="s">
        <v>618</v>
      </c>
      <c r="Y11" s="40" t="s">
        <v>672</v>
      </c>
      <c r="Z11" s="185"/>
      <c r="AP11" s="168" t="s">
        <v>617</v>
      </c>
      <c r="AQ11" s="510" t="s">
        <v>611</v>
      </c>
      <c r="AW11" s="355" t="s">
        <v>557</v>
      </c>
      <c r="AX11" s="355" t="s">
        <v>557</v>
      </c>
    </row>
    <row r="12" spans="1:55" ht="33.75">
      <c r="A12" s="4" t="s">
        <v>65</v>
      </c>
      <c r="B12" s="40">
        <v>2010</v>
      </c>
      <c r="E12" s="130" t="s">
        <v>196</v>
      </c>
      <c r="F12" s="134"/>
      <c r="G12" s="135" t="s">
        <v>292</v>
      </c>
      <c r="H12" s="135" t="s">
        <v>260</v>
      </c>
      <c r="I12" s="130" t="s">
        <v>210</v>
      </c>
      <c r="O12" s="41" t="s">
        <v>3</v>
      </c>
      <c r="V12" s="561" t="s">
        <v>210</v>
      </c>
      <c r="W12" s="133"/>
      <c r="X12" s="396" t="s">
        <v>763</v>
      </c>
      <c r="Y12" s="40" t="s">
        <v>636</v>
      </c>
      <c r="AP12" s="168" t="s">
        <v>616</v>
      </c>
      <c r="AW12" s="355" t="s">
        <v>209</v>
      </c>
      <c r="AX12" s="355" t="s">
        <v>209</v>
      </c>
    </row>
    <row r="13" spans="1:55" ht="22.5">
      <c r="A13" s="4" t="s">
        <v>111</v>
      </c>
      <c r="B13" s="40">
        <v>2011</v>
      </c>
      <c r="E13" s="130" t="s">
        <v>197</v>
      </c>
      <c r="F13" s="134"/>
      <c r="G13" s="130" t="s">
        <v>261</v>
      </c>
      <c r="H13" s="130" t="s">
        <v>262</v>
      </c>
      <c r="I13" s="130" t="s">
        <v>211</v>
      </c>
      <c r="V13" s="561" t="s">
        <v>211</v>
      </c>
      <c r="W13" s="133"/>
      <c r="X13" s="133"/>
      <c r="Y13" s="133"/>
      <c r="AW13" s="355" t="s">
        <v>210</v>
      </c>
      <c r="AX13" s="355" t="s">
        <v>210</v>
      </c>
    </row>
    <row r="14" spans="1:55" ht="45">
      <c r="A14" s="4" t="s">
        <v>66</v>
      </c>
      <c r="B14" s="40">
        <v>2012</v>
      </c>
      <c r="G14" s="130" t="s">
        <v>263</v>
      </c>
      <c r="H14" s="130" t="s">
        <v>263</v>
      </c>
      <c r="I14" s="130" t="s">
        <v>212</v>
      </c>
      <c r="N14" s="90" t="s">
        <v>316</v>
      </c>
      <c r="V14" s="560">
        <v>13</v>
      </c>
      <c r="W14" s="395"/>
      <c r="X14" s="396" t="s">
        <v>770</v>
      </c>
      <c r="Y14" s="40" t="s">
        <v>636</v>
      </c>
      <c r="AW14" s="355" t="s">
        <v>211</v>
      </c>
      <c r="AX14" s="355" t="s">
        <v>211</v>
      </c>
    </row>
    <row r="15" spans="1:55" ht="63.75">
      <c r="A15" s="4" t="s">
        <v>441</v>
      </c>
      <c r="B15" s="40">
        <v>2013</v>
      </c>
      <c r="I15" s="130" t="s">
        <v>213</v>
      </c>
      <c r="N15" s="161" t="s">
        <v>324</v>
      </c>
      <c r="X15" s="193"/>
      <c r="AW15" s="355" t="s">
        <v>212</v>
      </c>
      <c r="AX15" s="355" t="s">
        <v>212</v>
      </c>
    </row>
    <row r="16" spans="1:55" ht="21" customHeight="1">
      <c r="A16" s="4" t="s">
        <v>112</v>
      </c>
      <c r="B16" s="40">
        <v>2014</v>
      </c>
      <c r="I16" s="130" t="s">
        <v>214</v>
      </c>
      <c r="N16" s="161" t="s">
        <v>323</v>
      </c>
      <c r="AW16" s="355" t="s">
        <v>213</v>
      </c>
      <c r="AX16" s="355" t="s">
        <v>213</v>
      </c>
    </row>
    <row r="17" spans="1:50" ht="21" customHeight="1">
      <c r="A17" s="4" t="s">
        <v>113</v>
      </c>
      <c r="B17" s="40">
        <v>2015</v>
      </c>
      <c r="I17" s="130" t="s">
        <v>215</v>
      </c>
      <c r="N17" s="161" t="s">
        <v>322</v>
      </c>
      <c r="X17" s="193"/>
      <c r="AW17" s="355" t="s">
        <v>214</v>
      </c>
      <c r="AX17" s="355" t="s">
        <v>214</v>
      </c>
    </row>
    <row r="18" spans="1:50" ht="21" customHeight="1">
      <c r="A18" s="4" t="s">
        <v>114</v>
      </c>
      <c r="B18" s="40">
        <v>2016</v>
      </c>
      <c r="I18" s="130" t="s">
        <v>216</v>
      </c>
      <c r="N18" s="161" t="s">
        <v>321</v>
      </c>
      <c r="X18" s="193"/>
      <c r="AW18" s="355" t="s">
        <v>215</v>
      </c>
      <c r="AX18" s="355" t="s">
        <v>215</v>
      </c>
    </row>
    <row r="19" spans="1:50" ht="21" customHeight="1">
      <c r="A19" s="4" t="s">
        <v>115</v>
      </c>
      <c r="B19" s="40">
        <v>2017</v>
      </c>
      <c r="I19" s="130" t="s">
        <v>217</v>
      </c>
      <c r="N19" s="161" t="s">
        <v>320</v>
      </c>
      <c r="X19" s="193"/>
      <c r="AW19" s="355" t="s">
        <v>216</v>
      </c>
      <c r="AX19" s="355" t="s">
        <v>216</v>
      </c>
    </row>
    <row r="20" spans="1:50" ht="21" customHeight="1">
      <c r="A20" s="4" t="s">
        <v>116</v>
      </c>
      <c r="B20" s="40">
        <v>2018</v>
      </c>
      <c r="I20" s="130" t="s">
        <v>218</v>
      </c>
      <c r="N20" s="161" t="s">
        <v>319</v>
      </c>
      <c r="AW20" s="355" t="s">
        <v>217</v>
      </c>
      <c r="AX20" s="355" t="s">
        <v>217</v>
      </c>
    </row>
    <row r="21" spans="1:50" ht="21" customHeight="1">
      <c r="A21" s="4" t="s">
        <v>117</v>
      </c>
      <c r="B21" s="40">
        <v>2019</v>
      </c>
      <c r="I21" s="130" t="s">
        <v>219</v>
      </c>
      <c r="N21" s="161" t="s">
        <v>318</v>
      </c>
      <c r="AW21" s="355" t="s">
        <v>218</v>
      </c>
      <c r="AX21" s="355" t="s">
        <v>218</v>
      </c>
    </row>
    <row r="22" spans="1:50" ht="21" customHeight="1">
      <c r="A22" s="4" t="s">
        <v>118</v>
      </c>
      <c r="B22" s="40">
        <v>2020</v>
      </c>
      <c r="N22" s="161" t="s">
        <v>317</v>
      </c>
      <c r="AW22" s="355" t="s">
        <v>219</v>
      </c>
      <c r="AX22" s="355" t="s">
        <v>219</v>
      </c>
    </row>
    <row r="23" spans="1:50" ht="21" customHeight="1">
      <c r="A23" s="4" t="s">
        <v>119</v>
      </c>
      <c r="B23" s="40">
        <v>2021</v>
      </c>
      <c r="AW23" s="355" t="s">
        <v>558</v>
      </c>
      <c r="AX23" s="355" t="s">
        <v>558</v>
      </c>
    </row>
    <row r="24" spans="1:50" ht="21" customHeight="1">
      <c r="A24" s="4" t="s">
        <v>120</v>
      </c>
      <c r="B24" s="40">
        <v>2022</v>
      </c>
      <c r="AW24" s="355" t="s">
        <v>559</v>
      </c>
      <c r="AX24" s="355" t="s">
        <v>559</v>
      </c>
    </row>
    <row r="25" spans="1:50">
      <c r="A25" s="4" t="s">
        <v>121</v>
      </c>
      <c r="B25" s="40">
        <v>2023</v>
      </c>
      <c r="AW25" s="355" t="s">
        <v>560</v>
      </c>
      <c r="AX25" s="355" t="s">
        <v>560</v>
      </c>
    </row>
    <row r="26" spans="1:50">
      <c r="A26" s="4" t="s">
        <v>122</v>
      </c>
      <c r="B26" s="40">
        <v>2024</v>
      </c>
      <c r="AX26" s="355" t="s">
        <v>561</v>
      </c>
    </row>
    <row r="27" spans="1:50">
      <c r="A27" s="4" t="s">
        <v>123</v>
      </c>
      <c r="B27" s="40">
        <v>2025</v>
      </c>
      <c r="AX27" s="355" t="s">
        <v>562</v>
      </c>
    </row>
    <row r="28" spans="1:50">
      <c r="A28" s="4" t="s">
        <v>124</v>
      </c>
      <c r="D28" s="2"/>
      <c r="E28" s="234"/>
      <c r="F28" s="234"/>
      <c r="H28" s="235" t="s">
        <v>408</v>
      </c>
      <c r="AX28" s="355" t="s">
        <v>563</v>
      </c>
    </row>
    <row r="29" spans="1:50">
      <c r="A29" s="4" t="s">
        <v>125</v>
      </c>
      <c r="D29" s="236" t="s">
        <v>409</v>
      </c>
      <c r="E29" s="237" t="str">
        <f>IF(periodStart = "","", periodStart)</f>
        <v>01.01.2019</v>
      </c>
      <c r="F29" s="237" t="str">
        <f>IF(periodEnd = "","", periodEnd)</f>
        <v>31.12.2023</v>
      </c>
      <c r="H29" s="238" t="s">
        <v>1877</v>
      </c>
      <c r="AX29" s="355" t="s">
        <v>564</v>
      </c>
    </row>
    <row r="30" spans="1:50">
      <c r="A30" s="4" t="s">
        <v>126</v>
      </c>
      <c r="D30" s="239"/>
      <c r="E30" s="240"/>
      <c r="F30" s="240"/>
      <c r="AX30" s="355" t="s">
        <v>565</v>
      </c>
    </row>
    <row r="31" spans="1:50" ht="12.75">
      <c r="A31" s="4" t="s">
        <v>127</v>
      </c>
      <c r="D31" s="2"/>
      <c r="E31" s="234"/>
      <c r="F31" s="234"/>
      <c r="H31" s="241"/>
      <c r="AX31" s="355" t="s">
        <v>566</v>
      </c>
    </row>
    <row r="32" spans="1:50">
      <c r="A32" s="4" t="s">
        <v>128</v>
      </c>
      <c r="D32" s="236" t="s">
        <v>410</v>
      </c>
      <c r="E32" s="242"/>
      <c r="F32" s="242"/>
      <c r="H32" s="243" t="s">
        <v>411</v>
      </c>
      <c r="O32" s="2" t="s">
        <v>641</v>
      </c>
      <c r="AX32" s="355" t="s">
        <v>567</v>
      </c>
    </row>
    <row r="33" spans="1:50">
      <c r="A33" s="4" t="s">
        <v>129</v>
      </c>
      <c r="O33" s="2" t="s">
        <v>642</v>
      </c>
      <c r="AX33" s="355" t="s">
        <v>568</v>
      </c>
    </row>
    <row r="34" spans="1:50">
      <c r="A34" s="4" t="s">
        <v>130</v>
      </c>
      <c r="O34" s="2" t="s">
        <v>643</v>
      </c>
      <c r="AX34" s="355" t="s">
        <v>569</v>
      </c>
    </row>
    <row r="35" spans="1:50">
      <c r="A35" s="4" t="s">
        <v>131</v>
      </c>
      <c r="O35" s="2" t="s">
        <v>644</v>
      </c>
      <c r="AX35" s="355" t="s">
        <v>570</v>
      </c>
    </row>
    <row r="36" spans="1:50">
      <c r="A36" s="4" t="s">
        <v>95</v>
      </c>
      <c r="O36" s="2" t="s">
        <v>645</v>
      </c>
      <c r="AX36" s="355" t="s">
        <v>571</v>
      </c>
    </row>
    <row r="37" spans="1:50">
      <c r="A37" s="4" t="s">
        <v>96</v>
      </c>
      <c r="O37" s="2" t="s">
        <v>646</v>
      </c>
      <c r="AX37" s="355" t="s">
        <v>572</v>
      </c>
    </row>
    <row r="38" spans="1:50">
      <c r="A38" s="4" t="s">
        <v>97</v>
      </c>
      <c r="O38" s="2" t="s">
        <v>647</v>
      </c>
      <c r="AX38" s="355" t="s">
        <v>573</v>
      </c>
    </row>
    <row r="39" spans="1:50">
      <c r="A39" s="4" t="s">
        <v>98</v>
      </c>
      <c r="O39" s="2" t="s">
        <v>648</v>
      </c>
      <c r="AX39" s="355" t="s">
        <v>521</v>
      </c>
    </row>
    <row r="40" spans="1:50">
      <c r="A40" s="4" t="s">
        <v>99</v>
      </c>
      <c r="O40" s="2" t="s">
        <v>649</v>
      </c>
      <c r="AX40" s="355" t="s">
        <v>522</v>
      </c>
    </row>
    <row r="41" spans="1:50">
      <c r="A41" s="4" t="s">
        <v>100</v>
      </c>
      <c r="O41" s="2" t="s">
        <v>650</v>
      </c>
      <c r="AX41" s="355" t="s">
        <v>523</v>
      </c>
    </row>
    <row r="42" spans="1:50">
      <c r="A42" s="4" t="s">
        <v>132</v>
      </c>
      <c r="AX42" s="355" t="s">
        <v>524</v>
      </c>
    </row>
    <row r="43" spans="1:50">
      <c r="A43" s="4" t="s">
        <v>133</v>
      </c>
      <c r="AX43" s="355" t="s">
        <v>525</v>
      </c>
    </row>
    <row r="44" spans="1:50">
      <c r="A44" s="4" t="s">
        <v>134</v>
      </c>
      <c r="AX44" s="355" t="s">
        <v>526</v>
      </c>
    </row>
    <row r="45" spans="1:50">
      <c r="A45" s="4" t="s">
        <v>135</v>
      </c>
      <c r="AX45" s="355" t="s">
        <v>527</v>
      </c>
    </row>
    <row r="46" spans="1:50">
      <c r="A46" s="4" t="s">
        <v>136</v>
      </c>
      <c r="AX46" s="355" t="s">
        <v>528</v>
      </c>
    </row>
    <row r="47" spans="1:50">
      <c r="A47" s="4" t="s">
        <v>157</v>
      </c>
      <c r="AX47" s="355" t="s">
        <v>529</v>
      </c>
    </row>
    <row r="48" spans="1:50">
      <c r="A48" s="4" t="s">
        <v>158</v>
      </c>
      <c r="AX48" s="355" t="s">
        <v>530</v>
      </c>
    </row>
    <row r="49" spans="1:50">
      <c r="A49" s="4" t="s">
        <v>159</v>
      </c>
      <c r="AX49" s="355" t="s">
        <v>531</v>
      </c>
    </row>
    <row r="50" spans="1:50">
      <c r="A50" s="4" t="s">
        <v>137</v>
      </c>
      <c r="AX50" s="355" t="s">
        <v>532</v>
      </c>
    </row>
    <row r="51" spans="1:50">
      <c r="A51" s="4" t="s">
        <v>138</v>
      </c>
      <c r="AX51" s="355" t="s">
        <v>533</v>
      </c>
    </row>
    <row r="52" spans="1:50">
      <c r="A52" s="4" t="s">
        <v>139</v>
      </c>
      <c r="AX52" s="355" t="s">
        <v>534</v>
      </c>
    </row>
    <row r="53" spans="1:50">
      <c r="A53" s="4" t="s">
        <v>140</v>
      </c>
      <c r="AX53" s="355" t="s">
        <v>535</v>
      </c>
    </row>
    <row r="54" spans="1:50">
      <c r="A54" s="4" t="s">
        <v>141</v>
      </c>
      <c r="AX54" s="355" t="s">
        <v>536</v>
      </c>
    </row>
    <row r="55" spans="1:50">
      <c r="A55" s="4" t="s">
        <v>142</v>
      </c>
      <c r="AX55" s="355" t="s">
        <v>537</v>
      </c>
    </row>
    <row r="56" spans="1:50">
      <c r="A56" s="4" t="s">
        <v>143</v>
      </c>
      <c r="AX56" s="355" t="s">
        <v>538</v>
      </c>
    </row>
    <row r="57" spans="1:50">
      <c r="A57" s="4" t="s">
        <v>388</v>
      </c>
      <c r="AX57" s="355" t="s">
        <v>539</v>
      </c>
    </row>
    <row r="58" spans="1:50">
      <c r="A58" s="4" t="s">
        <v>144</v>
      </c>
      <c r="AX58" s="355" t="s">
        <v>540</v>
      </c>
    </row>
    <row r="59" spans="1:50">
      <c r="A59" s="4" t="s">
        <v>145</v>
      </c>
      <c r="AX59" s="355" t="s">
        <v>541</v>
      </c>
    </row>
    <row r="60" spans="1:50">
      <c r="A60" s="4" t="s">
        <v>146</v>
      </c>
      <c r="AX60" s="355" t="s">
        <v>542</v>
      </c>
    </row>
    <row r="61" spans="1:50">
      <c r="A61" s="4" t="s">
        <v>147</v>
      </c>
      <c r="AX61" s="355" t="s">
        <v>543</v>
      </c>
    </row>
    <row r="62" spans="1:50">
      <c r="A62" s="4" t="s">
        <v>90</v>
      </c>
    </row>
    <row r="63" spans="1:50">
      <c r="A63" s="4" t="s">
        <v>148</v>
      </c>
    </row>
    <row r="64" spans="1:50">
      <c r="A64" s="4" t="s">
        <v>149</v>
      </c>
    </row>
    <row r="65" spans="1:1">
      <c r="A65" s="4" t="s">
        <v>150</v>
      </c>
    </row>
    <row r="66" spans="1:1">
      <c r="A66" s="4" t="s">
        <v>151</v>
      </c>
    </row>
    <row r="67" spans="1:1">
      <c r="A67" s="4" t="s">
        <v>152</v>
      </c>
    </row>
    <row r="68" spans="1:1">
      <c r="A68" s="4" t="s">
        <v>153</v>
      </c>
    </row>
    <row r="69" spans="1:1">
      <c r="A69" s="4" t="s">
        <v>154</v>
      </c>
    </row>
    <row r="70" spans="1:1">
      <c r="A70" s="4" t="s">
        <v>155</v>
      </c>
    </row>
    <row r="71" spans="1:1">
      <c r="A71" s="4" t="s">
        <v>156</v>
      </c>
    </row>
    <row r="72" spans="1:1">
      <c r="A72" s="4" t="s">
        <v>160</v>
      </c>
    </row>
    <row r="73" spans="1:1">
      <c r="A73" s="4" t="s">
        <v>161</v>
      </c>
    </row>
    <row r="74" spans="1:1">
      <c r="A74" s="4" t="s">
        <v>162</v>
      </c>
    </row>
    <row r="75" spans="1:1">
      <c r="A75" s="4" t="s">
        <v>163</v>
      </c>
    </row>
    <row r="76" spans="1:1">
      <c r="A76" s="4" t="s">
        <v>164</v>
      </c>
    </row>
    <row r="77" spans="1:1">
      <c r="A77" s="4" t="s">
        <v>165</v>
      </c>
    </row>
    <row r="78" spans="1:1">
      <c r="A78" s="4" t="s">
        <v>166</v>
      </c>
    </row>
    <row r="79" spans="1:1">
      <c r="A79" s="4" t="s">
        <v>94</v>
      </c>
    </row>
    <row r="80" spans="1:1">
      <c r="A80" s="4" t="s">
        <v>167</v>
      </c>
    </row>
    <row r="81" spans="1:1">
      <c r="A81" s="4" t="s">
        <v>168</v>
      </c>
    </row>
    <row r="82" spans="1:1">
      <c r="A82" s="4" t="s">
        <v>169</v>
      </c>
    </row>
    <row r="83" spans="1:1">
      <c r="A83" s="4" t="s">
        <v>44</v>
      </c>
    </row>
    <row r="84" spans="1:1">
      <c r="A84" s="4" t="s">
        <v>45</v>
      </c>
    </row>
    <row r="85" spans="1:1">
      <c r="A85" s="4" t="s">
        <v>46</v>
      </c>
    </row>
    <row r="86" spans="1:1">
      <c r="A86" s="4" t="s">
        <v>47</v>
      </c>
    </row>
    <row r="87" spans="1:1">
      <c r="A87" s="4"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modCheckCyan">
    <tabColor indexed="47"/>
  </sheetPr>
  <dimension ref="A1:A431"/>
  <sheetViews>
    <sheetView showGridLines="0" workbookViewId="0"/>
  </sheetViews>
  <sheetFormatPr defaultRowHeight="11.25"/>
  <sheetData>
    <row r="1" spans="1:1">
      <c r="A1" s="168">
        <f>IF('Форма 4.2.1 | Т-ТЭ | &gt;=25МВт'!$O$22="",1,0)</f>
        <v>1</v>
      </c>
    </row>
    <row r="2" spans="1:1">
      <c r="A2" s="168">
        <f>IF('Форма 4.2.1 | Т-ТЭ | &gt;=25МВт'!$O$23="",1,0)</f>
        <v>1</v>
      </c>
    </row>
    <row r="3" spans="1:1">
      <c r="A3" s="168">
        <f>IF('Форма 4.2.1 | Т-ТЭ | &gt;=25МВт'!$M$24="",1,0)</f>
        <v>1</v>
      </c>
    </row>
    <row r="4" spans="1:1">
      <c r="A4" s="168">
        <f>IF('Форма 4.2.1 | Т-ТЭ | &gt;=25МВт'!$R$24="",1,0)</f>
        <v>1</v>
      </c>
    </row>
    <row r="5" spans="1:1">
      <c r="A5" s="168">
        <f>IF('Форма 4.2.1 | Т-ТЭ | &gt;=25МВт'!$T$24="",1,0)</f>
        <v>1</v>
      </c>
    </row>
    <row r="6" spans="1:1">
      <c r="A6" s="168">
        <f>IF('Форма 4.2.1 | Т-ТЭ | &gt;=25МВт'!$S$24="",1,0)</f>
        <v>0</v>
      </c>
    </row>
    <row r="7" spans="1:1">
      <c r="A7" s="168">
        <f>IF('Форма 4.2.1 | Т-ТЭ | &gt;=25МВт'!$U$24="",1,0)</f>
        <v>0</v>
      </c>
    </row>
    <row r="8" spans="1:1">
      <c r="A8" s="168">
        <f>IF('Форма 4.2.1 | Т-ТЭ | ТСО'!$O$22="",1,0)</f>
        <v>1</v>
      </c>
    </row>
    <row r="9" spans="1:1">
      <c r="A9" s="168">
        <f>IF('Форма 4.2.1 | Т-ТЭ | ТСО'!$O$23="",1,0)</f>
        <v>1</v>
      </c>
    </row>
    <row r="10" spans="1:1">
      <c r="A10" s="168">
        <f>IF('Форма 4.2.1 | Т-ТЭ | ТСО'!$M$24="",1,0)</f>
        <v>1</v>
      </c>
    </row>
    <row r="11" spans="1:1">
      <c r="A11" s="168">
        <f>IF('Форма 4.2.1 | Т-ТЭ | ТСО'!$R$24="",1,0)</f>
        <v>1</v>
      </c>
    </row>
    <row r="12" spans="1:1">
      <c r="A12" s="168">
        <f>IF('Форма 4.2.1 | Т-ТЭ | ТСО'!$T$24="",1,0)</f>
        <v>1</v>
      </c>
    </row>
    <row r="13" spans="1:1">
      <c r="A13" s="168">
        <f>IF('Форма 4.2.1 | Т-ТЭ | ТСО'!$S$24="",1,0)</f>
        <v>0</v>
      </c>
    </row>
    <row r="14" spans="1:1">
      <c r="A14" s="168">
        <f>IF('Форма 4.2.1 | Т-ТЭ | ТСО'!$U$24="",1,0)</f>
        <v>0</v>
      </c>
    </row>
    <row r="15" spans="1:1">
      <c r="A15" s="168">
        <f>IF('Форма 4.2.1 | Т-ТЭ | потр'!$O$22="",1,0)</f>
        <v>0</v>
      </c>
    </row>
    <row r="16" spans="1:1">
      <c r="A16" s="168">
        <f>IF('Форма 4.2.1 | Т-ТЭ | потр'!$O$23="",1,0)</f>
        <v>0</v>
      </c>
    </row>
    <row r="17" spans="1:1">
      <c r="A17" s="168">
        <f>IF('Форма 4.2.1 | Т-ТЭ | потр'!$M$24="",1,0)</f>
        <v>0</v>
      </c>
    </row>
    <row r="18" spans="1:1">
      <c r="A18" s="168">
        <f>IF('Форма 4.2.1 | Т-ТЭ | потр'!$R$24="",1,0)</f>
        <v>0</v>
      </c>
    </row>
    <row r="19" spans="1:1">
      <c r="A19" s="168">
        <f>IF('Форма 4.2.1 | Т-ТЭ | потр'!$T$24="",1,0)</f>
        <v>0</v>
      </c>
    </row>
    <row r="20" spans="1:1">
      <c r="A20" s="168">
        <f>IF('Форма 4.2.1 | Т-ТЭ | потр'!$S$24="",1,0)</f>
        <v>0</v>
      </c>
    </row>
    <row r="21" spans="1:1">
      <c r="A21" s="168">
        <f>IF('Форма 4.2.1 | Т-ТЭ | потр'!$U$24="",1,0)</f>
        <v>0</v>
      </c>
    </row>
    <row r="22" spans="1:1">
      <c r="A22" s="168">
        <f>IF('Форма 4.2.1 | Т-ТЭ | предел'!$O$24="",1,0)</f>
        <v>1</v>
      </c>
    </row>
    <row r="23" spans="1:1">
      <c r="A23" s="168">
        <f>IF('Форма 4.2.1 | Т-ТЭ | предел'!$O$25="",1,0)</f>
        <v>1</v>
      </c>
    </row>
    <row r="24" spans="1:1">
      <c r="A24" s="168">
        <f>IF('Форма 4.2.1 | Т-ТЭ | предел'!$M$26="",1,0)</f>
        <v>1</v>
      </c>
    </row>
    <row r="25" spans="1:1">
      <c r="A25" s="168">
        <f>IF('Форма 4.2.1 | Т-ТЭ | предел'!$R$26="",1,0)</f>
        <v>1</v>
      </c>
    </row>
    <row r="26" spans="1:1">
      <c r="A26" s="168">
        <f>IF('Форма 4.2.1 | Т-ТЭ | предел'!$T$26="",1,0)</f>
        <v>1</v>
      </c>
    </row>
    <row r="27" spans="1:1">
      <c r="A27" s="168">
        <f>IF('Форма 4.2.1 | Т-ТЭ | предел'!$O$7="",1,0)</f>
        <v>0</v>
      </c>
    </row>
    <row r="28" spans="1:1">
      <c r="A28" s="168">
        <f>IF('Форма 4.2.1 | Т-ТЭ | предел'!$S$26="",1,0)</f>
        <v>0</v>
      </c>
    </row>
    <row r="29" spans="1:1">
      <c r="A29" s="168">
        <f>IF('Форма 4.2.1 | Т-ТЭ | предел'!$U$26="",1,0)</f>
        <v>0</v>
      </c>
    </row>
    <row r="30" spans="1:1">
      <c r="A30" s="168">
        <f>IF('Форма 4.2.1 | Т-ТЭ | индикат'!$O$7="",1,0)</f>
        <v>1</v>
      </c>
    </row>
    <row r="31" spans="1:1">
      <c r="A31" s="168">
        <f>IF('Форма 4.2.1 | Т-ТЭ | индикат'!$O$24="",1,0)</f>
        <v>1</v>
      </c>
    </row>
    <row r="32" spans="1:1">
      <c r="A32" s="168">
        <f>IF('Форма 4.2.1 | Т-ТЭ | индикат'!$O$25="",1,0)</f>
        <v>1</v>
      </c>
    </row>
    <row r="33" spans="1:1">
      <c r="A33" s="168">
        <f>IF('Форма 4.2.1 | Т-ТЭ | индикат'!$M$26="",1,0)</f>
        <v>1</v>
      </c>
    </row>
    <row r="34" spans="1:1">
      <c r="A34" s="168">
        <f>IF('Форма 4.2.1 | Т-ТЭ | индикат'!$R$26="",1,0)</f>
        <v>1</v>
      </c>
    </row>
    <row r="35" spans="1:1">
      <c r="A35" s="168">
        <f>IF('Форма 4.2.1 | Т-ТЭ | индикат'!$T$26="",1,0)</f>
        <v>1</v>
      </c>
    </row>
    <row r="36" spans="1:1">
      <c r="A36" s="168">
        <f>IF('Форма 4.2.1 | Т-ТЭ | индикат'!$S$26="",1,0)</f>
        <v>0</v>
      </c>
    </row>
    <row r="37" spans="1:1">
      <c r="A37" s="168">
        <f>IF('Форма 4.2.1 | Т-ТЭ | индикат'!$U$26="",1,0)</f>
        <v>0</v>
      </c>
    </row>
    <row r="38" spans="1:1">
      <c r="A38" s="168">
        <f>IF('Форма 4.2.1 | Резерв мощности'!$O$22="",1,0)</f>
        <v>1</v>
      </c>
    </row>
    <row r="39" spans="1:1">
      <c r="A39" s="168">
        <f>IF('Форма 4.2.1 | Резерв мощности'!$O$23="",1,0)</f>
        <v>1</v>
      </c>
    </row>
    <row r="40" spans="1:1">
      <c r="A40" s="168">
        <f>IF('Форма 4.2.1 | Резерв мощности'!$M$24="",1,0)</f>
        <v>1</v>
      </c>
    </row>
    <row r="41" spans="1:1">
      <c r="A41" s="168">
        <f>IF('Форма 4.2.1 | Резерв мощности'!$O$24="",1,0)</f>
        <v>1</v>
      </c>
    </row>
    <row r="42" spans="1:1">
      <c r="A42" s="168">
        <f>IF('Форма 4.2.1 | Резерв мощности'!$R$24="",1,0)</f>
        <v>1</v>
      </c>
    </row>
    <row r="43" spans="1:1">
      <c r="A43" s="168">
        <f>IF('Форма 4.2.1 | Резерв мощности'!$T$24="",1,0)</f>
        <v>1</v>
      </c>
    </row>
    <row r="44" spans="1:1">
      <c r="A44" s="168">
        <f>IF('Форма 4.2.1 | Резерв мощности'!$S$24="",1,0)</f>
        <v>0</v>
      </c>
    </row>
    <row r="45" spans="1:1">
      <c r="A45" s="168">
        <f>IF('Форма 4.2.1 | Резерв мощности'!$U$24="",1,0)</f>
        <v>0</v>
      </c>
    </row>
    <row r="46" spans="1:1">
      <c r="A46" s="168">
        <f>IF('Форма 4.2.2 | Т-ТН'!$O$23="",1,0)</f>
        <v>1</v>
      </c>
    </row>
    <row r="47" spans="1:1">
      <c r="A47" s="168">
        <f>IF('Форма 4.2.2 | Т-ТН'!$M$24="",1,0)</f>
        <v>1</v>
      </c>
    </row>
    <row r="48" spans="1:1">
      <c r="A48" s="168">
        <f>IF('Форма 4.2.2 | Т-ТН'!$R$24="",1,0)</f>
        <v>1</v>
      </c>
    </row>
    <row r="49" spans="1:1">
      <c r="A49" s="168">
        <f>IF('Форма 4.2.2 | Т-ТН'!$T$24="",1,0)</f>
        <v>1</v>
      </c>
    </row>
    <row r="50" spans="1:1">
      <c r="A50" s="168">
        <f>IF('Форма 4.2.2 | Т-ТН'!$S$24="",1,0)</f>
        <v>0</v>
      </c>
    </row>
    <row r="51" spans="1:1">
      <c r="A51" s="168">
        <f>IF('Форма 4.2.2 | Т-ТН'!$U$24="",1,0)</f>
        <v>0</v>
      </c>
    </row>
    <row r="52" spans="1:1">
      <c r="A52" s="168">
        <f>IF('Форма 4.2.2 | Т-передача ТЭ'!$O$23="",1,0)</f>
        <v>1</v>
      </c>
    </row>
    <row r="53" spans="1:1">
      <c r="A53" s="168">
        <f>IF('Форма 4.2.2 | Т-передача ТЭ'!$M$24="",1,0)</f>
        <v>1</v>
      </c>
    </row>
    <row r="54" spans="1:1">
      <c r="A54" s="168">
        <f>IF('Форма 4.2.2 | Т-передача ТЭ'!$R$24="",1,0)</f>
        <v>1</v>
      </c>
    </row>
    <row r="55" spans="1:1">
      <c r="A55" s="168">
        <f>IF('Форма 4.2.2 | Т-передача ТЭ'!$T$24="",1,0)</f>
        <v>1</v>
      </c>
    </row>
    <row r="56" spans="1:1">
      <c r="A56" s="168">
        <f>IF('Форма 4.2.2 | Т-передача ТЭ'!$S$24="",1,0)</f>
        <v>0</v>
      </c>
    </row>
    <row r="57" spans="1:1">
      <c r="A57" s="168">
        <f>IF('Форма 4.2.2 | Т-передача ТЭ'!$U$24="",1,0)</f>
        <v>0</v>
      </c>
    </row>
    <row r="58" spans="1:1">
      <c r="A58" s="168">
        <f>IF('Форма 4.2.2 | Т-передача ТН'!$O$23="",1,0)</f>
        <v>1</v>
      </c>
    </row>
    <row r="59" spans="1:1">
      <c r="A59" s="168">
        <f>IF('Форма 4.2.2 | Т-передача ТН'!$M$24="",1,0)</f>
        <v>1</v>
      </c>
    </row>
    <row r="60" spans="1:1">
      <c r="A60" s="168">
        <f>IF('Форма 4.2.2 | Т-передача ТН'!$R$24="",1,0)</f>
        <v>1</v>
      </c>
    </row>
    <row r="61" spans="1:1">
      <c r="A61" s="168">
        <f>IF('Форма 4.2.2 | Т-передача ТН'!$T$24="",1,0)</f>
        <v>1</v>
      </c>
    </row>
    <row r="62" spans="1:1">
      <c r="A62" s="168">
        <f>IF('Форма 4.2.2 | Т-передача ТН'!$S$24="",1,0)</f>
        <v>0</v>
      </c>
    </row>
    <row r="63" spans="1:1">
      <c r="A63" s="168">
        <f>IF('Форма 4.2.2 | Т-передача ТН'!$U$24="",1,0)</f>
        <v>0</v>
      </c>
    </row>
    <row r="64" spans="1:1">
      <c r="A64" s="168">
        <f>IF('Форма 4.2.3 | Т-гор.вода'!$O$23="",1,0)</f>
        <v>1</v>
      </c>
    </row>
    <row r="65" spans="1:1">
      <c r="A65" s="168">
        <f>IF('Форма 4.2.3 | Т-гор.вода'!$M$24="",1,0)</f>
        <v>0</v>
      </c>
    </row>
    <row r="66" spans="1:1">
      <c r="A66" s="168">
        <f>IF('Форма 4.2.3 | Т-гор.вода'!$W$24="",1,0)</f>
        <v>1</v>
      </c>
    </row>
    <row r="67" spans="1:1">
      <c r="A67" s="168">
        <f>IF('Форма 4.2.3 | Т-гор.вода'!$Y$24="",1,0)</f>
        <v>1</v>
      </c>
    </row>
    <row r="68" spans="1:1">
      <c r="A68" s="168">
        <f>IF('Форма 4.2.3 | Т-гор.вода'!$M$25="",1,0)</f>
        <v>1</v>
      </c>
    </row>
    <row r="69" spans="1:1">
      <c r="A69" s="168">
        <f>IF('Форма 4.2.3 | Т-гор.вода'!$X$24="",1,0)</f>
        <v>0</v>
      </c>
    </row>
    <row r="70" spans="1:1">
      <c r="A70" s="168">
        <f>IF('Форма 4.2.3 | Т-гор.вода'!$Z$24="",1,0)</f>
        <v>0</v>
      </c>
    </row>
    <row r="71" spans="1:1">
      <c r="A71" s="168">
        <f>IF('Форма 4.2.4 | Т-подкл'!$AB$23="",1,0)</f>
        <v>1</v>
      </c>
    </row>
    <row r="72" spans="1:1">
      <c r="A72" s="168">
        <f>IF('Форма 4.2.4 | Т-подкл'!$AD$23="",1,0)</f>
        <v>1</v>
      </c>
    </row>
    <row r="73" spans="1:1">
      <c r="A73" s="168">
        <f>IF('Форма 4.2.4 | Т-подкл'!$N$23="",1,0)</f>
        <v>0</v>
      </c>
    </row>
    <row r="74" spans="1:1">
      <c r="A74" s="168">
        <f>IF('Форма 4.2.4 | Т-подкл'!$R$23="",1,0)</f>
        <v>0</v>
      </c>
    </row>
    <row r="75" spans="1:1">
      <c r="A75" s="168">
        <f>IF('Форма 4.2.4 | Т-подкл'!$V$23="",1,0)</f>
        <v>0</v>
      </c>
    </row>
    <row r="76" spans="1:1">
      <c r="A76" s="168">
        <f>IF('Форма 4.2.4 | Т-подкл'!$AC$23="",1,0)</f>
        <v>0</v>
      </c>
    </row>
    <row r="77" spans="1:1">
      <c r="A77" s="168">
        <f>IF('Форма 4.2.4 | Т-подкл'!$AE$23="",1,0)</f>
        <v>0</v>
      </c>
    </row>
    <row r="78" spans="1:1">
      <c r="A78" s="168">
        <f>IF('Форма 4.2.5 | Т-подкл(инд)'!$M$23="",1,0)</f>
        <v>1</v>
      </c>
    </row>
    <row r="79" spans="1:1">
      <c r="A79" s="168">
        <f>IF('Форма 4.2.5 | Т-подкл(инд)'!$P$23="",1,0)</f>
        <v>1</v>
      </c>
    </row>
    <row r="80" spans="1:1">
      <c r="A80" s="168">
        <f>IF('Форма 4.2.5 | Т-подкл(инд)'!$Q$23="",1,0)</f>
        <v>1</v>
      </c>
    </row>
    <row r="81" spans="1:1">
      <c r="A81" s="168">
        <f>IF('Форма 4.2.5 | Т-подкл(инд)'!$R$23="",1,0)</f>
        <v>1</v>
      </c>
    </row>
    <row r="82" spans="1:1">
      <c r="A82" s="168">
        <f>IF('Форма 4.2.5 | Т-подкл(инд)'!$S$23="",1,0)</f>
        <v>1</v>
      </c>
    </row>
    <row r="83" spans="1:1">
      <c r="A83" s="168">
        <f>IF('Форма 4.2.5 | Т-подкл(инд)'!$T$23="",1,0)</f>
        <v>0</v>
      </c>
    </row>
    <row r="84" spans="1:1">
      <c r="A84" s="168">
        <f>IF('Форма 4.2.5 | Т-подкл(инд)'!$V$23="",1,0)</f>
        <v>0</v>
      </c>
    </row>
    <row r="85" spans="1:1">
      <c r="A85" s="168">
        <f>IF('Форма 4.7'!$E$12="",1,0)</f>
        <v>1</v>
      </c>
    </row>
    <row r="86" spans="1:1">
      <c r="A86" s="168">
        <f>IF('Форма 4.7'!$F$12="",1,0)</f>
        <v>1</v>
      </c>
    </row>
    <row r="87" spans="1:1">
      <c r="A87" s="168">
        <f>IF('Форма 4.8'!$G$11="",1,0)</f>
        <v>1</v>
      </c>
    </row>
    <row r="88" spans="1:1">
      <c r="A88" s="168">
        <f>IF('Форма 4.8'!$G$12="",1,0)</f>
        <v>1</v>
      </c>
    </row>
    <row r="89" spans="1:1">
      <c r="A89" s="168">
        <f>IF('Форма 4.8'!$H$12="",1,0)</f>
        <v>1</v>
      </c>
    </row>
    <row r="90" spans="1:1">
      <c r="A90" s="168">
        <f>IF('Форма 4.8'!$H$13="",1,0)</f>
        <v>1</v>
      </c>
    </row>
    <row r="91" spans="1:1">
      <c r="A91" s="168">
        <f>IF('Форма 4.8'!$E$15="",1,0)</f>
        <v>1</v>
      </c>
    </row>
    <row r="92" spans="1:1">
      <c r="A92" s="168">
        <f>IF('Форма 4.8'!$H$15="",1,0)</f>
        <v>1</v>
      </c>
    </row>
    <row r="93" spans="1:1">
      <c r="A93" s="168">
        <f>IF('Форма 4.8'!$G$18="",1,0)</f>
        <v>1</v>
      </c>
    </row>
    <row r="94" spans="1:1">
      <c r="A94" s="168">
        <f>IF('Форма 4.8'!$G$22="",1,0)</f>
        <v>1</v>
      </c>
    </row>
    <row r="95" spans="1:1">
      <c r="A95" s="168">
        <f>IF('Форма 4.8'!$G$25="",1,0)</f>
        <v>1</v>
      </c>
    </row>
    <row r="96" spans="1:1">
      <c r="A96" s="168">
        <f>IF('Форма 4.8'!$E$31="",1,0)</f>
        <v>1</v>
      </c>
    </row>
    <row r="97" spans="1:1">
      <c r="A97" s="168">
        <f>IF('Форма 4.8'!$H$31="",1,0)</f>
        <v>1</v>
      </c>
    </row>
    <row r="98" spans="1:1">
      <c r="A98" s="168">
        <f>IF('Форма 4.8'!$G$28="",1,0)</f>
        <v>1</v>
      </c>
    </row>
    <row r="99" spans="1:1">
      <c r="A99" s="168">
        <f>IF('Форма 1.0.2'!$E$12="",1,0)</f>
        <v>1</v>
      </c>
    </row>
    <row r="100" spans="1:1">
      <c r="A100" s="168">
        <f>IF('Форма 1.0.2'!$F$12="",1,0)</f>
        <v>1</v>
      </c>
    </row>
    <row r="101" spans="1:1">
      <c r="A101" s="168">
        <f>IF('Форма 1.0.2'!$G$12="",1,0)</f>
        <v>1</v>
      </c>
    </row>
    <row r="102" spans="1:1">
      <c r="A102" s="168">
        <f>IF('Форма 1.0.2'!$H$12="",1,0)</f>
        <v>1</v>
      </c>
    </row>
    <row r="103" spans="1:1">
      <c r="A103" s="168">
        <f>IF('Форма 1.0.2'!$I$12="",1,0)</f>
        <v>1</v>
      </c>
    </row>
    <row r="104" spans="1:1">
      <c r="A104" s="168">
        <f>IF('Форма 1.0.2'!$J$12="",1,0)</f>
        <v>1</v>
      </c>
    </row>
    <row r="105" spans="1:1">
      <c r="A105" s="168">
        <f>IF('Сведения об изменении'!$E$12="",1,0)</f>
        <v>0</v>
      </c>
    </row>
    <row r="106" spans="1:1">
      <c r="A106" s="168">
        <f>IF('Форма 4.2.4 | Т-подкл'!$AA$23="",1,0)</f>
        <v>1</v>
      </c>
    </row>
    <row r="107" spans="1:1">
      <c r="A107" s="168">
        <f>IF('Форма 4.2.4 | Т-подкл'!$Z$23="",1,0)</f>
        <v>1</v>
      </c>
    </row>
    <row r="108" spans="1:1">
      <c r="A108" s="168">
        <f>IF(Территории!$E$12="",1,0)</f>
        <v>0</v>
      </c>
    </row>
    <row r="109" spans="1:1">
      <c r="A109" s="168">
        <f>IF(Территории!$E$15="",1,0)</f>
        <v>0</v>
      </c>
    </row>
    <row r="110" spans="1:1">
      <c r="A110" s="168">
        <f>IF(Территории!$E$18="",1,0)</f>
        <v>0</v>
      </c>
    </row>
    <row r="111" spans="1:1">
      <c r="A111" s="168">
        <f>IF('Перечень тарифов'!$E$21="",1,0)</f>
        <v>0</v>
      </c>
    </row>
    <row r="112" spans="1:1">
      <c r="A112" s="168">
        <f>IF('Перечень тарифов'!$F$21="",1,0)</f>
        <v>0</v>
      </c>
    </row>
    <row r="113" spans="1:1">
      <c r="A113" s="168">
        <f>IF('Перечень тарифов'!$G$21="",1,0)</f>
        <v>0</v>
      </c>
    </row>
    <row r="114" spans="1:1">
      <c r="A114" s="168">
        <f>IF('Перечень тарифов'!$K$21="",1,0)</f>
        <v>0</v>
      </c>
    </row>
    <row r="115" spans="1:1">
      <c r="A115" s="168">
        <f>IF('Перечень тарифов'!$O$21="",1,0)</f>
        <v>0</v>
      </c>
    </row>
    <row r="116" spans="1:1">
      <c r="A116" s="168">
        <f>IF('Перечень тарифов'!$S$21="",1,0)</f>
        <v>0</v>
      </c>
    </row>
    <row r="117" spans="1:1">
      <c r="A117" s="168">
        <f>IF('Перечень тарифов'!$N$21="",1,0)</f>
        <v>0</v>
      </c>
    </row>
    <row r="118" spans="1:1">
      <c r="A118" s="168">
        <f>IF('Перечень тарифов'!$N$24="",1,0)</f>
        <v>0</v>
      </c>
    </row>
    <row r="119" spans="1:1">
      <c r="A119" s="168">
        <f>IF('Перечень тарифов'!$O$24="",1,0)</f>
        <v>0</v>
      </c>
    </row>
    <row r="120" spans="1:1">
      <c r="A120" s="168">
        <f>IF('Перечень тарифов'!$S$24="",1,0)</f>
        <v>0</v>
      </c>
    </row>
    <row r="121" spans="1:1">
      <c r="A121" s="168">
        <f>IF('Перечень тарифов'!$N$27="",1,0)</f>
        <v>0</v>
      </c>
    </row>
    <row r="122" spans="1:1">
      <c r="A122" s="168">
        <f>IF('Перечень тарифов'!$O$27="",1,0)</f>
        <v>0</v>
      </c>
    </row>
    <row r="123" spans="1:1">
      <c r="A123" s="168">
        <f>IF('Перечень тарифов'!$S$27="",1,0)</f>
        <v>0</v>
      </c>
    </row>
    <row r="124" spans="1:1">
      <c r="A124" s="168">
        <f>IF('Форма 4.2.1 | Т-ТЭ | потр'!$O$24="",1,0)</f>
        <v>0</v>
      </c>
    </row>
    <row r="125" spans="1:1">
      <c r="A125" s="168">
        <f>IF('Форма 4.2.1 | Т-ТЭ | потр'!$O$36="",1,0)</f>
        <v>0</v>
      </c>
    </row>
    <row r="126" spans="1:1">
      <c r="A126" s="168">
        <f>IF('Форма 4.2.1 | Т-ТЭ | потр'!$O$37="",1,0)</f>
        <v>0</v>
      </c>
    </row>
    <row r="127" spans="1:1">
      <c r="A127" s="168">
        <f>IF('Форма 4.2.1 | Т-ТЭ | потр'!$M$38="",1,0)</f>
        <v>0</v>
      </c>
    </row>
    <row r="128" spans="1:1">
      <c r="A128" s="168">
        <f>IF('Форма 4.2.1 | Т-ТЭ | потр'!$O$38="",1,0)</f>
        <v>0</v>
      </c>
    </row>
    <row r="129" spans="1:1">
      <c r="A129" s="168">
        <f>IF('Форма 4.2.1 | Т-ТЭ | потр'!$R$38="",1,0)</f>
        <v>0</v>
      </c>
    </row>
    <row r="130" spans="1:1">
      <c r="A130" s="168">
        <f>IF('Форма 4.2.1 | Т-ТЭ | потр'!$T$38="",1,0)</f>
        <v>0</v>
      </c>
    </row>
    <row r="131" spans="1:1">
      <c r="A131" s="168">
        <f>IF('Форма 4.2.1 | Т-ТЭ | потр'!$S$38="",1,0)</f>
        <v>0</v>
      </c>
    </row>
    <row r="132" spans="1:1">
      <c r="A132" s="168">
        <f>IF('Форма 4.2.1 | Т-ТЭ | потр'!$U$38="",1,0)</f>
        <v>0</v>
      </c>
    </row>
    <row r="133" spans="1:1">
      <c r="A133" s="168">
        <f>IF('Форма 4.2.1 | Т-ТЭ | потр'!$O$50="",1,0)</f>
        <v>0</v>
      </c>
    </row>
    <row r="134" spans="1:1">
      <c r="A134" s="168">
        <f>IF('Форма 4.2.1 | Т-ТЭ | потр'!$O$51="",1,0)</f>
        <v>0</v>
      </c>
    </row>
    <row r="135" spans="1:1">
      <c r="A135" s="168">
        <f>IF('Форма 4.2.1 | Т-ТЭ | потр'!$M$52="",1,0)</f>
        <v>0</v>
      </c>
    </row>
    <row r="136" spans="1:1">
      <c r="A136" s="168">
        <f>IF('Форма 4.2.1 | Т-ТЭ | потр'!$O$52="",1,0)</f>
        <v>0</v>
      </c>
    </row>
    <row r="137" spans="1:1">
      <c r="A137" s="168">
        <f>IF('Форма 4.2.1 | Т-ТЭ | потр'!$R$52="",1,0)</f>
        <v>0</v>
      </c>
    </row>
    <row r="138" spans="1:1">
      <c r="A138" s="168">
        <f>IF('Форма 4.2.1 | Т-ТЭ | потр'!$T$52="",1,0)</f>
        <v>0</v>
      </c>
    </row>
    <row r="139" spans="1:1">
      <c r="A139" s="168">
        <f>IF('Форма 4.2.1 | Т-ТЭ | потр'!$S$52="",1,0)</f>
        <v>0</v>
      </c>
    </row>
    <row r="140" spans="1:1">
      <c r="A140" s="168">
        <f>IF('Форма 4.2.1 | Т-ТЭ | потр'!$U$52="",1,0)</f>
        <v>0</v>
      </c>
    </row>
    <row r="141" spans="1:1">
      <c r="A141" s="168">
        <f>IF('Форма 4.2.1 | Т-ТЭ | потр'!$O$27="",1,0)</f>
        <v>0</v>
      </c>
    </row>
    <row r="142" spans="1:1">
      <c r="A142" s="168">
        <f>IF('Форма 4.2.1 | Т-ТЭ | потр'!$M$28="",1,0)</f>
        <v>0</v>
      </c>
    </row>
    <row r="143" spans="1:1">
      <c r="A143" s="168">
        <f>IF('Форма 4.2.1 | Т-ТЭ | потр'!$O$28="",1,0)</f>
        <v>0</v>
      </c>
    </row>
    <row r="144" spans="1:1">
      <c r="A144" s="168">
        <f>IF('Форма 4.2.1 | Т-ТЭ | потр'!$R$28="",1,0)</f>
        <v>0</v>
      </c>
    </row>
    <row r="145" spans="1:1">
      <c r="A145" s="168">
        <f>IF('Форма 4.2.1 | Т-ТЭ | потр'!$T$28="",1,0)</f>
        <v>0</v>
      </c>
    </row>
    <row r="146" spans="1:1">
      <c r="A146" s="168">
        <f>IF('Форма 4.2.1 | Т-ТЭ | потр'!$S$28="",1,0)</f>
        <v>0</v>
      </c>
    </row>
    <row r="147" spans="1:1">
      <c r="A147" s="168">
        <f>IF('Форма 4.2.1 | Т-ТЭ | потр'!$U$28="",1,0)</f>
        <v>0</v>
      </c>
    </row>
    <row r="148" spans="1:1">
      <c r="A148" s="168">
        <f>IF('Форма 4.2.1 | Т-ТЭ | потр'!$O$41="",1,0)</f>
        <v>0</v>
      </c>
    </row>
    <row r="149" spans="1:1">
      <c r="A149" s="168">
        <f>IF('Форма 4.2.1 | Т-ТЭ | потр'!$M$42="",1,0)</f>
        <v>0</v>
      </c>
    </row>
    <row r="150" spans="1:1">
      <c r="A150" s="168">
        <f>IF('Форма 4.2.1 | Т-ТЭ | потр'!$O$42="",1,0)</f>
        <v>0</v>
      </c>
    </row>
    <row r="151" spans="1:1">
      <c r="A151" s="168">
        <f>IF('Форма 4.2.1 | Т-ТЭ | потр'!$R$42="",1,0)</f>
        <v>0</v>
      </c>
    </row>
    <row r="152" spans="1:1">
      <c r="A152" s="168">
        <f>IF('Форма 4.2.1 | Т-ТЭ | потр'!$T$42="",1,0)</f>
        <v>0</v>
      </c>
    </row>
    <row r="153" spans="1:1">
      <c r="A153" s="168">
        <f>IF('Форма 4.2.1 | Т-ТЭ | потр'!$S$42="",1,0)</f>
        <v>0</v>
      </c>
    </row>
    <row r="154" spans="1:1">
      <c r="A154" s="168">
        <f>IF('Форма 4.2.1 | Т-ТЭ | потр'!$U$42="",1,0)</f>
        <v>0</v>
      </c>
    </row>
    <row r="155" spans="1:1">
      <c r="A155" s="168">
        <f>IF('Форма 4.2.1 | Т-ТЭ | потр'!$O$55="",1,0)</f>
        <v>0</v>
      </c>
    </row>
    <row r="156" spans="1:1">
      <c r="A156" s="168">
        <f>IF('Форма 4.2.1 | Т-ТЭ | потр'!$M$56="",1,0)</f>
        <v>0</v>
      </c>
    </row>
    <row r="157" spans="1:1">
      <c r="A157" s="168">
        <f>IF('Форма 4.2.1 | Т-ТЭ | потр'!$O$56="",1,0)</f>
        <v>0</v>
      </c>
    </row>
    <row r="158" spans="1:1">
      <c r="A158" s="168">
        <f>IF('Форма 4.2.1 | Т-ТЭ | потр'!$R$56="",1,0)</f>
        <v>0</v>
      </c>
    </row>
    <row r="159" spans="1:1">
      <c r="A159" s="168">
        <f>IF('Форма 4.2.1 | Т-ТЭ | потр'!$T$56="",1,0)</f>
        <v>0</v>
      </c>
    </row>
    <row r="160" spans="1:1">
      <c r="A160" s="168">
        <f>IF('Форма 4.2.1 | Т-ТЭ | потр'!$S$56="",1,0)</f>
        <v>0</v>
      </c>
    </row>
    <row r="161" spans="1:1">
      <c r="A161" s="168">
        <f>IF('Форма 4.2.1 | Т-ТЭ | потр'!$U$56="",1,0)</f>
        <v>0</v>
      </c>
    </row>
    <row r="162" spans="1:1">
      <c r="A162" s="168">
        <f>IF('Форма 4.2.1 | Т-ТЭ | потр'!$Y$24="",1,0)</f>
        <v>0</v>
      </c>
    </row>
    <row r="163" spans="1:1">
      <c r="A163" s="168">
        <f>IF('Форма 4.2.1 | Т-ТЭ | потр'!$AA$24="",1,0)</f>
        <v>0</v>
      </c>
    </row>
    <row r="164" spans="1:1">
      <c r="A164" s="168">
        <f>IF('Форма 4.2.1 | Т-ТЭ | потр'!$V$24="",1,0)</f>
        <v>0</v>
      </c>
    </row>
    <row r="165" spans="1:1">
      <c r="A165" s="168">
        <f>IF('Форма 4.2.1 | Т-ТЭ | потр'!$Z$24="",1,0)</f>
        <v>0</v>
      </c>
    </row>
    <row r="166" spans="1:1">
      <c r="A166" s="168">
        <f>IF('Форма 4.2.1 | Т-ТЭ | потр'!$AB$24="",1,0)</f>
        <v>0</v>
      </c>
    </row>
    <row r="167" spans="1:1">
      <c r="A167" s="168">
        <f>IF('Форма 4.2.1 | Т-ТЭ | потр'!$Y$38="",1,0)</f>
        <v>0</v>
      </c>
    </row>
    <row r="168" spans="1:1">
      <c r="A168" s="168">
        <f>IF('Форма 4.2.1 | Т-ТЭ | потр'!$AA$38="",1,0)</f>
        <v>0</v>
      </c>
    </row>
    <row r="169" spans="1:1">
      <c r="A169" s="168">
        <f>IF('Форма 4.2.1 | Т-ТЭ | потр'!$V$38="",1,0)</f>
        <v>0</v>
      </c>
    </row>
    <row r="170" spans="1:1">
      <c r="A170" s="168">
        <f>IF('Форма 4.2.1 | Т-ТЭ | потр'!$Z$38="",1,0)</f>
        <v>0</v>
      </c>
    </row>
    <row r="171" spans="1:1">
      <c r="A171" s="168">
        <f>IF('Форма 4.2.1 | Т-ТЭ | потр'!$AB$38="",1,0)</f>
        <v>0</v>
      </c>
    </row>
    <row r="172" spans="1:1">
      <c r="A172" s="168">
        <f>IF('Форма 4.2.1 | Т-ТЭ | потр'!$Y$52="",1,0)</f>
        <v>0</v>
      </c>
    </row>
    <row r="173" spans="1:1">
      <c r="A173" s="168">
        <f>IF('Форма 4.2.1 | Т-ТЭ | потр'!$AA$52="",1,0)</f>
        <v>0</v>
      </c>
    </row>
    <row r="174" spans="1:1">
      <c r="A174" s="168">
        <f>IF('Форма 4.2.1 | Т-ТЭ | потр'!$V$52="",1,0)</f>
        <v>0</v>
      </c>
    </row>
    <row r="175" spans="1:1">
      <c r="A175" s="168">
        <f>IF('Форма 4.2.1 | Т-ТЭ | потр'!$Z$52="",1,0)</f>
        <v>0</v>
      </c>
    </row>
    <row r="176" spans="1:1">
      <c r="A176" s="168">
        <f>IF('Форма 4.2.1 | Т-ТЭ | потр'!$AB$52="",1,0)</f>
        <v>0</v>
      </c>
    </row>
    <row r="177" spans="1:1">
      <c r="A177" s="168">
        <f>IF('Форма 4.2.1 | Т-ТЭ | потр'!$Y$28="",1,0)</f>
        <v>0</v>
      </c>
    </row>
    <row r="178" spans="1:1">
      <c r="A178" s="168">
        <f>IF('Форма 4.2.1 | Т-ТЭ | потр'!$AA$28="",1,0)</f>
        <v>0</v>
      </c>
    </row>
    <row r="179" spans="1:1">
      <c r="A179" s="168">
        <f>IF('Форма 4.2.1 | Т-ТЭ | потр'!$V$28="",1,0)</f>
        <v>0</v>
      </c>
    </row>
    <row r="180" spans="1:1">
      <c r="A180" s="168">
        <f>IF('Форма 4.2.1 | Т-ТЭ | потр'!$Z$28="",1,0)</f>
        <v>0</v>
      </c>
    </row>
    <row r="181" spans="1:1">
      <c r="A181" s="168">
        <f>IF('Форма 4.2.1 | Т-ТЭ | потр'!$AB$28="",1,0)</f>
        <v>0</v>
      </c>
    </row>
    <row r="182" spans="1:1">
      <c r="A182" s="168">
        <f>IF('Форма 4.2.1 | Т-ТЭ | потр'!$Y$42="",1,0)</f>
        <v>0</v>
      </c>
    </row>
    <row r="183" spans="1:1">
      <c r="A183" s="168">
        <f>IF('Форма 4.2.1 | Т-ТЭ | потр'!$AA$42="",1,0)</f>
        <v>0</v>
      </c>
    </row>
    <row r="184" spans="1:1">
      <c r="A184" s="168">
        <f>IF('Форма 4.2.1 | Т-ТЭ | потр'!$V$42="",1,0)</f>
        <v>0</v>
      </c>
    </row>
    <row r="185" spans="1:1">
      <c r="A185" s="168">
        <f>IF('Форма 4.2.1 | Т-ТЭ | потр'!$Z$42="",1,0)</f>
        <v>0</v>
      </c>
    </row>
    <row r="186" spans="1:1">
      <c r="A186" s="168">
        <f>IF('Форма 4.2.1 | Т-ТЭ | потр'!$AB$42="",1,0)</f>
        <v>0</v>
      </c>
    </row>
    <row r="187" spans="1:1">
      <c r="A187" s="168">
        <f>IF('Форма 4.2.1 | Т-ТЭ | потр'!$Y$56="",1,0)</f>
        <v>0</v>
      </c>
    </row>
    <row r="188" spans="1:1">
      <c r="A188" s="168">
        <f>IF('Форма 4.2.1 | Т-ТЭ | потр'!$AA$56="",1,0)</f>
        <v>0</v>
      </c>
    </row>
    <row r="189" spans="1:1">
      <c r="A189" s="168">
        <f>IF('Форма 4.2.1 | Т-ТЭ | потр'!$V$56="",1,0)</f>
        <v>0</v>
      </c>
    </row>
    <row r="190" spans="1:1">
      <c r="A190" s="168">
        <f>IF('Форма 4.2.1 | Т-ТЭ | потр'!$Z$56="",1,0)</f>
        <v>0</v>
      </c>
    </row>
    <row r="191" spans="1:1">
      <c r="A191" s="168">
        <f>IF('Форма 4.2.1 | Т-ТЭ | потр'!$AB$56="",1,0)</f>
        <v>0</v>
      </c>
    </row>
    <row r="192" spans="1:1">
      <c r="A192" s="168">
        <f>IF('Форма 4.2.1 | Т-ТЭ | потр'!$AF$42="",1,0)</f>
        <v>0</v>
      </c>
    </row>
    <row r="193" spans="1:1">
      <c r="A193" s="168">
        <f>IF('Форма 4.2.1 | Т-ТЭ | потр'!$AH$42="",1,0)</f>
        <v>0</v>
      </c>
    </row>
    <row r="194" spans="1:1">
      <c r="A194" s="168">
        <f>IF('Форма 4.2.1 | Т-ТЭ | потр'!$AC$42="",1,0)</f>
        <v>0</v>
      </c>
    </row>
    <row r="195" spans="1:1">
      <c r="A195" s="168">
        <f>IF('Форма 4.2.1 | Т-ТЭ | потр'!$AG$42="",1,0)</f>
        <v>0</v>
      </c>
    </row>
    <row r="196" spans="1:1">
      <c r="A196" s="168">
        <f>IF('Форма 4.2.1 | Т-ТЭ | потр'!$AI$42="",1,0)</f>
        <v>0</v>
      </c>
    </row>
    <row r="197" spans="1:1">
      <c r="A197" s="168">
        <f>IF('Форма 4.2.1 | Т-ТЭ | потр'!$AF$24="",1,0)</f>
        <v>0</v>
      </c>
    </row>
    <row r="198" spans="1:1">
      <c r="A198" s="168">
        <f>IF('Форма 4.2.1 | Т-ТЭ | потр'!$AH$24="",1,0)</f>
        <v>0</v>
      </c>
    </row>
    <row r="199" spans="1:1">
      <c r="A199" s="168">
        <f>IF('Форма 4.2.1 | Т-ТЭ | потр'!$AC$24="",1,0)</f>
        <v>0</v>
      </c>
    </row>
    <row r="200" spans="1:1">
      <c r="A200" s="168">
        <f>IF('Форма 4.2.1 | Т-ТЭ | потр'!$AG$24="",1,0)</f>
        <v>0</v>
      </c>
    </row>
    <row r="201" spans="1:1">
      <c r="A201" s="168">
        <f>IF('Форма 4.2.1 | Т-ТЭ | потр'!$AI$24="",1,0)</f>
        <v>0</v>
      </c>
    </row>
    <row r="202" spans="1:1">
      <c r="A202" s="168">
        <f>IF('Форма 4.2.1 | Т-ТЭ | потр'!$AF$38="",1,0)</f>
        <v>0</v>
      </c>
    </row>
    <row r="203" spans="1:1">
      <c r="A203" s="168">
        <f>IF('Форма 4.2.1 | Т-ТЭ | потр'!$AH$38="",1,0)</f>
        <v>0</v>
      </c>
    </row>
    <row r="204" spans="1:1">
      <c r="A204" s="168">
        <f>IF('Форма 4.2.1 | Т-ТЭ | потр'!$AC$38="",1,0)</f>
        <v>0</v>
      </c>
    </row>
    <row r="205" spans="1:1">
      <c r="A205" s="168">
        <f>IF('Форма 4.2.1 | Т-ТЭ | потр'!$AG$38="",1,0)</f>
        <v>0</v>
      </c>
    </row>
    <row r="206" spans="1:1">
      <c r="A206" s="168">
        <f>IF('Форма 4.2.1 | Т-ТЭ | потр'!$AI$38="",1,0)</f>
        <v>0</v>
      </c>
    </row>
    <row r="207" spans="1:1">
      <c r="A207" s="168">
        <f>IF('Форма 4.2.1 | Т-ТЭ | потр'!$AF$52="",1,0)</f>
        <v>0</v>
      </c>
    </row>
    <row r="208" spans="1:1">
      <c r="A208" s="168">
        <f>IF('Форма 4.2.1 | Т-ТЭ | потр'!$AH$52="",1,0)</f>
        <v>0</v>
      </c>
    </row>
    <row r="209" spans="1:1">
      <c r="A209" s="168">
        <f>IF('Форма 4.2.1 | Т-ТЭ | потр'!$AC$52="",1,0)</f>
        <v>0</v>
      </c>
    </row>
    <row r="210" spans="1:1">
      <c r="A210" s="168">
        <f>IF('Форма 4.2.1 | Т-ТЭ | потр'!$AG$52="",1,0)</f>
        <v>0</v>
      </c>
    </row>
    <row r="211" spans="1:1">
      <c r="A211" s="168">
        <f>IF('Форма 4.2.1 | Т-ТЭ | потр'!$AI$52="",1,0)</f>
        <v>0</v>
      </c>
    </row>
    <row r="212" spans="1:1">
      <c r="A212" s="168">
        <f>IF('Форма 4.2.1 | Т-ТЭ | потр'!$AF$28="",1,0)</f>
        <v>0</v>
      </c>
    </row>
    <row r="213" spans="1:1">
      <c r="A213" s="168">
        <f>IF('Форма 4.2.1 | Т-ТЭ | потр'!$AH$28="",1,0)</f>
        <v>0</v>
      </c>
    </row>
    <row r="214" spans="1:1">
      <c r="A214" s="168">
        <f>IF('Форма 4.2.1 | Т-ТЭ | потр'!$AC$28="",1,0)</f>
        <v>0</v>
      </c>
    </row>
    <row r="215" spans="1:1">
      <c r="A215" s="168">
        <f>IF('Форма 4.2.1 | Т-ТЭ | потр'!$AG$28="",1,0)</f>
        <v>0</v>
      </c>
    </row>
    <row r="216" spans="1:1">
      <c r="A216" s="168">
        <f>IF('Форма 4.2.1 | Т-ТЭ | потр'!$AI$28="",1,0)</f>
        <v>0</v>
      </c>
    </row>
    <row r="217" spans="1:1">
      <c r="A217" s="168">
        <f>IF('Форма 4.2.1 | Т-ТЭ | потр'!$AF$56="",1,0)</f>
        <v>0</v>
      </c>
    </row>
    <row r="218" spans="1:1">
      <c r="A218" s="168">
        <f>IF('Форма 4.2.1 | Т-ТЭ | потр'!$AH$56="",1,0)</f>
        <v>0</v>
      </c>
    </row>
    <row r="219" spans="1:1">
      <c r="A219" s="168">
        <f>IF('Форма 4.2.1 | Т-ТЭ | потр'!$AC$56="",1,0)</f>
        <v>0</v>
      </c>
    </row>
    <row r="220" spans="1:1">
      <c r="A220" s="168">
        <f>IF('Форма 4.2.1 | Т-ТЭ | потр'!$AG$56="",1,0)</f>
        <v>0</v>
      </c>
    </row>
    <row r="221" spans="1:1">
      <c r="A221" s="168">
        <f>IF('Форма 4.2.1 | Т-ТЭ | потр'!$AI$56="",1,0)</f>
        <v>0</v>
      </c>
    </row>
    <row r="222" spans="1:1">
      <c r="A222" s="168">
        <f>IF('Форма 4.2.1 | Т-ТЭ | потр'!$AM$42="",1,0)</f>
        <v>0</v>
      </c>
    </row>
    <row r="223" spans="1:1">
      <c r="A223" s="168">
        <f>IF('Форма 4.2.1 | Т-ТЭ | потр'!$AO$42="",1,0)</f>
        <v>0</v>
      </c>
    </row>
    <row r="224" spans="1:1">
      <c r="A224" s="168">
        <f>IF('Форма 4.2.1 | Т-ТЭ | потр'!$AJ$42="",1,0)</f>
        <v>0</v>
      </c>
    </row>
    <row r="225" spans="1:1">
      <c r="A225" s="168">
        <f>IF('Форма 4.2.1 | Т-ТЭ | потр'!$AN$42="",1,0)</f>
        <v>0</v>
      </c>
    </row>
    <row r="226" spans="1:1">
      <c r="A226" s="168">
        <f>IF('Форма 4.2.1 | Т-ТЭ | потр'!$AP$42="",1,0)</f>
        <v>0</v>
      </c>
    </row>
    <row r="227" spans="1:1">
      <c r="A227" s="168">
        <f>IF('Форма 4.2.1 | Т-ТЭ | потр'!$AM$24="",1,0)</f>
        <v>0</v>
      </c>
    </row>
    <row r="228" spans="1:1">
      <c r="A228" s="168">
        <f>IF('Форма 4.2.1 | Т-ТЭ | потр'!$AO$24="",1,0)</f>
        <v>0</v>
      </c>
    </row>
    <row r="229" spans="1:1">
      <c r="A229" s="168">
        <f>IF('Форма 4.2.1 | Т-ТЭ | потр'!$AJ$24="",1,0)</f>
        <v>0</v>
      </c>
    </row>
    <row r="230" spans="1:1">
      <c r="A230" s="168">
        <f>IF('Форма 4.2.1 | Т-ТЭ | потр'!$AN$24="",1,0)</f>
        <v>0</v>
      </c>
    </row>
    <row r="231" spans="1:1">
      <c r="A231" s="168">
        <f>IF('Форма 4.2.1 | Т-ТЭ | потр'!$AP$24="",1,0)</f>
        <v>0</v>
      </c>
    </row>
    <row r="232" spans="1:1">
      <c r="A232" s="168">
        <f>IF('Форма 4.2.1 | Т-ТЭ | потр'!$AM$38="",1,0)</f>
        <v>0</v>
      </c>
    </row>
    <row r="233" spans="1:1">
      <c r="A233" s="168">
        <f>IF('Форма 4.2.1 | Т-ТЭ | потр'!$AO$38="",1,0)</f>
        <v>0</v>
      </c>
    </row>
    <row r="234" spans="1:1">
      <c r="A234" s="168">
        <f>IF('Форма 4.2.1 | Т-ТЭ | потр'!$AJ$38="",1,0)</f>
        <v>0</v>
      </c>
    </row>
    <row r="235" spans="1:1">
      <c r="A235" s="168">
        <f>IF('Форма 4.2.1 | Т-ТЭ | потр'!$AN$38="",1,0)</f>
        <v>0</v>
      </c>
    </row>
    <row r="236" spans="1:1">
      <c r="A236" s="168">
        <f>IF('Форма 4.2.1 | Т-ТЭ | потр'!$AP$38="",1,0)</f>
        <v>0</v>
      </c>
    </row>
    <row r="237" spans="1:1">
      <c r="A237" s="168">
        <f>IF('Форма 4.2.1 | Т-ТЭ | потр'!$AM$52="",1,0)</f>
        <v>0</v>
      </c>
    </row>
    <row r="238" spans="1:1">
      <c r="A238" s="168">
        <f>IF('Форма 4.2.1 | Т-ТЭ | потр'!$AO$52="",1,0)</f>
        <v>0</v>
      </c>
    </row>
    <row r="239" spans="1:1">
      <c r="A239" s="168">
        <f>IF('Форма 4.2.1 | Т-ТЭ | потр'!$AJ$52="",1,0)</f>
        <v>0</v>
      </c>
    </row>
    <row r="240" spans="1:1">
      <c r="A240" s="168">
        <f>IF('Форма 4.2.1 | Т-ТЭ | потр'!$AN$52="",1,0)</f>
        <v>0</v>
      </c>
    </row>
    <row r="241" spans="1:1">
      <c r="A241" s="168">
        <f>IF('Форма 4.2.1 | Т-ТЭ | потр'!$AP$52="",1,0)</f>
        <v>0</v>
      </c>
    </row>
    <row r="242" spans="1:1">
      <c r="A242" s="168">
        <f>IF('Форма 4.2.1 | Т-ТЭ | потр'!$AM$28="",1,0)</f>
        <v>0</v>
      </c>
    </row>
    <row r="243" spans="1:1">
      <c r="A243" s="168">
        <f>IF('Форма 4.2.1 | Т-ТЭ | потр'!$AO$28="",1,0)</f>
        <v>0</v>
      </c>
    </row>
    <row r="244" spans="1:1">
      <c r="A244" s="168">
        <f>IF('Форма 4.2.1 | Т-ТЭ | потр'!$AJ$28="",1,0)</f>
        <v>0</v>
      </c>
    </row>
    <row r="245" spans="1:1">
      <c r="A245" s="168">
        <f>IF('Форма 4.2.1 | Т-ТЭ | потр'!$AN$28="",1,0)</f>
        <v>0</v>
      </c>
    </row>
    <row r="246" spans="1:1">
      <c r="A246" s="168">
        <f>IF('Форма 4.2.1 | Т-ТЭ | потр'!$AP$28="",1,0)</f>
        <v>0</v>
      </c>
    </row>
    <row r="247" spans="1:1">
      <c r="A247" s="168">
        <f>IF('Форма 4.2.1 | Т-ТЭ | потр'!$AM$56="",1,0)</f>
        <v>0</v>
      </c>
    </row>
    <row r="248" spans="1:1">
      <c r="A248" s="168">
        <f>IF('Форма 4.2.1 | Т-ТЭ | потр'!$AO$56="",1,0)</f>
        <v>0</v>
      </c>
    </row>
    <row r="249" spans="1:1">
      <c r="A249" s="168">
        <f>IF('Форма 4.2.1 | Т-ТЭ | потр'!$AJ$56="",1,0)</f>
        <v>0</v>
      </c>
    </row>
    <row r="250" spans="1:1">
      <c r="A250" s="168">
        <f>IF('Форма 4.2.1 | Т-ТЭ | потр'!$AN$56="",1,0)</f>
        <v>0</v>
      </c>
    </row>
    <row r="251" spans="1:1">
      <c r="A251" s="168">
        <f>IF('Форма 4.2.1 | Т-ТЭ | потр'!$AP$56="",1,0)</f>
        <v>0</v>
      </c>
    </row>
    <row r="252" spans="1:1">
      <c r="A252" s="168">
        <f>IF('Форма 4.2.1 | Т-ТЭ | потр'!$AT$42="",1,0)</f>
        <v>0</v>
      </c>
    </row>
    <row r="253" spans="1:1">
      <c r="A253" s="168">
        <f>IF('Форма 4.2.1 | Т-ТЭ | потр'!$AV$42="",1,0)</f>
        <v>0</v>
      </c>
    </row>
    <row r="254" spans="1:1">
      <c r="A254" s="168">
        <f>IF('Форма 4.2.1 | Т-ТЭ | потр'!$AQ$42="",1,0)</f>
        <v>0</v>
      </c>
    </row>
    <row r="255" spans="1:1">
      <c r="A255" s="168">
        <f>IF('Форма 4.2.1 | Т-ТЭ | потр'!$AU$42="",1,0)</f>
        <v>0</v>
      </c>
    </row>
    <row r="256" spans="1:1">
      <c r="A256" s="168">
        <f>IF('Форма 4.2.1 | Т-ТЭ | потр'!$AW$42="",1,0)</f>
        <v>0</v>
      </c>
    </row>
    <row r="257" spans="1:1">
      <c r="A257" s="168">
        <f>IF('Форма 4.2.1 | Т-ТЭ | потр'!$AT$24="",1,0)</f>
        <v>0</v>
      </c>
    </row>
    <row r="258" spans="1:1">
      <c r="A258" s="168">
        <f>IF('Форма 4.2.1 | Т-ТЭ | потр'!$AV$24="",1,0)</f>
        <v>0</v>
      </c>
    </row>
    <row r="259" spans="1:1">
      <c r="A259" s="168">
        <f>IF('Форма 4.2.1 | Т-ТЭ | потр'!$AQ$24="",1,0)</f>
        <v>0</v>
      </c>
    </row>
    <row r="260" spans="1:1">
      <c r="A260" s="168">
        <f>IF('Форма 4.2.1 | Т-ТЭ | потр'!$AU$24="",1,0)</f>
        <v>0</v>
      </c>
    </row>
    <row r="261" spans="1:1">
      <c r="A261" s="168">
        <f>IF('Форма 4.2.1 | Т-ТЭ | потр'!$AW$24="",1,0)</f>
        <v>0</v>
      </c>
    </row>
    <row r="262" spans="1:1">
      <c r="A262" s="168">
        <f>IF('Форма 4.2.1 | Т-ТЭ | потр'!$AT$38="",1,0)</f>
        <v>0</v>
      </c>
    </row>
    <row r="263" spans="1:1">
      <c r="A263" s="168">
        <f>IF('Форма 4.2.1 | Т-ТЭ | потр'!$AV$38="",1,0)</f>
        <v>0</v>
      </c>
    </row>
    <row r="264" spans="1:1">
      <c r="A264" s="168">
        <f>IF('Форма 4.2.1 | Т-ТЭ | потр'!$AQ$38="",1,0)</f>
        <v>0</v>
      </c>
    </row>
    <row r="265" spans="1:1">
      <c r="A265" s="168">
        <f>IF('Форма 4.2.1 | Т-ТЭ | потр'!$AU$38="",1,0)</f>
        <v>0</v>
      </c>
    </row>
    <row r="266" spans="1:1">
      <c r="A266" s="168">
        <f>IF('Форма 4.2.1 | Т-ТЭ | потр'!$AW$38="",1,0)</f>
        <v>0</v>
      </c>
    </row>
    <row r="267" spans="1:1">
      <c r="A267" s="168">
        <f>IF('Форма 4.2.1 | Т-ТЭ | потр'!$AT$52="",1,0)</f>
        <v>0</v>
      </c>
    </row>
    <row r="268" spans="1:1">
      <c r="A268" s="168">
        <f>IF('Форма 4.2.1 | Т-ТЭ | потр'!$AV$52="",1,0)</f>
        <v>0</v>
      </c>
    </row>
    <row r="269" spans="1:1">
      <c r="A269" s="168">
        <f>IF('Форма 4.2.1 | Т-ТЭ | потр'!$AQ$52="",1,0)</f>
        <v>0</v>
      </c>
    </row>
    <row r="270" spans="1:1">
      <c r="A270" s="168">
        <f>IF('Форма 4.2.1 | Т-ТЭ | потр'!$AU$52="",1,0)</f>
        <v>0</v>
      </c>
    </row>
    <row r="271" spans="1:1">
      <c r="A271" s="168">
        <f>IF('Форма 4.2.1 | Т-ТЭ | потр'!$AW$52="",1,0)</f>
        <v>0</v>
      </c>
    </row>
    <row r="272" spans="1:1">
      <c r="A272" s="168">
        <f>IF('Форма 4.2.1 | Т-ТЭ | потр'!$AT$28="",1,0)</f>
        <v>0</v>
      </c>
    </row>
    <row r="273" spans="1:1">
      <c r="A273" s="168">
        <f>IF('Форма 4.2.1 | Т-ТЭ | потр'!$AV$28="",1,0)</f>
        <v>0</v>
      </c>
    </row>
    <row r="274" spans="1:1">
      <c r="A274" s="168">
        <f>IF('Форма 4.2.1 | Т-ТЭ | потр'!$AQ$28="",1,0)</f>
        <v>0</v>
      </c>
    </row>
    <row r="275" spans="1:1">
      <c r="A275" s="168">
        <f>IF('Форма 4.2.1 | Т-ТЭ | потр'!$AU$28="",1,0)</f>
        <v>0</v>
      </c>
    </row>
    <row r="276" spans="1:1">
      <c r="A276" s="168">
        <f>IF('Форма 4.2.1 | Т-ТЭ | потр'!$AW$28="",1,0)</f>
        <v>0</v>
      </c>
    </row>
    <row r="277" spans="1:1">
      <c r="A277" s="168">
        <f>IF('Форма 4.2.1 | Т-ТЭ | потр'!$AT$56="",1,0)</f>
        <v>0</v>
      </c>
    </row>
    <row r="278" spans="1:1">
      <c r="A278" s="168">
        <f>IF('Форма 4.2.1 | Т-ТЭ | потр'!$AV$56="",1,0)</f>
        <v>0</v>
      </c>
    </row>
    <row r="279" spans="1:1">
      <c r="A279" s="168">
        <f>IF('Форма 4.2.1 | Т-ТЭ | потр'!$AQ$56="",1,0)</f>
        <v>0</v>
      </c>
    </row>
    <row r="280" spans="1:1">
      <c r="A280" s="168">
        <f>IF('Форма 4.2.1 | Т-ТЭ | потр'!$AU$56="",1,0)</f>
        <v>0</v>
      </c>
    </row>
    <row r="281" spans="1:1">
      <c r="A281" s="168">
        <f>IF('Форма 4.2.1 | Т-ТЭ | потр'!$AW$56="",1,0)</f>
        <v>0</v>
      </c>
    </row>
    <row r="282" spans="1:1">
      <c r="A282" s="168">
        <f>IF('Форма 4.2.1 | Т-ТЭ | потр'!$BA$42="",1,0)</f>
        <v>0</v>
      </c>
    </row>
    <row r="283" spans="1:1">
      <c r="A283" s="168">
        <f>IF('Форма 4.2.1 | Т-ТЭ | потр'!$BC$42="",1,0)</f>
        <v>0</v>
      </c>
    </row>
    <row r="284" spans="1:1">
      <c r="A284" s="168">
        <f>IF('Форма 4.2.1 | Т-ТЭ | потр'!$AX$42="",1,0)</f>
        <v>0</v>
      </c>
    </row>
    <row r="285" spans="1:1">
      <c r="A285" s="168">
        <f>IF('Форма 4.2.1 | Т-ТЭ | потр'!$BB$42="",1,0)</f>
        <v>0</v>
      </c>
    </row>
    <row r="286" spans="1:1">
      <c r="A286" s="168">
        <f>IF('Форма 4.2.1 | Т-ТЭ | потр'!$BD$42="",1,0)</f>
        <v>0</v>
      </c>
    </row>
    <row r="287" spans="1:1">
      <c r="A287" s="168">
        <f>IF('Форма 4.2.1 | Т-ТЭ | потр'!$BA$24="",1,0)</f>
        <v>0</v>
      </c>
    </row>
    <row r="288" spans="1:1">
      <c r="A288" s="168">
        <f>IF('Форма 4.2.1 | Т-ТЭ | потр'!$BC$24="",1,0)</f>
        <v>0</v>
      </c>
    </row>
    <row r="289" spans="1:1">
      <c r="A289" s="168">
        <f>IF('Форма 4.2.1 | Т-ТЭ | потр'!$AX$24="",1,0)</f>
        <v>0</v>
      </c>
    </row>
    <row r="290" spans="1:1">
      <c r="A290" s="168">
        <f>IF('Форма 4.2.1 | Т-ТЭ | потр'!$BB$24="",1,0)</f>
        <v>0</v>
      </c>
    </row>
    <row r="291" spans="1:1">
      <c r="A291" s="168">
        <f>IF('Форма 4.2.1 | Т-ТЭ | потр'!$BD$24="",1,0)</f>
        <v>0</v>
      </c>
    </row>
    <row r="292" spans="1:1">
      <c r="A292" s="168">
        <f>IF('Форма 4.2.1 | Т-ТЭ | потр'!$BA$38="",1,0)</f>
        <v>0</v>
      </c>
    </row>
    <row r="293" spans="1:1">
      <c r="A293" s="168">
        <f>IF('Форма 4.2.1 | Т-ТЭ | потр'!$BC$38="",1,0)</f>
        <v>0</v>
      </c>
    </row>
    <row r="294" spans="1:1">
      <c r="A294" s="168">
        <f>IF('Форма 4.2.1 | Т-ТЭ | потр'!$AX$38="",1,0)</f>
        <v>0</v>
      </c>
    </row>
    <row r="295" spans="1:1">
      <c r="A295" s="168">
        <f>IF('Форма 4.2.1 | Т-ТЭ | потр'!$BB$38="",1,0)</f>
        <v>0</v>
      </c>
    </row>
    <row r="296" spans="1:1">
      <c r="A296" s="168">
        <f>IF('Форма 4.2.1 | Т-ТЭ | потр'!$BD$38="",1,0)</f>
        <v>0</v>
      </c>
    </row>
    <row r="297" spans="1:1">
      <c r="A297" s="168">
        <f>IF('Форма 4.2.1 | Т-ТЭ | потр'!$BA$52="",1,0)</f>
        <v>0</v>
      </c>
    </row>
    <row r="298" spans="1:1">
      <c r="A298" s="168">
        <f>IF('Форма 4.2.1 | Т-ТЭ | потр'!$BC$52="",1,0)</f>
        <v>0</v>
      </c>
    </row>
    <row r="299" spans="1:1">
      <c r="A299" s="168">
        <f>IF('Форма 4.2.1 | Т-ТЭ | потр'!$AX$52="",1,0)</f>
        <v>0</v>
      </c>
    </row>
    <row r="300" spans="1:1">
      <c r="A300" s="168">
        <f>IF('Форма 4.2.1 | Т-ТЭ | потр'!$BB$52="",1,0)</f>
        <v>0</v>
      </c>
    </row>
    <row r="301" spans="1:1">
      <c r="A301" s="168">
        <f>IF('Форма 4.2.1 | Т-ТЭ | потр'!$BD$52="",1,0)</f>
        <v>0</v>
      </c>
    </row>
    <row r="302" spans="1:1">
      <c r="A302" s="168">
        <f>IF('Форма 4.2.1 | Т-ТЭ | потр'!$BA$28="",1,0)</f>
        <v>0</v>
      </c>
    </row>
    <row r="303" spans="1:1">
      <c r="A303" s="168">
        <f>IF('Форма 4.2.1 | Т-ТЭ | потр'!$BC$28="",1,0)</f>
        <v>0</v>
      </c>
    </row>
    <row r="304" spans="1:1">
      <c r="A304" s="168">
        <f>IF('Форма 4.2.1 | Т-ТЭ | потр'!$AX$28="",1,0)</f>
        <v>0</v>
      </c>
    </row>
    <row r="305" spans="1:1">
      <c r="A305" s="168">
        <f>IF('Форма 4.2.1 | Т-ТЭ | потр'!$BB$28="",1,0)</f>
        <v>0</v>
      </c>
    </row>
    <row r="306" spans="1:1">
      <c r="A306" s="168">
        <f>IF('Форма 4.2.1 | Т-ТЭ | потр'!$BD$28="",1,0)</f>
        <v>0</v>
      </c>
    </row>
    <row r="307" spans="1:1">
      <c r="A307" s="168">
        <f>IF('Форма 4.2.1 | Т-ТЭ | потр'!$BA$56="",1,0)</f>
        <v>0</v>
      </c>
    </row>
    <row r="308" spans="1:1">
      <c r="A308" s="168">
        <f>IF('Форма 4.2.1 | Т-ТЭ | потр'!$BC$56="",1,0)</f>
        <v>0</v>
      </c>
    </row>
    <row r="309" spans="1:1">
      <c r="A309" s="168">
        <f>IF('Форма 4.2.1 | Т-ТЭ | потр'!$AX$56="",1,0)</f>
        <v>0</v>
      </c>
    </row>
    <row r="310" spans="1:1">
      <c r="A310" s="168">
        <f>IF('Форма 4.2.1 | Т-ТЭ | потр'!$BB$56="",1,0)</f>
        <v>0</v>
      </c>
    </row>
    <row r="311" spans="1:1">
      <c r="A311" s="168">
        <f>IF('Форма 4.2.1 | Т-ТЭ | потр'!$BD$56="",1,0)</f>
        <v>0</v>
      </c>
    </row>
    <row r="312" spans="1:1">
      <c r="A312" s="168">
        <f>IF('Форма 4.2.1 | Т-ТЭ | потр'!$BH$42="",1,0)</f>
        <v>0</v>
      </c>
    </row>
    <row r="313" spans="1:1">
      <c r="A313" s="168">
        <f>IF('Форма 4.2.1 | Т-ТЭ | потр'!$BJ$42="",1,0)</f>
        <v>0</v>
      </c>
    </row>
    <row r="314" spans="1:1">
      <c r="A314" s="168">
        <f>IF('Форма 4.2.1 | Т-ТЭ | потр'!$BE$42="",1,0)</f>
        <v>0</v>
      </c>
    </row>
    <row r="315" spans="1:1">
      <c r="A315" s="168">
        <f>IF('Форма 4.2.1 | Т-ТЭ | потр'!$BI$42="",1,0)</f>
        <v>0</v>
      </c>
    </row>
    <row r="316" spans="1:1">
      <c r="A316" s="168">
        <f>IF('Форма 4.2.1 | Т-ТЭ | потр'!$BK$42="",1,0)</f>
        <v>0</v>
      </c>
    </row>
    <row r="317" spans="1:1">
      <c r="A317" s="168">
        <f>IF('Форма 4.2.1 | Т-ТЭ | потр'!$BH$24="",1,0)</f>
        <v>0</v>
      </c>
    </row>
    <row r="318" spans="1:1">
      <c r="A318" s="168">
        <f>IF('Форма 4.2.1 | Т-ТЭ | потр'!$BJ$24="",1,0)</f>
        <v>0</v>
      </c>
    </row>
    <row r="319" spans="1:1">
      <c r="A319" s="168">
        <f>IF('Форма 4.2.1 | Т-ТЭ | потр'!$BE$24="",1,0)</f>
        <v>0</v>
      </c>
    </row>
    <row r="320" spans="1:1">
      <c r="A320" s="168">
        <f>IF('Форма 4.2.1 | Т-ТЭ | потр'!$BI$24="",1,0)</f>
        <v>0</v>
      </c>
    </row>
    <row r="321" spans="1:1">
      <c r="A321" s="168">
        <f>IF('Форма 4.2.1 | Т-ТЭ | потр'!$BK$24="",1,0)</f>
        <v>0</v>
      </c>
    </row>
    <row r="322" spans="1:1">
      <c r="A322" s="168">
        <f>IF('Форма 4.2.1 | Т-ТЭ | потр'!$BH$38="",1,0)</f>
        <v>0</v>
      </c>
    </row>
    <row r="323" spans="1:1">
      <c r="A323" s="168">
        <f>IF('Форма 4.2.1 | Т-ТЭ | потр'!$BJ$38="",1,0)</f>
        <v>0</v>
      </c>
    </row>
    <row r="324" spans="1:1">
      <c r="A324" s="168">
        <f>IF('Форма 4.2.1 | Т-ТЭ | потр'!$BE$38="",1,0)</f>
        <v>0</v>
      </c>
    </row>
    <row r="325" spans="1:1">
      <c r="A325" s="168">
        <f>IF('Форма 4.2.1 | Т-ТЭ | потр'!$BI$38="",1,0)</f>
        <v>0</v>
      </c>
    </row>
    <row r="326" spans="1:1">
      <c r="A326" s="168">
        <f>IF('Форма 4.2.1 | Т-ТЭ | потр'!$BK$38="",1,0)</f>
        <v>0</v>
      </c>
    </row>
    <row r="327" spans="1:1">
      <c r="A327" s="168">
        <f>IF('Форма 4.2.1 | Т-ТЭ | потр'!$BH$52="",1,0)</f>
        <v>0</v>
      </c>
    </row>
    <row r="328" spans="1:1">
      <c r="A328" s="168">
        <f>IF('Форма 4.2.1 | Т-ТЭ | потр'!$BJ$52="",1,0)</f>
        <v>0</v>
      </c>
    </row>
    <row r="329" spans="1:1">
      <c r="A329" s="168">
        <f>IF('Форма 4.2.1 | Т-ТЭ | потр'!$BE$52="",1,0)</f>
        <v>0</v>
      </c>
    </row>
    <row r="330" spans="1:1">
      <c r="A330" s="168">
        <f>IF('Форма 4.2.1 | Т-ТЭ | потр'!$BI$52="",1,0)</f>
        <v>0</v>
      </c>
    </row>
    <row r="331" spans="1:1">
      <c r="A331" s="168">
        <f>IF('Форма 4.2.1 | Т-ТЭ | потр'!$BK$52="",1,0)</f>
        <v>0</v>
      </c>
    </row>
    <row r="332" spans="1:1">
      <c r="A332" s="168">
        <f>IF('Форма 4.2.1 | Т-ТЭ | потр'!$BH$28="",1,0)</f>
        <v>0</v>
      </c>
    </row>
    <row r="333" spans="1:1">
      <c r="A333" s="168">
        <f>IF('Форма 4.2.1 | Т-ТЭ | потр'!$BJ$28="",1,0)</f>
        <v>0</v>
      </c>
    </row>
    <row r="334" spans="1:1">
      <c r="A334" s="168">
        <f>IF('Форма 4.2.1 | Т-ТЭ | потр'!$BE$28="",1,0)</f>
        <v>0</v>
      </c>
    </row>
    <row r="335" spans="1:1">
      <c r="A335" s="168">
        <f>IF('Форма 4.2.1 | Т-ТЭ | потр'!$BI$28="",1,0)</f>
        <v>0</v>
      </c>
    </row>
    <row r="336" spans="1:1">
      <c r="A336" s="168">
        <f>IF('Форма 4.2.1 | Т-ТЭ | потр'!$BK$28="",1,0)</f>
        <v>0</v>
      </c>
    </row>
    <row r="337" spans="1:1">
      <c r="A337" s="168">
        <f>IF('Форма 4.2.1 | Т-ТЭ | потр'!$BH$56="",1,0)</f>
        <v>0</v>
      </c>
    </row>
    <row r="338" spans="1:1">
      <c r="A338" s="168">
        <f>IF('Форма 4.2.1 | Т-ТЭ | потр'!$BJ$56="",1,0)</f>
        <v>0</v>
      </c>
    </row>
    <row r="339" spans="1:1">
      <c r="A339" s="168">
        <f>IF('Форма 4.2.1 | Т-ТЭ | потр'!$BE$56="",1,0)</f>
        <v>0</v>
      </c>
    </row>
    <row r="340" spans="1:1">
      <c r="A340" s="168">
        <f>IF('Форма 4.2.1 | Т-ТЭ | потр'!$BI$56="",1,0)</f>
        <v>0</v>
      </c>
    </row>
    <row r="341" spans="1:1">
      <c r="A341" s="168">
        <f>IF('Форма 4.2.1 | Т-ТЭ | потр'!$BK$56="",1,0)</f>
        <v>0</v>
      </c>
    </row>
    <row r="342" spans="1:1">
      <c r="A342" s="168">
        <f>IF('Форма 4.2.1 | Т-ТЭ | потр'!$BO$42="",1,0)</f>
        <v>0</v>
      </c>
    </row>
    <row r="343" spans="1:1">
      <c r="A343" s="168">
        <f>IF('Форма 4.2.1 | Т-ТЭ | потр'!$BQ$42="",1,0)</f>
        <v>0</v>
      </c>
    </row>
    <row r="344" spans="1:1">
      <c r="A344" s="168">
        <f>IF('Форма 4.2.1 | Т-ТЭ | потр'!$BL$42="",1,0)</f>
        <v>0</v>
      </c>
    </row>
    <row r="345" spans="1:1">
      <c r="A345" s="168">
        <f>IF('Форма 4.2.1 | Т-ТЭ | потр'!$BP$42="",1,0)</f>
        <v>0</v>
      </c>
    </row>
    <row r="346" spans="1:1">
      <c r="A346" s="168">
        <f>IF('Форма 4.2.1 | Т-ТЭ | потр'!$BR$42="",1,0)</f>
        <v>0</v>
      </c>
    </row>
    <row r="347" spans="1:1">
      <c r="A347" s="168">
        <f>IF('Форма 4.2.1 | Т-ТЭ | потр'!$BO$24="",1,0)</f>
        <v>0</v>
      </c>
    </row>
    <row r="348" spans="1:1">
      <c r="A348" s="168">
        <f>IF('Форма 4.2.1 | Т-ТЭ | потр'!$BQ$24="",1,0)</f>
        <v>0</v>
      </c>
    </row>
    <row r="349" spans="1:1">
      <c r="A349" s="168">
        <f>IF('Форма 4.2.1 | Т-ТЭ | потр'!$BL$24="",1,0)</f>
        <v>0</v>
      </c>
    </row>
    <row r="350" spans="1:1">
      <c r="A350" s="168">
        <f>IF('Форма 4.2.1 | Т-ТЭ | потр'!$BP$24="",1,0)</f>
        <v>0</v>
      </c>
    </row>
    <row r="351" spans="1:1">
      <c r="A351" s="168">
        <f>IF('Форма 4.2.1 | Т-ТЭ | потр'!$BR$24="",1,0)</f>
        <v>0</v>
      </c>
    </row>
    <row r="352" spans="1:1">
      <c r="A352" s="168">
        <f>IF('Форма 4.2.1 | Т-ТЭ | потр'!$BO$38="",1,0)</f>
        <v>0</v>
      </c>
    </row>
    <row r="353" spans="1:1">
      <c r="A353" s="168">
        <f>IF('Форма 4.2.1 | Т-ТЭ | потр'!$BQ$38="",1,0)</f>
        <v>0</v>
      </c>
    </row>
    <row r="354" spans="1:1">
      <c r="A354" s="168">
        <f>IF('Форма 4.2.1 | Т-ТЭ | потр'!$BL$38="",1,0)</f>
        <v>0</v>
      </c>
    </row>
    <row r="355" spans="1:1">
      <c r="A355" s="168">
        <f>IF('Форма 4.2.1 | Т-ТЭ | потр'!$BP$38="",1,0)</f>
        <v>0</v>
      </c>
    </row>
    <row r="356" spans="1:1">
      <c r="A356" s="168">
        <f>IF('Форма 4.2.1 | Т-ТЭ | потр'!$BR$38="",1,0)</f>
        <v>0</v>
      </c>
    </row>
    <row r="357" spans="1:1">
      <c r="A357" s="168">
        <f>IF('Форма 4.2.1 | Т-ТЭ | потр'!$BO$52="",1,0)</f>
        <v>0</v>
      </c>
    </row>
    <row r="358" spans="1:1">
      <c r="A358" s="168">
        <f>IF('Форма 4.2.1 | Т-ТЭ | потр'!$BQ$52="",1,0)</f>
        <v>0</v>
      </c>
    </row>
    <row r="359" spans="1:1">
      <c r="A359" s="168">
        <f>IF('Форма 4.2.1 | Т-ТЭ | потр'!$BL$52="",1,0)</f>
        <v>0</v>
      </c>
    </row>
    <row r="360" spans="1:1">
      <c r="A360" s="168">
        <f>IF('Форма 4.2.1 | Т-ТЭ | потр'!$BP$52="",1,0)</f>
        <v>0</v>
      </c>
    </row>
    <row r="361" spans="1:1">
      <c r="A361" s="168">
        <f>IF('Форма 4.2.1 | Т-ТЭ | потр'!$BR$52="",1,0)</f>
        <v>0</v>
      </c>
    </row>
    <row r="362" spans="1:1">
      <c r="A362" s="168">
        <f>IF('Форма 4.2.1 | Т-ТЭ | потр'!$BO$28="",1,0)</f>
        <v>0</v>
      </c>
    </row>
    <row r="363" spans="1:1">
      <c r="A363" s="168">
        <f>IF('Форма 4.2.1 | Т-ТЭ | потр'!$BQ$28="",1,0)</f>
        <v>0</v>
      </c>
    </row>
    <row r="364" spans="1:1">
      <c r="A364" s="168">
        <f>IF('Форма 4.2.1 | Т-ТЭ | потр'!$BL$28="",1,0)</f>
        <v>0</v>
      </c>
    </row>
    <row r="365" spans="1:1">
      <c r="A365" s="168">
        <f>IF('Форма 4.2.1 | Т-ТЭ | потр'!$BP$28="",1,0)</f>
        <v>0</v>
      </c>
    </row>
    <row r="366" spans="1:1">
      <c r="A366" s="168">
        <f>IF('Форма 4.2.1 | Т-ТЭ | потр'!$BR$28="",1,0)</f>
        <v>0</v>
      </c>
    </row>
    <row r="367" spans="1:1">
      <c r="A367" s="168">
        <f>IF('Форма 4.2.1 | Т-ТЭ | потр'!$BO$56="",1,0)</f>
        <v>0</v>
      </c>
    </row>
    <row r="368" spans="1:1">
      <c r="A368" s="168">
        <f>IF('Форма 4.2.1 | Т-ТЭ | потр'!$BQ$56="",1,0)</f>
        <v>0</v>
      </c>
    </row>
    <row r="369" spans="1:1">
      <c r="A369" s="168">
        <f>IF('Форма 4.2.1 | Т-ТЭ | потр'!$BL$56="",1,0)</f>
        <v>0</v>
      </c>
    </row>
    <row r="370" spans="1:1">
      <c r="A370" s="168">
        <f>IF('Форма 4.2.1 | Т-ТЭ | потр'!$BP$56="",1,0)</f>
        <v>0</v>
      </c>
    </row>
    <row r="371" spans="1:1">
      <c r="A371" s="168">
        <f>IF('Форма 4.2.1 | Т-ТЭ | потр'!$BR$56="",1,0)</f>
        <v>0</v>
      </c>
    </row>
    <row r="372" spans="1:1">
      <c r="A372" s="168">
        <f>IF('Форма 4.2.1 | Т-ТЭ | потр'!$BV$42="",1,0)</f>
        <v>0</v>
      </c>
    </row>
    <row r="373" spans="1:1">
      <c r="A373" s="168">
        <f>IF('Форма 4.2.1 | Т-ТЭ | потр'!$BX$42="",1,0)</f>
        <v>0</v>
      </c>
    </row>
    <row r="374" spans="1:1">
      <c r="A374" s="168">
        <f>IF('Форма 4.2.1 | Т-ТЭ | потр'!$BS$42="",1,0)</f>
        <v>0</v>
      </c>
    </row>
    <row r="375" spans="1:1">
      <c r="A375" s="168">
        <f>IF('Форма 4.2.1 | Т-ТЭ | потр'!$BW$42="",1,0)</f>
        <v>0</v>
      </c>
    </row>
    <row r="376" spans="1:1">
      <c r="A376" s="168">
        <f>IF('Форма 4.2.1 | Т-ТЭ | потр'!$BY$42="",1,0)</f>
        <v>0</v>
      </c>
    </row>
    <row r="377" spans="1:1">
      <c r="A377" s="168">
        <f>IF('Форма 4.2.1 | Т-ТЭ | потр'!$BV$24="",1,0)</f>
        <v>0</v>
      </c>
    </row>
    <row r="378" spans="1:1">
      <c r="A378" s="168">
        <f>IF('Форма 4.2.1 | Т-ТЭ | потр'!$BX$24="",1,0)</f>
        <v>0</v>
      </c>
    </row>
    <row r="379" spans="1:1">
      <c r="A379" s="168">
        <f>IF('Форма 4.2.1 | Т-ТЭ | потр'!$BS$24="",1,0)</f>
        <v>0</v>
      </c>
    </row>
    <row r="380" spans="1:1">
      <c r="A380" s="168">
        <f>IF('Форма 4.2.1 | Т-ТЭ | потр'!$BW$24="",1,0)</f>
        <v>0</v>
      </c>
    </row>
    <row r="381" spans="1:1">
      <c r="A381" s="168">
        <f>IF('Форма 4.2.1 | Т-ТЭ | потр'!$BY$24="",1,0)</f>
        <v>0</v>
      </c>
    </row>
    <row r="382" spans="1:1">
      <c r="A382" s="168">
        <f>IF('Форма 4.2.1 | Т-ТЭ | потр'!$BV$38="",1,0)</f>
        <v>0</v>
      </c>
    </row>
    <row r="383" spans="1:1">
      <c r="A383" s="168">
        <f>IF('Форма 4.2.1 | Т-ТЭ | потр'!$BX$38="",1,0)</f>
        <v>0</v>
      </c>
    </row>
    <row r="384" spans="1:1">
      <c r="A384" s="168">
        <f>IF('Форма 4.2.1 | Т-ТЭ | потр'!$BS$38="",1,0)</f>
        <v>0</v>
      </c>
    </row>
    <row r="385" spans="1:1">
      <c r="A385" s="168">
        <f>IF('Форма 4.2.1 | Т-ТЭ | потр'!$BW$38="",1,0)</f>
        <v>0</v>
      </c>
    </row>
    <row r="386" spans="1:1">
      <c r="A386" s="168">
        <f>IF('Форма 4.2.1 | Т-ТЭ | потр'!$BY$38="",1,0)</f>
        <v>0</v>
      </c>
    </row>
    <row r="387" spans="1:1">
      <c r="A387" s="168">
        <f>IF('Форма 4.2.1 | Т-ТЭ | потр'!$BV$52="",1,0)</f>
        <v>0</v>
      </c>
    </row>
    <row r="388" spans="1:1">
      <c r="A388" s="168">
        <f>IF('Форма 4.2.1 | Т-ТЭ | потр'!$BX$52="",1,0)</f>
        <v>0</v>
      </c>
    </row>
    <row r="389" spans="1:1">
      <c r="A389" s="168">
        <f>IF('Форма 4.2.1 | Т-ТЭ | потр'!$BS$52="",1,0)</f>
        <v>0</v>
      </c>
    </row>
    <row r="390" spans="1:1">
      <c r="A390" s="168">
        <f>IF('Форма 4.2.1 | Т-ТЭ | потр'!$BW$52="",1,0)</f>
        <v>0</v>
      </c>
    </row>
    <row r="391" spans="1:1">
      <c r="A391" s="168">
        <f>IF('Форма 4.2.1 | Т-ТЭ | потр'!$BY$52="",1,0)</f>
        <v>0</v>
      </c>
    </row>
    <row r="392" spans="1:1">
      <c r="A392" s="168">
        <f>IF('Форма 4.2.1 | Т-ТЭ | потр'!$BV$28="",1,0)</f>
        <v>0</v>
      </c>
    </row>
    <row r="393" spans="1:1">
      <c r="A393" s="168">
        <f>IF('Форма 4.2.1 | Т-ТЭ | потр'!$BX$28="",1,0)</f>
        <v>0</v>
      </c>
    </row>
    <row r="394" spans="1:1">
      <c r="A394" s="168">
        <f>IF('Форма 4.2.1 | Т-ТЭ | потр'!$BS$28="",1,0)</f>
        <v>0</v>
      </c>
    </row>
    <row r="395" spans="1:1">
      <c r="A395" s="168">
        <f>IF('Форма 4.2.1 | Т-ТЭ | потр'!$BW$28="",1,0)</f>
        <v>0</v>
      </c>
    </row>
    <row r="396" spans="1:1">
      <c r="A396" s="168">
        <f>IF('Форма 4.2.1 | Т-ТЭ | потр'!$BY$28="",1,0)</f>
        <v>0</v>
      </c>
    </row>
    <row r="397" spans="1:1">
      <c r="A397" s="168">
        <f>IF('Форма 4.2.1 | Т-ТЭ | потр'!$BV$56="",1,0)</f>
        <v>0</v>
      </c>
    </row>
    <row r="398" spans="1:1">
      <c r="A398" s="168">
        <f>IF('Форма 4.2.1 | Т-ТЭ | потр'!$BX$56="",1,0)</f>
        <v>0</v>
      </c>
    </row>
    <row r="399" spans="1:1">
      <c r="A399" s="168">
        <f>IF('Форма 4.2.1 | Т-ТЭ | потр'!$BS$56="",1,0)</f>
        <v>0</v>
      </c>
    </row>
    <row r="400" spans="1:1">
      <c r="A400" s="168">
        <f>IF('Форма 4.2.1 | Т-ТЭ | потр'!$BW$56="",1,0)</f>
        <v>0</v>
      </c>
    </row>
    <row r="401" spans="1:1">
      <c r="A401" s="168">
        <f>IF('Форма 4.2.1 | Т-ТЭ | потр'!$BY$56="",1,0)</f>
        <v>0</v>
      </c>
    </row>
    <row r="402" spans="1:1">
      <c r="A402" s="168">
        <f>IF('Форма 4.2.1 | Т-ТЭ | потр'!$CC$42="",1,0)</f>
        <v>0</v>
      </c>
    </row>
    <row r="403" spans="1:1">
      <c r="A403" s="168">
        <f>IF('Форма 4.2.1 | Т-ТЭ | потр'!$CE$42="",1,0)</f>
        <v>0</v>
      </c>
    </row>
    <row r="404" spans="1:1">
      <c r="A404" s="168">
        <f>IF('Форма 4.2.1 | Т-ТЭ | потр'!$BZ$42="",1,0)</f>
        <v>0</v>
      </c>
    </row>
    <row r="405" spans="1:1">
      <c r="A405" s="168">
        <f>IF('Форма 4.2.1 | Т-ТЭ | потр'!$CD$42="",1,0)</f>
        <v>0</v>
      </c>
    </row>
    <row r="406" spans="1:1">
      <c r="A406" s="168">
        <f>IF('Форма 4.2.1 | Т-ТЭ | потр'!$CF$42="",1,0)</f>
        <v>0</v>
      </c>
    </row>
    <row r="407" spans="1:1">
      <c r="A407" s="168">
        <f>IF('Форма 4.2.1 | Т-ТЭ | потр'!$CC$24="",1,0)</f>
        <v>0</v>
      </c>
    </row>
    <row r="408" spans="1:1">
      <c r="A408" s="168">
        <f>IF('Форма 4.2.1 | Т-ТЭ | потр'!$CE$24="",1,0)</f>
        <v>0</v>
      </c>
    </row>
    <row r="409" spans="1:1">
      <c r="A409" s="168">
        <f>IF('Форма 4.2.1 | Т-ТЭ | потр'!$BZ$24="",1,0)</f>
        <v>0</v>
      </c>
    </row>
    <row r="410" spans="1:1">
      <c r="A410" s="168">
        <f>IF('Форма 4.2.1 | Т-ТЭ | потр'!$CD$24="",1,0)</f>
        <v>0</v>
      </c>
    </row>
    <row r="411" spans="1:1">
      <c r="A411" s="168">
        <f>IF('Форма 4.2.1 | Т-ТЭ | потр'!$CF$24="",1,0)</f>
        <v>0</v>
      </c>
    </row>
    <row r="412" spans="1:1">
      <c r="A412" s="168">
        <f>IF('Форма 4.2.1 | Т-ТЭ | потр'!$CC$38="",1,0)</f>
        <v>0</v>
      </c>
    </row>
    <row r="413" spans="1:1">
      <c r="A413" s="168">
        <f>IF('Форма 4.2.1 | Т-ТЭ | потр'!$CE$38="",1,0)</f>
        <v>0</v>
      </c>
    </row>
    <row r="414" spans="1:1">
      <c r="A414" s="168">
        <f>IF('Форма 4.2.1 | Т-ТЭ | потр'!$BZ$38="",1,0)</f>
        <v>0</v>
      </c>
    </row>
    <row r="415" spans="1:1">
      <c r="A415" s="168">
        <f>IF('Форма 4.2.1 | Т-ТЭ | потр'!$CD$38="",1,0)</f>
        <v>0</v>
      </c>
    </row>
    <row r="416" spans="1:1">
      <c r="A416" s="168">
        <f>IF('Форма 4.2.1 | Т-ТЭ | потр'!$CF$38="",1,0)</f>
        <v>0</v>
      </c>
    </row>
    <row r="417" spans="1:1">
      <c r="A417" s="168">
        <f>IF('Форма 4.2.1 | Т-ТЭ | потр'!$CC$52="",1,0)</f>
        <v>0</v>
      </c>
    </row>
    <row r="418" spans="1:1">
      <c r="A418" s="168">
        <f>IF('Форма 4.2.1 | Т-ТЭ | потр'!$CE$52="",1,0)</f>
        <v>0</v>
      </c>
    </row>
    <row r="419" spans="1:1">
      <c r="A419" s="168">
        <f>IF('Форма 4.2.1 | Т-ТЭ | потр'!$BZ$52="",1,0)</f>
        <v>0</v>
      </c>
    </row>
    <row r="420" spans="1:1">
      <c r="A420" s="168">
        <f>IF('Форма 4.2.1 | Т-ТЭ | потр'!$CD$52="",1,0)</f>
        <v>0</v>
      </c>
    </row>
    <row r="421" spans="1:1">
      <c r="A421" s="168">
        <f>IF('Форма 4.2.1 | Т-ТЭ | потр'!$CF$52="",1,0)</f>
        <v>0</v>
      </c>
    </row>
    <row r="422" spans="1:1">
      <c r="A422" s="168">
        <f>IF('Форма 4.2.1 | Т-ТЭ | потр'!$CC$28="",1,0)</f>
        <v>0</v>
      </c>
    </row>
    <row r="423" spans="1:1">
      <c r="A423" s="168">
        <f>IF('Форма 4.2.1 | Т-ТЭ | потр'!$CE$28="",1,0)</f>
        <v>0</v>
      </c>
    </row>
    <row r="424" spans="1:1">
      <c r="A424" s="168">
        <f>IF('Форма 4.2.1 | Т-ТЭ | потр'!$BZ$28="",1,0)</f>
        <v>0</v>
      </c>
    </row>
    <row r="425" spans="1:1">
      <c r="A425" s="168">
        <f>IF('Форма 4.2.1 | Т-ТЭ | потр'!$CD$28="",1,0)</f>
        <v>0</v>
      </c>
    </row>
    <row r="426" spans="1:1">
      <c r="A426" s="168">
        <f>IF('Форма 4.2.1 | Т-ТЭ | потр'!$CF$28="",1,0)</f>
        <v>0</v>
      </c>
    </row>
    <row r="427" spans="1:1">
      <c r="A427" s="168">
        <f>IF('Форма 4.2.1 | Т-ТЭ | потр'!$CC$56="",1,0)</f>
        <v>0</v>
      </c>
    </row>
    <row r="428" spans="1:1">
      <c r="A428" s="168">
        <f>IF('Форма 4.2.1 | Т-ТЭ | потр'!$CE$56="",1,0)</f>
        <v>0</v>
      </c>
    </row>
    <row r="429" spans="1:1">
      <c r="A429" s="168">
        <f>IF('Форма 4.2.1 | Т-ТЭ | потр'!$BZ$56="",1,0)</f>
        <v>0</v>
      </c>
    </row>
    <row r="430" spans="1:1">
      <c r="A430" s="168">
        <f>IF('Форма 4.2.1 | Т-ТЭ | потр'!$CD$56="",1,0)</f>
        <v>0</v>
      </c>
    </row>
    <row r="431" spans="1:1">
      <c r="A431" s="168">
        <f>IF('Форма 4.2.1 | Т-ТЭ | потр'!$CF$56="",1,0)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REESTR_LINK">
    <tabColor indexed="47"/>
  </sheetPr>
  <dimension ref="A1:C3"/>
  <sheetViews>
    <sheetView showGridLines="0" zoomScaleNormal="100" workbookViewId="0"/>
  </sheetViews>
  <sheetFormatPr defaultRowHeight="11.25"/>
  <cols>
    <col min="1" max="16384" width="9.140625" style="168"/>
  </cols>
  <sheetData>
    <row r="1" spans="1:3">
      <c r="A1" s="168" t="s">
        <v>512</v>
      </c>
      <c r="B1" s="168" t="s">
        <v>513</v>
      </c>
      <c r="C1" s="168" t="s">
        <v>67</v>
      </c>
    </row>
    <row r="2" spans="1:3">
      <c r="A2" s="168">
        <v>4189678</v>
      </c>
      <c r="B2" s="168" t="s">
        <v>1463</v>
      </c>
      <c r="C2" s="168" t="s">
        <v>1464</v>
      </c>
    </row>
    <row r="3" spans="1:3">
      <c r="A3" s="168">
        <v>4190415</v>
      </c>
      <c r="B3" s="168" t="s">
        <v>1465</v>
      </c>
      <c r="C3" s="168" t="s">
        <v>1464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REESTR_DS">
    <tabColor rgb="FFFFCC99"/>
  </sheetPr>
  <dimension ref="B3:B6"/>
  <sheetViews>
    <sheetView showGridLines="0" zoomScaleNormal="100" workbookViewId="0"/>
  </sheetViews>
  <sheetFormatPr defaultRowHeight="11.25"/>
  <cols>
    <col min="1" max="1" width="9.140625" style="228"/>
    <col min="2" max="2" width="66" style="228" customWidth="1"/>
    <col min="3" max="16384" width="9.140625" style="228"/>
  </cols>
  <sheetData>
    <row r="3" spans="2:2">
      <c r="B3" s="306" t="s">
        <v>1854</v>
      </c>
    </row>
    <row r="4" spans="2:2">
      <c r="B4" s="306" t="s">
        <v>1855</v>
      </c>
    </row>
    <row r="5" spans="2:2">
      <c r="B5" s="306" t="s">
        <v>1856</v>
      </c>
    </row>
    <row r="6" spans="2:2">
      <c r="B6" s="306" t="s">
        <v>516</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modfrmRezimChoose">
    <tabColor indexed="47"/>
  </sheetPr>
  <dimension ref="A1"/>
  <sheetViews>
    <sheetView showGridLines="0" zoomScaleNormal="85" workbookViewId="0"/>
  </sheetViews>
  <sheetFormatPr defaultRowHeight="11.25"/>
  <cols>
    <col min="1" max="16384" width="9.140625" style="159"/>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modSheetMain">
    <tabColor rgb="FFFFCC99"/>
  </sheetPr>
  <dimension ref="A1:E8"/>
  <sheetViews>
    <sheetView showGridLines="0" zoomScaleNormal="100" workbookViewId="0"/>
  </sheetViews>
  <sheetFormatPr defaultRowHeight="15"/>
  <cols>
    <col min="1" max="1" width="38.42578125" style="200" customWidth="1"/>
    <col min="2" max="16384" width="9.140625" style="200"/>
  </cols>
  <sheetData>
    <row r="1" spans="1:5">
      <c r="A1" s="201" t="s">
        <v>392</v>
      </c>
      <c r="B1" s="201" t="s">
        <v>393</v>
      </c>
      <c r="C1" s="201"/>
      <c r="D1" s="201"/>
      <c r="E1" s="201"/>
    </row>
    <row r="2" spans="1:5">
      <c r="A2" s="201"/>
      <c r="B2" s="201"/>
      <c r="C2" s="201"/>
      <c r="D2" s="201"/>
      <c r="E2" s="201"/>
    </row>
    <row r="3" spans="1:5">
      <c r="A3" s="201"/>
      <c r="B3" s="201"/>
      <c r="C3" s="201"/>
      <c r="D3" s="201"/>
      <c r="E3" s="201"/>
    </row>
    <row r="4" spans="1:5">
      <c r="A4" s="201"/>
      <c r="B4" s="201"/>
      <c r="C4" s="201"/>
      <c r="D4" s="201"/>
      <c r="E4" s="201"/>
    </row>
    <row r="5" spans="1:5">
      <c r="A5" s="201"/>
      <c r="B5" s="201"/>
      <c r="C5" s="201"/>
      <c r="D5" s="201"/>
      <c r="E5" s="201"/>
    </row>
    <row r="6" spans="1:5">
      <c r="A6" s="201"/>
      <c r="B6" s="201"/>
      <c r="C6" s="201"/>
      <c r="D6" s="201"/>
      <c r="E6" s="201"/>
    </row>
    <row r="7" spans="1:5">
      <c r="A7" s="201"/>
      <c r="B7" s="201"/>
      <c r="C7" s="201"/>
      <c r="D7" s="201"/>
      <c r="E7" s="201"/>
    </row>
    <row r="8" spans="1:5">
      <c r="A8" s="201"/>
      <c r="B8" s="201"/>
      <c r="C8" s="201"/>
      <c r="D8" s="201"/>
      <c r="E8" s="201"/>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REESTR_VT">
    <tabColor indexed="47"/>
  </sheetPr>
  <dimension ref="A1:B12"/>
  <sheetViews>
    <sheetView showGridLines="0" zoomScaleNormal="100" workbookViewId="0"/>
  </sheetViews>
  <sheetFormatPr defaultRowHeight="11.25"/>
  <cols>
    <col min="1" max="1" width="9.140625" style="168"/>
    <col min="2" max="2" width="65.28515625" style="168" customWidth="1"/>
    <col min="3" max="3" width="41" style="168" customWidth="1"/>
    <col min="4" max="16384" width="9.140625" style="168"/>
  </cols>
  <sheetData>
    <row r="1" spans="1:2">
      <c r="A1" s="168" t="s">
        <v>330</v>
      </c>
      <c r="B1" s="168" t="s">
        <v>331</v>
      </c>
    </row>
    <row r="2" spans="1:2">
      <c r="A2" s="168">
        <v>4213775</v>
      </c>
      <c r="B2" s="168" t="s">
        <v>611</v>
      </c>
    </row>
    <row r="3" spans="1:2">
      <c r="A3" s="168">
        <v>4213784</v>
      </c>
      <c r="B3" s="168" t="s">
        <v>770</v>
      </c>
    </row>
    <row r="4" spans="1:2">
      <c r="A4" s="168">
        <v>4213781</v>
      </c>
      <c r="B4" s="168" t="s">
        <v>769</v>
      </c>
    </row>
    <row r="5" spans="1:2">
      <c r="A5" s="168">
        <v>4213776</v>
      </c>
      <c r="B5" s="168" t="s">
        <v>612</v>
      </c>
    </row>
    <row r="6" spans="1:2">
      <c r="A6" s="168">
        <v>4213777</v>
      </c>
      <c r="B6" s="168" t="s">
        <v>613</v>
      </c>
    </row>
    <row r="7" spans="1:2">
      <c r="A7" s="168">
        <v>4238670</v>
      </c>
      <c r="B7" s="168" t="s">
        <v>760</v>
      </c>
    </row>
    <row r="8" spans="1:2">
      <c r="A8" s="168">
        <v>4213778</v>
      </c>
      <c r="B8" s="168" t="s">
        <v>614</v>
      </c>
    </row>
    <row r="9" spans="1:2">
      <c r="A9" s="168">
        <v>4213780</v>
      </c>
      <c r="B9" s="168" t="s">
        <v>615</v>
      </c>
    </row>
    <row r="10" spans="1:2">
      <c r="A10" s="168">
        <v>4213779</v>
      </c>
      <c r="B10" s="168" t="s">
        <v>618</v>
      </c>
    </row>
    <row r="11" spans="1:2">
      <c r="A11" s="168">
        <v>4213783</v>
      </c>
      <c r="B11" s="168" t="s">
        <v>617</v>
      </c>
    </row>
    <row r="12" spans="1:2">
      <c r="A12" s="168">
        <v>4213782</v>
      </c>
      <c r="B12" s="168" t="s">
        <v>616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00">
    <tabColor rgb="FFCCCCFF"/>
  </sheetPr>
  <dimension ref="A1:L54"/>
  <sheetViews>
    <sheetView showGridLines="0" tabSelected="1" topLeftCell="D1" zoomScaleNormal="100" workbookViewId="0">
      <selection activeCell="F44" sqref="F44"/>
    </sheetView>
  </sheetViews>
  <sheetFormatPr defaultRowHeight="11.25"/>
  <cols>
    <col min="1" max="1" width="10.7109375" style="177" hidden="1" customWidth="1"/>
    <col min="2" max="2" width="10.7109375" style="83" hidden="1" customWidth="1"/>
    <col min="3" max="3" width="3.7109375" style="17" hidden="1" customWidth="1"/>
    <col min="4" max="4" width="1.7109375" style="20" customWidth="1"/>
    <col min="5" max="5" width="55.28515625" style="20" customWidth="1"/>
    <col min="6" max="6" width="50.7109375" style="20" customWidth="1"/>
    <col min="7" max="7" width="3.7109375" style="19" customWidth="1"/>
    <col min="8" max="8" width="9.140625" style="20"/>
    <col min="9" max="9" width="9.140625" style="50"/>
    <col min="10" max="10" width="30" style="20" customWidth="1"/>
    <col min="11" max="16384" width="9.140625" style="20"/>
  </cols>
  <sheetData>
    <row r="1" spans="1:12" s="337" customFormat="1" ht="3" customHeight="1">
      <c r="A1" s="335"/>
      <c r="B1" s="336"/>
      <c r="F1" s="337">
        <v>28975327</v>
      </c>
      <c r="G1" s="338"/>
      <c r="I1" s="338"/>
    </row>
    <row r="2" spans="1:12" s="15" customFormat="1" ht="14.25">
      <c r="A2" s="177"/>
      <c r="B2" s="83"/>
      <c r="E2" s="342" t="str">
        <f>"Код шаблона: " &amp; GetCode()</f>
        <v>Код шаблона: FAS.JKH.OPEN.INFO.PRICE.WARM</v>
      </c>
      <c r="F2" s="381"/>
      <c r="G2" s="341"/>
      <c r="H2" s="341"/>
      <c r="I2" s="341"/>
      <c r="J2" s="341"/>
      <c r="K2" s="341"/>
      <c r="L2" s="341"/>
    </row>
    <row r="3" spans="1:12" ht="14.25">
      <c r="E3" s="343" t="str">
        <f>"Версия " &amp; GetVersion()</f>
        <v>Версия 1.0.2</v>
      </c>
      <c r="F3" s="381"/>
      <c r="G3" s="39"/>
      <c r="H3" s="39"/>
      <c r="I3" s="39"/>
      <c r="J3" s="39"/>
      <c r="K3" s="39"/>
      <c r="L3"/>
    </row>
    <row r="4" spans="1:12" s="322" customFormat="1" ht="6">
      <c r="A4" s="316"/>
      <c r="B4" s="317"/>
      <c r="C4" s="318"/>
      <c r="D4" s="319"/>
      <c r="F4" s="339"/>
      <c r="G4" s="340"/>
      <c r="I4" s="323"/>
    </row>
    <row r="5" spans="1:12" ht="22.5">
      <c r="D5" s="21"/>
      <c r="E5" s="608" t="s">
        <v>768</v>
      </c>
      <c r="F5" s="609"/>
      <c r="G5" s="375"/>
      <c r="J5" s="269"/>
    </row>
    <row r="6" spans="1:12" s="322" customFormat="1" ht="6">
      <c r="A6" s="316"/>
      <c r="B6" s="317"/>
      <c r="C6" s="318"/>
      <c r="D6" s="319"/>
      <c r="E6" s="324"/>
      <c r="F6" s="325"/>
      <c r="G6" s="326"/>
      <c r="I6" s="323"/>
    </row>
    <row r="7" spans="1:12" ht="27">
      <c r="D7" s="21"/>
      <c r="E7" s="22" t="s">
        <v>52</v>
      </c>
      <c r="F7" s="285" t="s">
        <v>127</v>
      </c>
      <c r="G7" s="334"/>
    </row>
    <row r="8" spans="1:12" s="322" customFormat="1" ht="6">
      <c r="A8" s="316"/>
      <c r="B8" s="317"/>
      <c r="C8" s="318"/>
      <c r="D8" s="319"/>
      <c r="E8" s="320"/>
      <c r="F8" s="321"/>
      <c r="G8" s="319"/>
      <c r="I8" s="323"/>
    </row>
    <row r="9" spans="1:12" ht="27">
      <c r="D9" s="21"/>
      <c r="E9" s="22" t="s">
        <v>474</v>
      </c>
      <c r="F9" s="302" t="s">
        <v>85</v>
      </c>
      <c r="G9" s="333"/>
    </row>
    <row r="10" spans="1:12" s="322" customFormat="1" ht="6">
      <c r="A10" s="327"/>
      <c r="B10" s="317"/>
      <c r="C10" s="318"/>
      <c r="D10" s="328"/>
      <c r="E10" s="324"/>
      <c r="F10" s="329"/>
      <c r="G10" s="330"/>
      <c r="I10" s="323"/>
    </row>
    <row r="11" spans="1:12" ht="27">
      <c r="A11" s="179"/>
      <c r="D11" s="21"/>
      <c r="E11" s="47" t="s">
        <v>472</v>
      </c>
      <c r="F11" s="581" t="s">
        <v>1466</v>
      </c>
      <c r="G11" s="331"/>
    </row>
    <row r="12" spans="1:12" ht="27">
      <c r="D12" s="21"/>
      <c r="E12" s="47" t="s">
        <v>473</v>
      </c>
      <c r="F12" s="581" t="s">
        <v>1467</v>
      </c>
      <c r="G12" s="333"/>
    </row>
    <row r="13" spans="1:12" s="322" customFormat="1" ht="6">
      <c r="A13" s="327"/>
      <c r="B13" s="317"/>
      <c r="C13" s="318"/>
      <c r="D13" s="328"/>
      <c r="E13" s="324"/>
      <c r="F13" s="329"/>
      <c r="G13" s="330"/>
      <c r="I13" s="323"/>
    </row>
    <row r="14" spans="1:12" ht="27">
      <c r="D14" s="21"/>
      <c r="E14" s="47" t="s">
        <v>369</v>
      </c>
      <c r="F14" s="286" t="s">
        <v>43</v>
      </c>
      <c r="G14" s="333"/>
    </row>
    <row r="15" spans="1:12" ht="27">
      <c r="D15" s="21"/>
      <c r="E15" s="47" t="s">
        <v>299</v>
      </c>
      <c r="F15" s="287" t="s">
        <v>775</v>
      </c>
      <c r="G15" s="333"/>
    </row>
    <row r="16" spans="1:12" ht="27">
      <c r="D16" s="21"/>
      <c r="E16" s="47" t="s">
        <v>598</v>
      </c>
      <c r="F16" s="287" t="s">
        <v>1839</v>
      </c>
      <c r="G16" s="333"/>
    </row>
    <row r="17" spans="1:9" ht="19.5">
      <c r="D17" s="21"/>
      <c r="E17" s="22"/>
      <c r="F17" s="19" t="s">
        <v>606</v>
      </c>
      <c r="G17" s="18"/>
    </row>
    <row r="18" spans="1:9" ht="27">
      <c r="D18" s="21"/>
      <c r="E18" s="47" t="s">
        <v>502</v>
      </c>
      <c r="F18" s="286" t="s">
        <v>1843</v>
      </c>
      <c r="G18" s="333"/>
    </row>
    <row r="19" spans="1:9" ht="27">
      <c r="D19" s="21"/>
      <c r="E19" s="47" t="s">
        <v>595</v>
      </c>
      <c r="F19" s="287" t="s">
        <v>1840</v>
      </c>
      <c r="G19" s="333"/>
    </row>
    <row r="20" spans="1:9" ht="27">
      <c r="D20" s="21"/>
      <c r="E20" s="47" t="s">
        <v>594</v>
      </c>
      <c r="F20" s="286" t="s">
        <v>1841</v>
      </c>
      <c r="G20" s="333"/>
    </row>
    <row r="21" spans="1:9" ht="27">
      <c r="D21" s="21"/>
      <c r="E21" s="47" t="s">
        <v>501</v>
      </c>
      <c r="F21" s="286" t="s">
        <v>1842</v>
      </c>
      <c r="G21" s="333"/>
    </row>
    <row r="22" spans="1:9" ht="19.5">
      <c r="D22" s="21"/>
      <c r="E22" s="22"/>
      <c r="F22" s="19" t="s">
        <v>607</v>
      </c>
      <c r="G22" s="18"/>
    </row>
    <row r="23" spans="1:9" ht="27">
      <c r="D23" s="21"/>
      <c r="E23" s="47" t="s">
        <v>610</v>
      </c>
      <c r="F23" s="286" t="s">
        <v>1843</v>
      </c>
      <c r="G23" s="333"/>
    </row>
    <row r="24" spans="1:9" ht="27">
      <c r="D24" s="21"/>
      <c r="E24" s="47" t="s">
        <v>609</v>
      </c>
      <c r="F24" s="287" t="s">
        <v>1844</v>
      </c>
      <c r="G24" s="333"/>
    </row>
    <row r="25" spans="1:9" ht="27">
      <c r="D25" s="21"/>
      <c r="E25" s="47" t="s">
        <v>608</v>
      </c>
      <c r="F25" s="286" t="s">
        <v>1845</v>
      </c>
      <c r="G25" s="333"/>
    </row>
    <row r="26" spans="1:9" ht="27">
      <c r="D26" s="21"/>
      <c r="E26" s="47" t="s">
        <v>501</v>
      </c>
      <c r="F26" s="286" t="s">
        <v>1846</v>
      </c>
      <c r="G26" s="333"/>
    </row>
    <row r="27" spans="1:9" s="322" customFormat="1" ht="35.1" customHeight="1">
      <c r="A27" s="327"/>
      <c r="B27" s="317"/>
      <c r="C27" s="318"/>
      <c r="D27" s="328"/>
      <c r="E27" s="324"/>
      <c r="F27" s="329"/>
      <c r="G27" s="330"/>
      <c r="I27" s="323"/>
    </row>
    <row r="28" spans="1:9" ht="27">
      <c r="D28" s="21"/>
      <c r="E28" s="47" t="s">
        <v>170</v>
      </c>
      <c r="F28" s="302" t="s">
        <v>85</v>
      </c>
      <c r="G28" s="333"/>
    </row>
    <row r="29" spans="1:9" ht="27">
      <c r="C29" s="25"/>
      <c r="D29" s="26"/>
      <c r="E29" s="22" t="s">
        <v>79</v>
      </c>
      <c r="F29" s="288" t="s">
        <v>1609</v>
      </c>
      <c r="G29" s="332"/>
    </row>
    <row r="30" spans="1:9" ht="27" hidden="1">
      <c r="C30" s="25"/>
      <c r="D30" s="26"/>
      <c r="E30" s="47" t="s">
        <v>203</v>
      </c>
      <c r="F30" s="289"/>
      <c r="G30" s="332"/>
    </row>
    <row r="31" spans="1:9" ht="27">
      <c r="C31" s="25"/>
      <c r="D31" s="26"/>
      <c r="E31" s="22" t="s">
        <v>53</v>
      </c>
      <c r="F31" s="288" t="s">
        <v>1610</v>
      </c>
      <c r="G31" s="332"/>
    </row>
    <row r="32" spans="1:9" ht="27">
      <c r="C32" s="25"/>
      <c r="D32" s="26"/>
      <c r="E32" s="22" t="s">
        <v>54</v>
      </c>
      <c r="F32" s="288" t="s">
        <v>1484</v>
      </c>
      <c r="G32" s="332"/>
      <c r="H32" s="27"/>
    </row>
    <row r="33" spans="1:9" s="322" customFormat="1" ht="6">
      <c r="A33" s="327"/>
      <c r="B33" s="317"/>
      <c r="C33" s="318"/>
      <c r="D33" s="328"/>
      <c r="E33" s="324"/>
      <c r="F33" s="329"/>
      <c r="G33" s="330"/>
      <c r="I33" s="323"/>
    </row>
    <row r="34" spans="1:9" ht="27">
      <c r="A34" s="178"/>
      <c r="D34" s="23"/>
      <c r="E34" s="22" t="s">
        <v>722</v>
      </c>
      <c r="F34" s="582" t="s">
        <v>724</v>
      </c>
      <c r="G34" s="331"/>
    </row>
    <row r="35" spans="1:9" s="322" customFormat="1" ht="6">
      <c r="A35" s="327"/>
      <c r="B35" s="317"/>
      <c r="C35" s="318"/>
      <c r="D35" s="328"/>
      <c r="E35" s="324"/>
      <c r="F35" s="329"/>
      <c r="G35" s="330"/>
      <c r="I35" s="323"/>
    </row>
    <row r="36" spans="1:9" ht="33.75">
      <c r="A36" s="178"/>
      <c r="D36" s="23"/>
      <c r="E36" s="47" t="s">
        <v>243</v>
      </c>
      <c r="F36" s="529" t="s">
        <v>2</v>
      </c>
      <c r="G36" s="331"/>
    </row>
    <row r="37" spans="1:9" s="322" customFormat="1" ht="6">
      <c r="A37" s="316"/>
      <c r="B37" s="317"/>
      <c r="C37" s="318"/>
      <c r="D37" s="319"/>
      <c r="E37" s="320"/>
      <c r="F37" s="321"/>
      <c r="G37" s="319"/>
      <c r="I37" s="323"/>
    </row>
    <row r="38" spans="1:9" ht="27">
      <c r="B38" s="172"/>
      <c r="D38" s="21"/>
      <c r="E38" s="47" t="s">
        <v>728</v>
      </c>
      <c r="F38" s="302" t="s">
        <v>85</v>
      </c>
      <c r="G38" s="333"/>
      <c r="I38" s="16"/>
    </row>
    <row r="39" spans="1:9" s="322" customFormat="1" ht="6">
      <c r="A39" s="327"/>
      <c r="B39" s="317"/>
      <c r="C39" s="318"/>
      <c r="D39" s="328"/>
      <c r="E39" s="324"/>
      <c r="F39" s="329"/>
      <c r="G39" s="330"/>
      <c r="I39" s="323"/>
    </row>
    <row r="40" spans="1:9" ht="27">
      <c r="B40" s="84"/>
      <c r="D40" s="29"/>
      <c r="E40" s="28" t="s">
        <v>544</v>
      </c>
      <c r="F40" s="286" t="s">
        <v>1852</v>
      </c>
      <c r="G40" s="331"/>
    </row>
    <row r="41" spans="1:9" ht="27">
      <c r="B41" s="84"/>
      <c r="D41" s="29"/>
      <c r="E41" s="37" t="s">
        <v>545</v>
      </c>
      <c r="F41" s="286" t="s">
        <v>1847</v>
      </c>
      <c r="G41" s="331"/>
    </row>
    <row r="42" spans="1:9" ht="19.5">
      <c r="D42" s="21"/>
      <c r="E42" s="22"/>
      <c r="F42" s="19" t="s">
        <v>577</v>
      </c>
      <c r="G42" s="18"/>
    </row>
    <row r="43" spans="1:9" ht="27">
      <c r="D43" s="18"/>
      <c r="E43" s="382" t="s">
        <v>87</v>
      </c>
      <c r="F43" s="386" t="s">
        <v>1848</v>
      </c>
      <c r="G43" s="331"/>
    </row>
    <row r="44" spans="1:9" ht="27">
      <c r="B44" s="84"/>
      <c r="D44" s="29"/>
      <c r="E44" s="382" t="s">
        <v>88</v>
      </c>
      <c r="F44" s="386" t="s">
        <v>1849</v>
      </c>
      <c r="G44" s="331"/>
    </row>
    <row r="45" spans="1:9" ht="27">
      <c r="B45" s="84"/>
      <c r="D45" s="29"/>
      <c r="E45" s="382" t="s">
        <v>578</v>
      </c>
      <c r="F45" s="386" t="s">
        <v>1850</v>
      </c>
      <c r="G45" s="331"/>
    </row>
    <row r="46" spans="1:9" ht="27">
      <c r="D46" s="21"/>
      <c r="E46" s="382" t="s">
        <v>579</v>
      </c>
      <c r="F46" s="386" t="s">
        <v>1851</v>
      </c>
      <c r="G46" s="333"/>
    </row>
    <row r="47" spans="1:9" ht="20.100000000000001" customHeight="1">
      <c r="D47" s="18"/>
      <c r="F47" s="149"/>
      <c r="G47" s="24"/>
    </row>
    <row r="48" spans="1:9" ht="19.5">
      <c r="B48" s="84"/>
      <c r="D48" s="29"/>
      <c r="E48" s="28"/>
      <c r="F48" s="150"/>
      <c r="G48" s="24"/>
    </row>
    <row r="49" spans="2:9" ht="19.5">
      <c r="B49" s="84"/>
      <c r="D49" s="29"/>
      <c r="E49" s="28"/>
      <c r="F49" s="150"/>
      <c r="G49" s="24"/>
    </row>
    <row r="50" spans="2:9" ht="19.5">
      <c r="B50" s="84"/>
      <c r="D50" s="29"/>
      <c r="E50" s="37"/>
      <c r="F50" s="150"/>
      <c r="G50" s="24"/>
    </row>
    <row r="51" spans="2:9" ht="19.5">
      <c r="B51" s="84"/>
      <c r="D51" s="29"/>
      <c r="E51" s="28"/>
      <c r="F51" s="150"/>
      <c r="G51" s="24"/>
    </row>
    <row r="54" spans="2:9">
      <c r="E54" s="610"/>
      <c r="F54" s="610"/>
      <c r="G54" s="610"/>
      <c r="H54" s="610"/>
      <c r="I54" s="610"/>
    </row>
  </sheetData>
  <sheetProtection algorithmName="SHA-512" hashValue="47CgxVguNFE09Wi3W2PrzRBwWgHMvvuB3qxY9fZctZErjnRmm96RhSk2Hd9Cd0Je9/pm2J/n2A1J3x5yvjomow==" saltValue="Qfd2CFtWmFG5DEq6/PnFuQ==" spinCount="100000" sheet="1" objects="1" scenarios="1" formatColumns="0" formatRows="0"/>
  <dataConsolidate leftLabels="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xr:uid="{00000000-0002-0000-0400-000000000000}">
      <formula1>900</formula1>
    </dataValidation>
    <dataValidation type="list" allowBlank="1" showInputMessage="1" showErrorMessage="1" errorTitle="Ошибка" error="Выберите значение из списка" prompt="Выберите значение из списка" sqref="F36" xr:uid="{00000000-0002-0000-0400-000001000000}">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xr:uid="{00000000-0002-0000-0400-000002000000}"/>
    <dataValidation type="list" allowBlank="1" showInputMessage="1" showErrorMessage="1" errorTitle="Ошибка" error="Выберите значение из списка" prompt="Выберите значение из списка" sqref="F14" xr:uid="{00000000-0002-0000-0400-000003000000}">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xr:uid="{00000000-0002-0000-0400-000004000000}"/>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REESTR_VED">
    <tabColor indexed="47"/>
  </sheetPr>
  <dimension ref="A1:B11"/>
  <sheetViews>
    <sheetView showGridLines="0" zoomScaleNormal="100" workbookViewId="0"/>
  </sheetViews>
  <sheetFormatPr defaultRowHeight="11.25"/>
  <cols>
    <col min="1" max="1" width="9.140625" style="168"/>
    <col min="2" max="2" width="65.28515625" style="168" customWidth="1"/>
    <col min="3" max="3" width="41" style="168" customWidth="1"/>
    <col min="4" max="16384" width="9.140625" style="168"/>
  </cols>
  <sheetData>
    <row r="1" spans="1:2">
      <c r="A1" s="168" t="s">
        <v>330</v>
      </c>
      <c r="B1" s="168" t="s">
        <v>332</v>
      </c>
    </row>
    <row r="2" spans="1:2">
      <c r="A2" s="168">
        <v>4190064</v>
      </c>
      <c r="B2" s="168" t="s">
        <v>1453</v>
      </c>
    </row>
    <row r="3" spans="1:2">
      <c r="A3" s="168">
        <v>4190065</v>
      </c>
      <c r="B3" s="168" t="s">
        <v>1454</v>
      </c>
    </row>
    <row r="4" spans="1:2">
      <c r="A4" s="168">
        <v>4190066</v>
      </c>
      <c r="B4" s="168" t="s">
        <v>1455</v>
      </c>
    </row>
    <row r="5" spans="1:2">
      <c r="A5" s="168">
        <v>4190067</v>
      </c>
      <c r="B5" s="168" t="s">
        <v>1456</v>
      </c>
    </row>
    <row r="6" spans="1:2">
      <c r="A6" s="168">
        <v>4190068</v>
      </c>
      <c r="B6" s="168" t="s">
        <v>1457</v>
      </c>
    </row>
    <row r="7" spans="1:2">
      <c r="A7" s="168">
        <v>4190069</v>
      </c>
      <c r="B7" s="168" t="s">
        <v>1458</v>
      </c>
    </row>
    <row r="8" spans="1:2">
      <c r="A8" s="168">
        <v>4190070</v>
      </c>
      <c r="B8" s="168" t="s">
        <v>1459</v>
      </c>
    </row>
    <row r="9" spans="1:2">
      <c r="A9" s="168">
        <v>4190071</v>
      </c>
      <c r="B9" s="168" t="s">
        <v>1460</v>
      </c>
    </row>
    <row r="10" spans="1:2">
      <c r="A10" s="168">
        <v>4190072</v>
      </c>
      <c r="B10" s="168" t="s">
        <v>1461</v>
      </c>
    </row>
    <row r="11" spans="1:2">
      <c r="A11" s="168">
        <v>4190073</v>
      </c>
      <c r="B11" s="168" t="s">
        <v>1462</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modfrmReestrObj">
    <tabColor indexed="47"/>
  </sheetPr>
  <dimension ref="A1"/>
  <sheetViews>
    <sheetView showGridLines="0" zoomScaleNormal="100" workbookViewId="0"/>
  </sheetViews>
  <sheetFormatPr defaultRowHeight="12.75"/>
  <cols>
    <col min="1" max="16384" width="9.140625" style="49"/>
  </cols>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AllSheetsInThisWorkbook">
    <tabColor indexed="47"/>
  </sheetPr>
  <dimension ref="A1:B42"/>
  <sheetViews>
    <sheetView showGridLines="0" zoomScaleNormal="100" workbookViewId="0"/>
  </sheetViews>
  <sheetFormatPr defaultRowHeight="11.25"/>
  <cols>
    <col min="1" max="1" width="36.28515625" customWidth="1"/>
    <col min="2" max="2" width="21.140625" customWidth="1"/>
    <col min="3" max="16384" width="9.140625" style="2"/>
  </cols>
  <sheetData>
    <row r="1" spans="1:2">
      <c r="A1" s="3" t="s">
        <v>57</v>
      </c>
      <c r="B1" s="3" t="s">
        <v>58</v>
      </c>
    </row>
    <row r="2" spans="1:2">
      <c r="A2" t="s">
        <v>413</v>
      </c>
      <c r="B2" t="s">
        <v>76</v>
      </c>
    </row>
    <row r="3" spans="1:2">
      <c r="A3" t="s">
        <v>414</v>
      </c>
      <c r="B3" t="s">
        <v>82</v>
      </c>
    </row>
    <row r="4" spans="1:2">
      <c r="A4" t="s">
        <v>415</v>
      </c>
      <c r="B4" t="s">
        <v>386</v>
      </c>
    </row>
    <row r="5" spans="1:2">
      <c r="A5" t="s">
        <v>417</v>
      </c>
      <c r="B5" t="s">
        <v>59</v>
      </c>
    </row>
    <row r="6" spans="1:2">
      <c r="A6" t="s">
        <v>416</v>
      </c>
      <c r="B6" t="s">
        <v>575</v>
      </c>
    </row>
    <row r="7" spans="1:2">
      <c r="A7" t="s">
        <v>746</v>
      </c>
      <c r="B7" t="s">
        <v>488</v>
      </c>
    </row>
    <row r="8" spans="1:2">
      <c r="A8" t="s">
        <v>747</v>
      </c>
      <c r="B8" t="s">
        <v>426</v>
      </c>
    </row>
    <row r="9" spans="1:2">
      <c r="A9" t="s">
        <v>508</v>
      </c>
      <c r="B9" t="s">
        <v>427</v>
      </c>
    </row>
    <row r="10" spans="1:2">
      <c r="A10" t="s">
        <v>418</v>
      </c>
      <c r="B10" t="s">
        <v>428</v>
      </c>
    </row>
    <row r="11" spans="1:2">
      <c r="A11" t="s">
        <v>761</v>
      </c>
      <c r="B11" t="s">
        <v>489</v>
      </c>
    </row>
    <row r="12" spans="1:2">
      <c r="A12" t="s">
        <v>762</v>
      </c>
      <c r="B12" t="s">
        <v>429</v>
      </c>
    </row>
    <row r="13" spans="1:2">
      <c r="A13" t="s">
        <v>748</v>
      </c>
      <c r="B13" t="s">
        <v>430</v>
      </c>
    </row>
    <row r="14" spans="1:2">
      <c r="A14" t="s">
        <v>749</v>
      </c>
      <c r="B14" t="s">
        <v>431</v>
      </c>
    </row>
    <row r="15" spans="1:2">
      <c r="A15" t="s">
        <v>750</v>
      </c>
      <c r="B15" t="s">
        <v>335</v>
      </c>
    </row>
    <row r="16" spans="1:2">
      <c r="A16" t="s">
        <v>751</v>
      </c>
      <c r="B16" t="s">
        <v>61</v>
      </c>
    </row>
    <row r="17" spans="1:2">
      <c r="A17" t="s">
        <v>752</v>
      </c>
      <c r="B17" t="s">
        <v>387</v>
      </c>
    </row>
    <row r="18" spans="1:2">
      <c r="A18" t="s">
        <v>753</v>
      </c>
      <c r="B18" t="s">
        <v>440</v>
      </c>
    </row>
    <row r="19" spans="1:2">
      <c r="A19" t="s">
        <v>754</v>
      </c>
      <c r="B19" t="s">
        <v>250</v>
      </c>
    </row>
    <row r="20" spans="1:2">
      <c r="A20" t="s">
        <v>755</v>
      </c>
      <c r="B20" t="s">
        <v>74</v>
      </c>
    </row>
    <row r="21" spans="1:2">
      <c r="A21" t="s">
        <v>756</v>
      </c>
      <c r="B21" t="s">
        <v>63</v>
      </c>
    </row>
    <row r="22" spans="1:2">
      <c r="A22" t="s">
        <v>757</v>
      </c>
      <c r="B22" t="s">
        <v>75</v>
      </c>
    </row>
    <row r="23" spans="1:2">
      <c r="A23" t="s">
        <v>758</v>
      </c>
      <c r="B23" t="s">
        <v>432</v>
      </c>
    </row>
    <row r="24" spans="1:2">
      <c r="A24" t="s">
        <v>759</v>
      </c>
      <c r="B24" t="s">
        <v>73</v>
      </c>
    </row>
    <row r="25" spans="1:2">
      <c r="A25" t="s">
        <v>599</v>
      </c>
      <c r="B25" t="s">
        <v>62</v>
      </c>
    </row>
    <row r="26" spans="1:2">
      <c r="A26" t="s">
        <v>600</v>
      </c>
      <c r="B26" t="s">
        <v>64</v>
      </c>
    </row>
    <row r="27" spans="1:2">
      <c r="A27" t="s">
        <v>510</v>
      </c>
      <c r="B27" t="s">
        <v>385</v>
      </c>
    </row>
    <row r="28" spans="1:2">
      <c r="A28" t="s">
        <v>420</v>
      </c>
      <c r="B28" t="s">
        <v>14</v>
      </c>
    </row>
    <row r="29" spans="1:2">
      <c r="A29" t="s">
        <v>509</v>
      </c>
      <c r="B29" t="s">
        <v>15</v>
      </c>
    </row>
    <row r="30" spans="1:2">
      <c r="A30" t="s">
        <v>419</v>
      </c>
      <c r="B30" t="s">
        <v>576</v>
      </c>
    </row>
    <row r="31" spans="1:2">
      <c r="A31" t="s">
        <v>584</v>
      </c>
      <c r="B31" t="s">
        <v>433</v>
      </c>
    </row>
    <row r="32" spans="1:2">
      <c r="A32" t="s">
        <v>487</v>
      </c>
      <c r="B32" t="s">
        <v>180</v>
      </c>
    </row>
    <row r="33" spans="1:2">
      <c r="A33" t="s">
        <v>421</v>
      </c>
      <c r="B33" t="s">
        <v>511</v>
      </c>
    </row>
    <row r="34" spans="1:2">
      <c r="A34" t="s">
        <v>422</v>
      </c>
      <c r="B34" t="s">
        <v>490</v>
      </c>
    </row>
    <row r="35" spans="1:2">
      <c r="A35" t="s">
        <v>423</v>
      </c>
      <c r="B35" t="s">
        <v>336</v>
      </c>
    </row>
    <row r="36" spans="1:2">
      <c r="A36" t="s">
        <v>424</v>
      </c>
      <c r="B36" t="s">
        <v>279</v>
      </c>
    </row>
    <row r="37" spans="1:2">
      <c r="A37" t="s">
        <v>425</v>
      </c>
      <c r="B37" t="s">
        <v>334</v>
      </c>
    </row>
    <row r="38" spans="1:2">
      <c r="B38" t="s">
        <v>199</v>
      </c>
    </row>
    <row r="39" spans="1:2">
      <c r="B39" t="s">
        <v>181</v>
      </c>
    </row>
    <row r="40" spans="1:2">
      <c r="B40" t="s">
        <v>178</v>
      </c>
    </row>
    <row r="41" spans="1:2">
      <c r="B41" t="s">
        <v>221</v>
      </c>
    </row>
    <row r="42" spans="1:2">
      <c r="B42" t="s">
        <v>179</v>
      </c>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TSH_et_union_vert">
    <tabColor indexed="47"/>
  </sheetPr>
  <dimension ref="A1"/>
  <sheetViews>
    <sheetView showGridLines="0" zoomScaleNormal="100" workbookViewId="0"/>
  </sheetViews>
  <sheetFormatPr defaultRowHeight="11.25"/>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modRegion">
    <tabColor indexed="47"/>
  </sheetPr>
  <dimension ref="A1"/>
  <sheetViews>
    <sheetView showGridLines="0" zoomScaleNormal="100" workbookViewId="0"/>
  </sheetViews>
  <sheetFormatPr defaultRowHeight="11.25"/>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modReestr">
    <tabColor indexed="47"/>
  </sheetPr>
  <dimension ref="A1:A19"/>
  <sheetViews>
    <sheetView showGridLines="0" zoomScaleNormal="100" workbookViewId="0"/>
  </sheetViews>
  <sheetFormatPr defaultRowHeight="11.25"/>
  <cols>
    <col min="1" max="1" width="49.140625" customWidth="1"/>
  </cols>
  <sheetData>
    <row r="1" spans="1:1" ht="12">
      <c r="A1" s="13"/>
    </row>
    <row r="2" spans="1:1" ht="12">
      <c r="A2" s="13"/>
    </row>
    <row r="3" spans="1:1" ht="12">
      <c r="A3" s="13"/>
    </row>
    <row r="4" spans="1:1" ht="12">
      <c r="A4" s="13"/>
    </row>
    <row r="5" spans="1:1" ht="12">
      <c r="A5" s="13"/>
    </row>
    <row r="6" spans="1:1" ht="12">
      <c r="A6" s="13"/>
    </row>
    <row r="7" spans="1:1" ht="12">
      <c r="A7" s="13"/>
    </row>
    <row r="8" spans="1:1" ht="12">
      <c r="A8" s="13"/>
    </row>
    <row r="9" spans="1:1" ht="12">
      <c r="A9" s="13"/>
    </row>
    <row r="10" spans="1:1" ht="12">
      <c r="A10" s="13"/>
    </row>
    <row r="11" spans="1:1" ht="12">
      <c r="A11" s="13"/>
    </row>
    <row r="12" spans="1:1" ht="12">
      <c r="A12" s="13"/>
    </row>
    <row r="13" spans="1:1" ht="12">
      <c r="A13" s="13"/>
    </row>
    <row r="14" spans="1:1" ht="12">
      <c r="A14" s="13"/>
    </row>
    <row r="15" spans="1:1" ht="12">
      <c r="A15" s="13"/>
    </row>
    <row r="16" spans="1:1" ht="12">
      <c r="A16" s="13"/>
    </row>
    <row r="17" spans="1:1" ht="12">
      <c r="A17" s="13"/>
    </row>
    <row r="18" spans="1:1" ht="12">
      <c r="A18" s="13"/>
    </row>
    <row r="19" spans="1:1" ht="12">
      <c r="A19" s="13"/>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modfrmReestr">
    <tabColor indexed="47"/>
  </sheetPr>
  <dimension ref="A1"/>
  <sheetViews>
    <sheetView showGridLines="0" zoomScaleNormal="100" workbookViewId="0"/>
  </sheetViews>
  <sheetFormatPr defaultRowHeight="11.25"/>
  <cols>
    <col min="1" max="16384" width="9.140625" style="14"/>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modUpdTemplMain">
    <tabColor indexed="47"/>
  </sheetPr>
  <dimension ref="AA1:AJ1"/>
  <sheetViews>
    <sheetView showGridLines="0" zoomScaleNormal="100" workbookViewId="0"/>
  </sheetViews>
  <sheetFormatPr defaultRowHeight="11.25"/>
  <cols>
    <col min="1" max="26" width="9.140625" style="6"/>
    <col min="27" max="36" width="9.140625" style="7"/>
    <col min="37" max="16384" width="9.140625" style="6"/>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TSH_REESTR_ORG">
    <tabColor indexed="47"/>
  </sheetPr>
  <dimension ref="A1:J98"/>
  <sheetViews>
    <sheetView showGridLines="0" zoomScaleNormal="100" workbookViewId="0"/>
  </sheetViews>
  <sheetFormatPr defaultRowHeight="11.25"/>
  <cols>
    <col min="3" max="3" width="20.7109375" customWidth="1"/>
    <col min="4" max="4" width="25.140625" customWidth="1"/>
  </cols>
  <sheetData>
    <row r="1" spans="1:10">
      <c r="A1" s="786" t="s">
        <v>1452</v>
      </c>
      <c r="B1" s="786" t="s">
        <v>1468</v>
      </c>
      <c r="C1" s="786" t="s">
        <v>1469</v>
      </c>
      <c r="D1" s="786" t="s">
        <v>1470</v>
      </c>
      <c r="E1" s="786" t="s">
        <v>1471</v>
      </c>
      <c r="F1" s="786" t="s">
        <v>1472</v>
      </c>
      <c r="G1" s="786" t="s">
        <v>1473</v>
      </c>
      <c r="H1" s="786" t="s">
        <v>1474</v>
      </c>
      <c r="I1" s="786" t="s">
        <v>1475</v>
      </c>
    </row>
    <row r="2" spans="1:10">
      <c r="A2" s="786">
        <v>1</v>
      </c>
      <c r="B2" s="786" t="s">
        <v>1476</v>
      </c>
      <c r="C2" s="786" t="s">
        <v>127</v>
      </c>
      <c r="D2" s="786" t="s">
        <v>1477</v>
      </c>
      <c r="E2" s="786" t="s">
        <v>1478</v>
      </c>
      <c r="F2" s="786" t="s">
        <v>1479</v>
      </c>
      <c r="G2" s="786" t="s">
        <v>1480</v>
      </c>
      <c r="H2" s="786"/>
      <c r="I2" s="786"/>
      <c r="J2" t="s">
        <v>1838</v>
      </c>
    </row>
    <row r="3" spans="1:10">
      <c r="A3" s="786">
        <v>2</v>
      </c>
      <c r="B3" s="786" t="s">
        <v>1476</v>
      </c>
      <c r="C3" s="786" t="s">
        <v>127</v>
      </c>
      <c r="D3" s="786" t="s">
        <v>1481</v>
      </c>
      <c r="E3" s="786" t="s">
        <v>1482</v>
      </c>
      <c r="F3" s="786" t="s">
        <v>1483</v>
      </c>
      <c r="G3" s="786" t="s">
        <v>1484</v>
      </c>
      <c r="H3" s="786" t="s">
        <v>1485</v>
      </c>
      <c r="I3" s="786"/>
      <c r="J3" t="s">
        <v>1838</v>
      </c>
    </row>
    <row r="4" spans="1:10">
      <c r="A4" s="786">
        <v>3</v>
      </c>
      <c r="B4" s="786" t="s">
        <v>1476</v>
      </c>
      <c r="C4" s="786" t="s">
        <v>127</v>
      </c>
      <c r="D4" s="786" t="s">
        <v>1486</v>
      </c>
      <c r="E4" s="786" t="s">
        <v>1487</v>
      </c>
      <c r="F4" s="786" t="s">
        <v>1488</v>
      </c>
      <c r="G4" s="786" t="s">
        <v>1489</v>
      </c>
      <c r="H4" s="786" t="s">
        <v>1490</v>
      </c>
      <c r="I4" s="786"/>
      <c r="J4" t="s">
        <v>1838</v>
      </c>
    </row>
    <row r="5" spans="1:10">
      <c r="A5" s="786">
        <v>4</v>
      </c>
      <c r="B5" s="786" t="s">
        <v>1476</v>
      </c>
      <c r="C5" s="786" t="s">
        <v>127</v>
      </c>
      <c r="D5" s="786" t="s">
        <v>1491</v>
      </c>
      <c r="E5" s="786" t="s">
        <v>1492</v>
      </c>
      <c r="F5" s="786" t="s">
        <v>1493</v>
      </c>
      <c r="G5" s="786" t="s">
        <v>1494</v>
      </c>
      <c r="H5" s="786"/>
      <c r="I5" s="786"/>
      <c r="J5" t="s">
        <v>1838</v>
      </c>
    </row>
    <row r="6" spans="1:10">
      <c r="A6" s="786">
        <v>5</v>
      </c>
      <c r="B6" s="786" t="s">
        <v>1476</v>
      </c>
      <c r="C6" s="786" t="s">
        <v>127</v>
      </c>
      <c r="D6" s="786" t="s">
        <v>1495</v>
      </c>
      <c r="E6" s="786" t="s">
        <v>1496</v>
      </c>
      <c r="F6" s="786" t="s">
        <v>1497</v>
      </c>
      <c r="G6" s="786" t="s">
        <v>1489</v>
      </c>
      <c r="H6" s="786" t="s">
        <v>1498</v>
      </c>
      <c r="I6" s="786"/>
      <c r="J6" t="s">
        <v>1838</v>
      </c>
    </row>
    <row r="7" spans="1:10">
      <c r="A7" s="786">
        <v>6</v>
      </c>
      <c r="B7" s="786" t="s">
        <v>1476</v>
      </c>
      <c r="C7" s="786" t="s">
        <v>127</v>
      </c>
      <c r="D7" s="786" t="s">
        <v>1499</v>
      </c>
      <c r="E7" s="786" t="s">
        <v>1500</v>
      </c>
      <c r="F7" s="786" t="s">
        <v>1501</v>
      </c>
      <c r="G7" s="786" t="s">
        <v>1502</v>
      </c>
      <c r="H7" s="786" t="s">
        <v>1503</v>
      </c>
      <c r="I7" s="786"/>
      <c r="J7" t="s">
        <v>1838</v>
      </c>
    </row>
    <row r="8" spans="1:10">
      <c r="A8" s="786">
        <v>7</v>
      </c>
      <c r="B8" s="786" t="s">
        <v>1476</v>
      </c>
      <c r="C8" s="786" t="s">
        <v>127</v>
      </c>
      <c r="D8" s="786" t="s">
        <v>1504</v>
      </c>
      <c r="E8" s="786" t="s">
        <v>1505</v>
      </c>
      <c r="F8" s="786" t="s">
        <v>1506</v>
      </c>
      <c r="G8" s="786" t="s">
        <v>1507</v>
      </c>
      <c r="H8" s="786"/>
      <c r="I8" s="786"/>
      <c r="J8" t="s">
        <v>1838</v>
      </c>
    </row>
    <row r="9" spans="1:10">
      <c r="A9" s="786">
        <v>8</v>
      </c>
      <c r="B9" s="786" t="s">
        <v>1476</v>
      </c>
      <c r="C9" s="786" t="s">
        <v>127</v>
      </c>
      <c r="D9" s="786" t="s">
        <v>1508</v>
      </c>
      <c r="E9" s="786" t="s">
        <v>1509</v>
      </c>
      <c r="F9" s="786" t="s">
        <v>1510</v>
      </c>
      <c r="G9" s="786" t="s">
        <v>1511</v>
      </c>
      <c r="H9" s="786"/>
      <c r="I9" s="786"/>
      <c r="J9" t="s">
        <v>1838</v>
      </c>
    </row>
    <row r="10" spans="1:10">
      <c r="A10" s="786">
        <v>9</v>
      </c>
      <c r="B10" s="786" t="s">
        <v>1476</v>
      </c>
      <c r="C10" s="786" t="s">
        <v>127</v>
      </c>
      <c r="D10" s="786" t="s">
        <v>1512</v>
      </c>
      <c r="E10" s="786" t="s">
        <v>1513</v>
      </c>
      <c r="F10" s="786" t="s">
        <v>1514</v>
      </c>
      <c r="G10" s="786" t="s">
        <v>1489</v>
      </c>
      <c r="H10" s="786"/>
      <c r="I10" s="786"/>
      <c r="J10" t="s">
        <v>1838</v>
      </c>
    </row>
    <row r="11" spans="1:10">
      <c r="A11" s="786">
        <v>10</v>
      </c>
      <c r="B11" s="786" t="s">
        <v>1476</v>
      </c>
      <c r="C11" s="786" t="s">
        <v>127</v>
      </c>
      <c r="D11" s="786" t="s">
        <v>1515</v>
      </c>
      <c r="E11" s="786" t="s">
        <v>1516</v>
      </c>
      <c r="F11" s="786" t="s">
        <v>1517</v>
      </c>
      <c r="G11" s="786" t="s">
        <v>1489</v>
      </c>
      <c r="H11" s="786"/>
      <c r="I11" s="786"/>
      <c r="J11" t="s">
        <v>1838</v>
      </c>
    </row>
    <row r="12" spans="1:10">
      <c r="A12" s="786">
        <v>11</v>
      </c>
      <c r="B12" s="786" t="s">
        <v>1476</v>
      </c>
      <c r="C12" s="786" t="s">
        <v>127</v>
      </c>
      <c r="D12" s="786" t="s">
        <v>1518</v>
      </c>
      <c r="E12" s="786" t="s">
        <v>1519</v>
      </c>
      <c r="F12" s="786" t="s">
        <v>1520</v>
      </c>
      <c r="G12" s="786" t="s">
        <v>1521</v>
      </c>
      <c r="H12" s="786"/>
      <c r="I12" s="786"/>
      <c r="J12" t="s">
        <v>1838</v>
      </c>
    </row>
    <row r="13" spans="1:10">
      <c r="A13" s="786">
        <v>12</v>
      </c>
      <c r="B13" s="786" t="s">
        <v>1476</v>
      </c>
      <c r="C13" s="786" t="s">
        <v>127</v>
      </c>
      <c r="D13" s="786" t="s">
        <v>1522</v>
      </c>
      <c r="E13" s="786" t="s">
        <v>1523</v>
      </c>
      <c r="F13" s="786" t="s">
        <v>1524</v>
      </c>
      <c r="G13" s="786" t="s">
        <v>1525</v>
      </c>
      <c r="H13" s="786"/>
      <c r="I13" s="786"/>
      <c r="J13" t="s">
        <v>1838</v>
      </c>
    </row>
    <row r="14" spans="1:10">
      <c r="A14" s="786">
        <v>13</v>
      </c>
      <c r="B14" s="786" t="s">
        <v>1476</v>
      </c>
      <c r="C14" s="786" t="s">
        <v>127</v>
      </c>
      <c r="D14" s="786" t="s">
        <v>1526</v>
      </c>
      <c r="E14" s="786" t="s">
        <v>1527</v>
      </c>
      <c r="F14" s="786" t="s">
        <v>1524</v>
      </c>
      <c r="G14" s="786" t="s">
        <v>1528</v>
      </c>
      <c r="H14" s="786"/>
      <c r="I14" s="786"/>
      <c r="J14" t="s">
        <v>1838</v>
      </c>
    </row>
    <row r="15" spans="1:10">
      <c r="A15" s="786">
        <v>14</v>
      </c>
      <c r="B15" s="786" t="s">
        <v>1476</v>
      </c>
      <c r="C15" s="786" t="s">
        <v>127</v>
      </c>
      <c r="D15" s="786" t="s">
        <v>1529</v>
      </c>
      <c r="E15" s="786" t="s">
        <v>1530</v>
      </c>
      <c r="F15" s="786" t="s">
        <v>1531</v>
      </c>
      <c r="G15" s="786" t="s">
        <v>1489</v>
      </c>
      <c r="H15" s="786"/>
      <c r="I15" s="786"/>
      <c r="J15" t="s">
        <v>1838</v>
      </c>
    </row>
    <row r="16" spans="1:10">
      <c r="A16" s="786">
        <v>15</v>
      </c>
      <c r="B16" s="786" t="s">
        <v>1476</v>
      </c>
      <c r="C16" s="786" t="s">
        <v>127</v>
      </c>
      <c r="D16" s="786" t="s">
        <v>1532</v>
      </c>
      <c r="E16" s="786" t="s">
        <v>1533</v>
      </c>
      <c r="F16" s="786" t="s">
        <v>1534</v>
      </c>
      <c r="G16" s="786" t="s">
        <v>1535</v>
      </c>
      <c r="H16" s="786"/>
      <c r="I16" s="786"/>
      <c r="J16" t="s">
        <v>1838</v>
      </c>
    </row>
    <row r="17" spans="1:10">
      <c r="A17" s="786">
        <v>16</v>
      </c>
      <c r="B17" s="786" t="s">
        <v>1476</v>
      </c>
      <c r="C17" s="786" t="s">
        <v>127</v>
      </c>
      <c r="D17" s="786" t="s">
        <v>1536</v>
      </c>
      <c r="E17" s="786" t="s">
        <v>1537</v>
      </c>
      <c r="F17" s="786" t="s">
        <v>1538</v>
      </c>
      <c r="G17" s="786" t="s">
        <v>1539</v>
      </c>
      <c r="H17" s="786"/>
      <c r="I17" s="786" t="s">
        <v>1540</v>
      </c>
      <c r="J17" t="s">
        <v>1838</v>
      </c>
    </row>
    <row r="18" spans="1:10">
      <c r="A18" s="786">
        <v>17</v>
      </c>
      <c r="B18" s="786" t="s">
        <v>1476</v>
      </c>
      <c r="C18" s="786" t="s">
        <v>127</v>
      </c>
      <c r="D18" s="786" t="s">
        <v>1541</v>
      </c>
      <c r="E18" s="786" t="s">
        <v>1542</v>
      </c>
      <c r="F18" s="786" t="s">
        <v>1543</v>
      </c>
      <c r="G18" s="786" t="s">
        <v>1544</v>
      </c>
      <c r="H18" s="786" t="s">
        <v>1545</v>
      </c>
      <c r="I18" s="786"/>
      <c r="J18" t="s">
        <v>1838</v>
      </c>
    </row>
    <row r="19" spans="1:10">
      <c r="A19" s="786">
        <v>18</v>
      </c>
      <c r="B19" s="786" t="s">
        <v>1476</v>
      </c>
      <c r="C19" s="786" t="s">
        <v>127</v>
      </c>
      <c r="D19" s="786" t="s">
        <v>1546</v>
      </c>
      <c r="E19" s="786" t="s">
        <v>1547</v>
      </c>
      <c r="F19" s="786" t="s">
        <v>1548</v>
      </c>
      <c r="G19" s="786" t="s">
        <v>1549</v>
      </c>
      <c r="H19" s="786" t="s">
        <v>1550</v>
      </c>
      <c r="I19" s="786"/>
      <c r="J19" t="s">
        <v>1838</v>
      </c>
    </row>
    <row r="20" spans="1:10">
      <c r="A20" s="786">
        <v>19</v>
      </c>
      <c r="B20" s="786" t="s">
        <v>1476</v>
      </c>
      <c r="C20" s="786" t="s">
        <v>127</v>
      </c>
      <c r="D20" s="786" t="s">
        <v>1551</v>
      </c>
      <c r="E20" s="786" t="s">
        <v>1552</v>
      </c>
      <c r="F20" s="786" t="s">
        <v>1553</v>
      </c>
      <c r="G20" s="786" t="s">
        <v>1554</v>
      </c>
      <c r="H20" s="786"/>
      <c r="I20" s="786" t="s">
        <v>1555</v>
      </c>
      <c r="J20" t="s">
        <v>1838</v>
      </c>
    </row>
    <row r="21" spans="1:10">
      <c r="A21" s="786">
        <v>20</v>
      </c>
      <c r="B21" s="786" t="s">
        <v>1476</v>
      </c>
      <c r="C21" s="786" t="s">
        <v>127</v>
      </c>
      <c r="D21" s="786" t="s">
        <v>1556</v>
      </c>
      <c r="E21" s="786" t="s">
        <v>1557</v>
      </c>
      <c r="F21" s="786" t="s">
        <v>1558</v>
      </c>
      <c r="G21" s="786" t="s">
        <v>1480</v>
      </c>
      <c r="H21" s="786" t="s">
        <v>1559</v>
      </c>
      <c r="I21" s="786"/>
      <c r="J21" t="s">
        <v>1838</v>
      </c>
    </row>
    <row r="22" spans="1:10">
      <c r="A22" s="786">
        <v>21</v>
      </c>
      <c r="B22" s="786" t="s">
        <v>1476</v>
      </c>
      <c r="C22" s="786" t="s">
        <v>127</v>
      </c>
      <c r="D22" s="786" t="s">
        <v>1560</v>
      </c>
      <c r="E22" s="786" t="s">
        <v>1561</v>
      </c>
      <c r="F22" s="786" t="s">
        <v>1562</v>
      </c>
      <c r="G22" s="786" t="s">
        <v>1563</v>
      </c>
      <c r="H22" s="786"/>
      <c r="I22" s="786"/>
      <c r="J22" t="s">
        <v>1838</v>
      </c>
    </row>
    <row r="23" spans="1:10">
      <c r="A23" s="786">
        <v>22</v>
      </c>
      <c r="B23" s="786" t="s">
        <v>1476</v>
      </c>
      <c r="C23" s="786" t="s">
        <v>127</v>
      </c>
      <c r="D23" s="786" t="s">
        <v>1564</v>
      </c>
      <c r="E23" s="786" t="s">
        <v>1565</v>
      </c>
      <c r="F23" s="786" t="s">
        <v>1566</v>
      </c>
      <c r="G23" s="786" t="s">
        <v>1489</v>
      </c>
      <c r="H23" s="786"/>
      <c r="I23" s="786"/>
      <c r="J23" t="s">
        <v>1838</v>
      </c>
    </row>
    <row r="24" spans="1:10">
      <c r="A24" s="786">
        <v>23</v>
      </c>
      <c r="B24" s="786" t="s">
        <v>1476</v>
      </c>
      <c r="C24" s="786" t="s">
        <v>127</v>
      </c>
      <c r="D24" s="786" t="s">
        <v>1567</v>
      </c>
      <c r="E24" s="786" t="s">
        <v>1568</v>
      </c>
      <c r="F24" s="786" t="s">
        <v>1569</v>
      </c>
      <c r="G24" s="786" t="s">
        <v>1570</v>
      </c>
      <c r="H24" s="786"/>
      <c r="I24" s="786"/>
      <c r="J24" t="s">
        <v>1838</v>
      </c>
    </row>
    <row r="25" spans="1:10">
      <c r="A25" s="786">
        <v>24</v>
      </c>
      <c r="B25" s="786" t="s">
        <v>1476</v>
      </c>
      <c r="C25" s="786" t="s">
        <v>127</v>
      </c>
      <c r="D25" s="786" t="s">
        <v>1571</v>
      </c>
      <c r="E25" s="786" t="s">
        <v>1572</v>
      </c>
      <c r="F25" s="786" t="s">
        <v>1573</v>
      </c>
      <c r="G25" s="786" t="s">
        <v>1563</v>
      </c>
      <c r="H25" s="786"/>
      <c r="I25" s="786"/>
      <c r="J25" t="s">
        <v>1838</v>
      </c>
    </row>
    <row r="26" spans="1:10">
      <c r="A26" s="786">
        <v>25</v>
      </c>
      <c r="B26" s="786" t="s">
        <v>1476</v>
      </c>
      <c r="C26" s="786" t="s">
        <v>127</v>
      </c>
      <c r="D26" s="786" t="s">
        <v>1574</v>
      </c>
      <c r="E26" s="786" t="s">
        <v>1575</v>
      </c>
      <c r="F26" s="786" t="s">
        <v>1576</v>
      </c>
      <c r="G26" s="786" t="s">
        <v>1577</v>
      </c>
      <c r="H26" s="786"/>
      <c r="I26" s="786"/>
      <c r="J26" t="s">
        <v>1838</v>
      </c>
    </row>
    <row r="27" spans="1:10">
      <c r="A27" s="786">
        <v>26</v>
      </c>
      <c r="B27" s="786" t="s">
        <v>1476</v>
      </c>
      <c r="C27" s="786" t="s">
        <v>127</v>
      </c>
      <c r="D27" s="786" t="s">
        <v>1578</v>
      </c>
      <c r="E27" s="786" t="s">
        <v>1579</v>
      </c>
      <c r="F27" s="786" t="s">
        <v>1580</v>
      </c>
      <c r="G27" s="786" t="s">
        <v>1570</v>
      </c>
      <c r="H27" s="786"/>
      <c r="I27" s="786"/>
      <c r="J27" t="s">
        <v>1838</v>
      </c>
    </row>
    <row r="28" spans="1:10">
      <c r="A28" s="786">
        <v>27</v>
      </c>
      <c r="B28" s="786" t="s">
        <v>1476</v>
      </c>
      <c r="C28" s="786" t="s">
        <v>127</v>
      </c>
      <c r="D28" s="786" t="s">
        <v>1581</v>
      </c>
      <c r="E28" s="786" t="s">
        <v>1582</v>
      </c>
      <c r="F28" s="786" t="s">
        <v>1583</v>
      </c>
      <c r="G28" s="786" t="s">
        <v>1584</v>
      </c>
      <c r="H28" s="786" t="s">
        <v>1585</v>
      </c>
      <c r="I28" s="786"/>
      <c r="J28" t="s">
        <v>1838</v>
      </c>
    </row>
    <row r="29" spans="1:10">
      <c r="A29" s="786">
        <v>28</v>
      </c>
      <c r="B29" s="786" t="s">
        <v>1476</v>
      </c>
      <c r="C29" s="786" t="s">
        <v>127</v>
      </c>
      <c r="D29" s="786" t="s">
        <v>1586</v>
      </c>
      <c r="E29" s="786" t="s">
        <v>1587</v>
      </c>
      <c r="F29" s="786" t="s">
        <v>1588</v>
      </c>
      <c r="G29" s="786" t="s">
        <v>1589</v>
      </c>
      <c r="H29" s="786" t="s">
        <v>1590</v>
      </c>
      <c r="I29" s="786"/>
      <c r="J29" t="s">
        <v>1838</v>
      </c>
    </row>
    <row r="30" spans="1:10">
      <c r="A30" s="786">
        <v>29</v>
      </c>
      <c r="B30" s="786" t="s">
        <v>1476</v>
      </c>
      <c r="C30" s="786" t="s">
        <v>127</v>
      </c>
      <c r="D30" s="786" t="s">
        <v>1591</v>
      </c>
      <c r="E30" s="786" t="s">
        <v>1592</v>
      </c>
      <c r="F30" s="786" t="s">
        <v>1593</v>
      </c>
      <c r="G30" s="786" t="s">
        <v>1584</v>
      </c>
      <c r="H30" s="786" t="s">
        <v>1594</v>
      </c>
      <c r="I30" s="786"/>
      <c r="J30" t="s">
        <v>1838</v>
      </c>
    </row>
    <row r="31" spans="1:10">
      <c r="A31" s="786">
        <v>30</v>
      </c>
      <c r="B31" s="786" t="s">
        <v>1476</v>
      </c>
      <c r="C31" s="786" t="s">
        <v>127</v>
      </c>
      <c r="D31" s="786" t="s">
        <v>1595</v>
      </c>
      <c r="E31" s="786" t="s">
        <v>1596</v>
      </c>
      <c r="F31" s="786" t="s">
        <v>1597</v>
      </c>
      <c r="G31" s="786" t="s">
        <v>1484</v>
      </c>
      <c r="H31" s="786" t="s">
        <v>1598</v>
      </c>
      <c r="I31" s="786" t="s">
        <v>1599</v>
      </c>
      <c r="J31" t="s">
        <v>1838</v>
      </c>
    </row>
    <row r="32" spans="1:10">
      <c r="A32" s="786">
        <v>31</v>
      </c>
      <c r="B32" s="786" t="s">
        <v>1476</v>
      </c>
      <c r="C32" s="786" t="s">
        <v>127</v>
      </c>
      <c r="D32" s="786" t="s">
        <v>1600</v>
      </c>
      <c r="E32" s="786" t="s">
        <v>1601</v>
      </c>
      <c r="F32" s="786" t="s">
        <v>1602</v>
      </c>
      <c r="G32" s="786" t="s">
        <v>1484</v>
      </c>
      <c r="H32" s="786" t="s">
        <v>1603</v>
      </c>
      <c r="I32" s="786"/>
      <c r="J32" t="s">
        <v>1838</v>
      </c>
    </row>
    <row r="33" spans="1:10">
      <c r="A33" s="786">
        <v>32</v>
      </c>
      <c r="B33" s="786" t="s">
        <v>1476</v>
      </c>
      <c r="C33" s="786" t="s">
        <v>127</v>
      </c>
      <c r="D33" s="786" t="s">
        <v>1604</v>
      </c>
      <c r="E33" s="786" t="s">
        <v>1605</v>
      </c>
      <c r="F33" s="786" t="s">
        <v>1606</v>
      </c>
      <c r="G33" s="786" t="s">
        <v>1484</v>
      </c>
      <c r="H33" s="786"/>
      <c r="I33" s="786" t="s">
        <v>1607</v>
      </c>
      <c r="J33" t="s">
        <v>1838</v>
      </c>
    </row>
    <row r="34" spans="1:10">
      <c r="A34" s="786">
        <v>33</v>
      </c>
      <c r="B34" s="786" t="s">
        <v>1476</v>
      </c>
      <c r="C34" s="786" t="s">
        <v>127</v>
      </c>
      <c r="D34" s="786" t="s">
        <v>1608</v>
      </c>
      <c r="E34" s="786" t="s">
        <v>1609</v>
      </c>
      <c r="F34" s="786" t="s">
        <v>1610</v>
      </c>
      <c r="G34" s="786" t="s">
        <v>1484</v>
      </c>
      <c r="H34" s="786"/>
      <c r="I34" s="786"/>
      <c r="J34" t="s">
        <v>1838</v>
      </c>
    </row>
    <row r="35" spans="1:10">
      <c r="A35" s="786">
        <v>34</v>
      </c>
      <c r="B35" s="786" t="s">
        <v>1476</v>
      </c>
      <c r="C35" s="786" t="s">
        <v>127</v>
      </c>
      <c r="D35" s="786" t="s">
        <v>1611</v>
      </c>
      <c r="E35" s="786" t="s">
        <v>1612</v>
      </c>
      <c r="F35" s="786" t="s">
        <v>1613</v>
      </c>
      <c r="G35" s="786" t="s">
        <v>1614</v>
      </c>
      <c r="H35" s="786"/>
      <c r="I35" s="786"/>
      <c r="J35" t="s">
        <v>1838</v>
      </c>
    </row>
    <row r="36" spans="1:10">
      <c r="A36" s="786">
        <v>35</v>
      </c>
      <c r="B36" s="786" t="s">
        <v>1476</v>
      </c>
      <c r="C36" s="786" t="s">
        <v>127</v>
      </c>
      <c r="D36" s="786" t="s">
        <v>1615</v>
      </c>
      <c r="E36" s="786" t="s">
        <v>1616</v>
      </c>
      <c r="F36" s="786" t="s">
        <v>1617</v>
      </c>
      <c r="G36" s="786" t="s">
        <v>1618</v>
      </c>
      <c r="H36" s="786"/>
      <c r="I36" s="786"/>
      <c r="J36" t="s">
        <v>1838</v>
      </c>
    </row>
    <row r="37" spans="1:10">
      <c r="A37" s="786">
        <v>36</v>
      </c>
      <c r="B37" s="786" t="s">
        <v>1476</v>
      </c>
      <c r="C37" s="786" t="s">
        <v>127</v>
      </c>
      <c r="D37" s="786" t="s">
        <v>1619</v>
      </c>
      <c r="E37" s="786" t="s">
        <v>1620</v>
      </c>
      <c r="F37" s="786" t="s">
        <v>1621</v>
      </c>
      <c r="G37" s="786" t="s">
        <v>1622</v>
      </c>
      <c r="H37" s="786"/>
      <c r="I37" s="786"/>
      <c r="J37" t="s">
        <v>1838</v>
      </c>
    </row>
    <row r="38" spans="1:10">
      <c r="A38" s="786">
        <v>37</v>
      </c>
      <c r="B38" s="786" t="s">
        <v>1476</v>
      </c>
      <c r="C38" s="786" t="s">
        <v>127</v>
      </c>
      <c r="D38" s="786" t="s">
        <v>1623</v>
      </c>
      <c r="E38" s="786" t="s">
        <v>1624</v>
      </c>
      <c r="F38" s="786" t="s">
        <v>1625</v>
      </c>
      <c r="G38" s="786" t="s">
        <v>1489</v>
      </c>
      <c r="H38" s="786"/>
      <c r="I38" s="786"/>
      <c r="J38" t="s">
        <v>1838</v>
      </c>
    </row>
    <row r="39" spans="1:10">
      <c r="A39" s="786">
        <v>38</v>
      </c>
      <c r="B39" s="786" t="s">
        <v>1476</v>
      </c>
      <c r="C39" s="786" t="s">
        <v>127</v>
      </c>
      <c r="D39" s="786" t="s">
        <v>1626</v>
      </c>
      <c r="E39" s="786" t="s">
        <v>1627</v>
      </c>
      <c r="F39" s="786" t="s">
        <v>1628</v>
      </c>
      <c r="G39" s="786" t="s">
        <v>1484</v>
      </c>
      <c r="H39" s="786"/>
      <c r="I39" s="786" t="s">
        <v>1629</v>
      </c>
      <c r="J39" t="s">
        <v>1838</v>
      </c>
    </row>
    <row r="40" spans="1:10">
      <c r="A40" s="786">
        <v>39</v>
      </c>
      <c r="B40" s="786" t="s">
        <v>1476</v>
      </c>
      <c r="C40" s="786" t="s">
        <v>127</v>
      </c>
      <c r="D40" s="786" t="s">
        <v>1630</v>
      </c>
      <c r="E40" s="786" t="s">
        <v>1631</v>
      </c>
      <c r="F40" s="786" t="s">
        <v>1517</v>
      </c>
      <c r="G40" s="786" t="s">
        <v>1622</v>
      </c>
      <c r="H40" s="786"/>
      <c r="I40" s="786"/>
      <c r="J40" t="s">
        <v>1838</v>
      </c>
    </row>
    <row r="41" spans="1:10">
      <c r="A41" s="786">
        <v>40</v>
      </c>
      <c r="B41" s="786" t="s">
        <v>1476</v>
      </c>
      <c r="C41" s="786" t="s">
        <v>127</v>
      </c>
      <c r="D41" s="786" t="s">
        <v>1632</v>
      </c>
      <c r="E41" s="786" t="s">
        <v>1633</v>
      </c>
      <c r="F41" s="786" t="s">
        <v>1634</v>
      </c>
      <c r="G41" s="786" t="s">
        <v>1489</v>
      </c>
      <c r="H41" s="786"/>
      <c r="I41" s="786" t="s">
        <v>1635</v>
      </c>
      <c r="J41" t="s">
        <v>1838</v>
      </c>
    </row>
    <row r="42" spans="1:10">
      <c r="A42" s="786">
        <v>41</v>
      </c>
      <c r="B42" s="786" t="s">
        <v>1476</v>
      </c>
      <c r="C42" s="786" t="s">
        <v>127</v>
      </c>
      <c r="D42" s="786" t="s">
        <v>1636</v>
      </c>
      <c r="E42" s="786" t="s">
        <v>1637</v>
      </c>
      <c r="F42" s="786" t="s">
        <v>1638</v>
      </c>
      <c r="G42" s="786" t="s">
        <v>1570</v>
      </c>
      <c r="H42" s="786"/>
      <c r="I42" s="786"/>
      <c r="J42" t="s">
        <v>1838</v>
      </c>
    </row>
    <row r="43" spans="1:10">
      <c r="A43" s="786">
        <v>42</v>
      </c>
      <c r="B43" s="786" t="s">
        <v>1476</v>
      </c>
      <c r="C43" s="786" t="s">
        <v>127</v>
      </c>
      <c r="D43" s="786" t="s">
        <v>1639</v>
      </c>
      <c r="E43" s="786" t="s">
        <v>1640</v>
      </c>
      <c r="F43" s="786" t="s">
        <v>1641</v>
      </c>
      <c r="G43" s="786" t="s">
        <v>1480</v>
      </c>
      <c r="H43" s="786"/>
      <c r="I43" s="786"/>
      <c r="J43" t="s">
        <v>1838</v>
      </c>
    </row>
    <row r="44" spans="1:10">
      <c r="A44" s="786">
        <v>43</v>
      </c>
      <c r="B44" s="786" t="s">
        <v>1476</v>
      </c>
      <c r="C44" s="786" t="s">
        <v>127</v>
      </c>
      <c r="D44" s="786" t="s">
        <v>1642</v>
      </c>
      <c r="E44" s="786" t="s">
        <v>1643</v>
      </c>
      <c r="F44" s="786" t="s">
        <v>1644</v>
      </c>
      <c r="G44" s="786" t="s">
        <v>1645</v>
      </c>
      <c r="H44" s="786" t="s">
        <v>1646</v>
      </c>
      <c r="I44" s="786"/>
      <c r="J44" t="s">
        <v>1838</v>
      </c>
    </row>
    <row r="45" spans="1:10">
      <c r="A45" s="786">
        <v>44</v>
      </c>
      <c r="B45" s="786" t="s">
        <v>1476</v>
      </c>
      <c r="C45" s="786" t="s">
        <v>127</v>
      </c>
      <c r="D45" s="786" t="s">
        <v>1647</v>
      </c>
      <c r="E45" s="786" t="s">
        <v>1648</v>
      </c>
      <c r="F45" s="786" t="s">
        <v>1649</v>
      </c>
      <c r="G45" s="786" t="s">
        <v>1650</v>
      </c>
      <c r="H45" s="786"/>
      <c r="I45" s="786"/>
      <c r="J45" t="s">
        <v>1838</v>
      </c>
    </row>
    <row r="46" spans="1:10">
      <c r="A46" s="786">
        <v>45</v>
      </c>
      <c r="B46" s="786" t="s">
        <v>1476</v>
      </c>
      <c r="C46" s="786" t="s">
        <v>127</v>
      </c>
      <c r="D46" s="786" t="s">
        <v>1651</v>
      </c>
      <c r="E46" s="786" t="s">
        <v>1652</v>
      </c>
      <c r="F46" s="786" t="s">
        <v>1653</v>
      </c>
      <c r="G46" s="786" t="s">
        <v>1570</v>
      </c>
      <c r="H46" s="786"/>
      <c r="I46" s="786"/>
      <c r="J46" t="s">
        <v>1838</v>
      </c>
    </row>
    <row r="47" spans="1:10">
      <c r="A47" s="786">
        <v>46</v>
      </c>
      <c r="B47" s="786" t="s">
        <v>1476</v>
      </c>
      <c r="C47" s="786" t="s">
        <v>127</v>
      </c>
      <c r="D47" s="786" t="s">
        <v>1654</v>
      </c>
      <c r="E47" s="786" t="s">
        <v>1655</v>
      </c>
      <c r="F47" s="786" t="s">
        <v>1656</v>
      </c>
      <c r="G47" s="786" t="s">
        <v>1484</v>
      </c>
      <c r="H47" s="786"/>
      <c r="I47" s="786"/>
      <c r="J47" t="s">
        <v>1838</v>
      </c>
    </row>
    <row r="48" spans="1:10">
      <c r="A48" s="786">
        <v>47</v>
      </c>
      <c r="B48" s="786" t="s">
        <v>1476</v>
      </c>
      <c r="C48" s="786" t="s">
        <v>127</v>
      </c>
      <c r="D48" s="786" t="s">
        <v>1657</v>
      </c>
      <c r="E48" s="786" t="s">
        <v>1658</v>
      </c>
      <c r="F48" s="786" t="s">
        <v>1659</v>
      </c>
      <c r="G48" s="786" t="s">
        <v>1535</v>
      </c>
      <c r="H48" s="786"/>
      <c r="I48" s="786" t="s">
        <v>1660</v>
      </c>
      <c r="J48" t="s">
        <v>1838</v>
      </c>
    </row>
    <row r="49" spans="1:10">
      <c r="A49" s="786">
        <v>48</v>
      </c>
      <c r="B49" s="786" t="s">
        <v>1476</v>
      </c>
      <c r="C49" s="786" t="s">
        <v>127</v>
      </c>
      <c r="D49" s="786" t="s">
        <v>1661</v>
      </c>
      <c r="E49" s="786" t="s">
        <v>1662</v>
      </c>
      <c r="F49" s="786" t="s">
        <v>1663</v>
      </c>
      <c r="G49" s="786" t="s">
        <v>1664</v>
      </c>
      <c r="H49" s="786"/>
      <c r="I49" s="786"/>
      <c r="J49" t="s">
        <v>1838</v>
      </c>
    </row>
    <row r="50" spans="1:10">
      <c r="A50" s="786">
        <v>49</v>
      </c>
      <c r="B50" s="786" t="s">
        <v>1476</v>
      </c>
      <c r="C50" s="786" t="s">
        <v>127</v>
      </c>
      <c r="D50" s="786" t="s">
        <v>1665</v>
      </c>
      <c r="E50" s="786" t="s">
        <v>1666</v>
      </c>
      <c r="F50" s="786" t="s">
        <v>1667</v>
      </c>
      <c r="G50" s="786" t="s">
        <v>1570</v>
      </c>
      <c r="H50" s="786"/>
      <c r="I50" s="786"/>
      <c r="J50" t="s">
        <v>1838</v>
      </c>
    </row>
    <row r="51" spans="1:10">
      <c r="A51" s="786">
        <v>50</v>
      </c>
      <c r="B51" s="786" t="s">
        <v>1476</v>
      </c>
      <c r="C51" s="786" t="s">
        <v>127</v>
      </c>
      <c r="D51" s="786" t="s">
        <v>1668</v>
      </c>
      <c r="E51" s="786" t="s">
        <v>1669</v>
      </c>
      <c r="F51" s="786" t="s">
        <v>1670</v>
      </c>
      <c r="G51" s="786" t="s">
        <v>1480</v>
      </c>
      <c r="H51" s="786" t="s">
        <v>1671</v>
      </c>
      <c r="I51" s="786" t="s">
        <v>1672</v>
      </c>
      <c r="J51" t="s">
        <v>1838</v>
      </c>
    </row>
    <row r="52" spans="1:10">
      <c r="A52" s="786">
        <v>51</v>
      </c>
      <c r="B52" s="786" t="s">
        <v>1476</v>
      </c>
      <c r="C52" s="786" t="s">
        <v>127</v>
      </c>
      <c r="D52" s="786" t="s">
        <v>1673</v>
      </c>
      <c r="E52" s="786" t="s">
        <v>1674</v>
      </c>
      <c r="F52" s="786" t="s">
        <v>1675</v>
      </c>
      <c r="G52" s="786" t="s">
        <v>1570</v>
      </c>
      <c r="H52" s="786" t="s">
        <v>1676</v>
      </c>
      <c r="I52" s="786"/>
      <c r="J52" t="s">
        <v>1838</v>
      </c>
    </row>
    <row r="53" spans="1:10">
      <c r="A53" s="786">
        <v>52</v>
      </c>
      <c r="B53" s="786" t="s">
        <v>1476</v>
      </c>
      <c r="C53" s="786" t="s">
        <v>127</v>
      </c>
      <c r="D53" s="786" t="s">
        <v>1677</v>
      </c>
      <c r="E53" s="786" t="s">
        <v>1678</v>
      </c>
      <c r="F53" s="786" t="s">
        <v>1679</v>
      </c>
      <c r="G53" s="786" t="s">
        <v>1563</v>
      </c>
      <c r="H53" s="786"/>
      <c r="I53" s="786" t="s">
        <v>1680</v>
      </c>
      <c r="J53" t="s">
        <v>1838</v>
      </c>
    </row>
    <row r="54" spans="1:10">
      <c r="A54" s="786">
        <v>53</v>
      </c>
      <c r="B54" s="786" t="s">
        <v>1476</v>
      </c>
      <c r="C54" s="786" t="s">
        <v>127</v>
      </c>
      <c r="D54" s="786" t="s">
        <v>1681</v>
      </c>
      <c r="E54" s="786" t="s">
        <v>1682</v>
      </c>
      <c r="F54" s="786" t="s">
        <v>1683</v>
      </c>
      <c r="G54" s="786" t="s">
        <v>1584</v>
      </c>
      <c r="H54" s="786"/>
      <c r="I54" s="786"/>
      <c r="J54" t="s">
        <v>1838</v>
      </c>
    </row>
    <row r="55" spans="1:10">
      <c r="A55" s="786">
        <v>54</v>
      </c>
      <c r="B55" s="786" t="s">
        <v>1476</v>
      </c>
      <c r="C55" s="786" t="s">
        <v>127</v>
      </c>
      <c r="D55" s="786" t="s">
        <v>1684</v>
      </c>
      <c r="E55" s="786" t="s">
        <v>1685</v>
      </c>
      <c r="F55" s="786" t="s">
        <v>1686</v>
      </c>
      <c r="G55" s="786" t="s">
        <v>1570</v>
      </c>
      <c r="H55" s="786"/>
      <c r="I55" s="786"/>
      <c r="J55" t="s">
        <v>1838</v>
      </c>
    </row>
    <row r="56" spans="1:10">
      <c r="A56" s="786">
        <v>55</v>
      </c>
      <c r="B56" s="786" t="s">
        <v>1476</v>
      </c>
      <c r="C56" s="786" t="s">
        <v>127</v>
      </c>
      <c r="D56" s="786" t="s">
        <v>1687</v>
      </c>
      <c r="E56" s="786" t="s">
        <v>1688</v>
      </c>
      <c r="F56" s="786" t="s">
        <v>1689</v>
      </c>
      <c r="G56" s="786" t="s">
        <v>1570</v>
      </c>
      <c r="H56" s="786"/>
      <c r="I56" s="786" t="s">
        <v>1690</v>
      </c>
      <c r="J56" t="s">
        <v>1838</v>
      </c>
    </row>
    <row r="57" spans="1:10">
      <c r="A57" s="786">
        <v>56</v>
      </c>
      <c r="B57" s="786" t="s">
        <v>1476</v>
      </c>
      <c r="C57" s="786" t="s">
        <v>127</v>
      </c>
      <c r="D57" s="786" t="s">
        <v>1691</v>
      </c>
      <c r="E57" s="786" t="s">
        <v>1692</v>
      </c>
      <c r="F57" s="786" t="s">
        <v>1693</v>
      </c>
      <c r="G57" s="786" t="s">
        <v>1694</v>
      </c>
      <c r="H57" s="786"/>
      <c r="I57" s="786"/>
      <c r="J57" t="s">
        <v>1838</v>
      </c>
    </row>
    <row r="58" spans="1:10">
      <c r="A58" s="786">
        <v>57</v>
      </c>
      <c r="B58" s="786" t="s">
        <v>1476</v>
      </c>
      <c r="C58" s="786" t="s">
        <v>127</v>
      </c>
      <c r="D58" s="786" t="s">
        <v>1695</v>
      </c>
      <c r="E58" s="786" t="s">
        <v>1696</v>
      </c>
      <c r="F58" s="786" t="s">
        <v>1697</v>
      </c>
      <c r="G58" s="786" t="s">
        <v>1570</v>
      </c>
      <c r="H58" s="786"/>
      <c r="I58" s="786"/>
      <c r="J58" t="s">
        <v>1838</v>
      </c>
    </row>
    <row r="59" spans="1:10">
      <c r="A59" s="786">
        <v>58</v>
      </c>
      <c r="B59" s="786" t="s">
        <v>1476</v>
      </c>
      <c r="C59" s="786" t="s">
        <v>127</v>
      </c>
      <c r="D59" s="786" t="s">
        <v>1698</v>
      </c>
      <c r="E59" s="786" t="s">
        <v>1699</v>
      </c>
      <c r="F59" s="786" t="s">
        <v>1700</v>
      </c>
      <c r="G59" s="786" t="s">
        <v>1701</v>
      </c>
      <c r="H59" s="786" t="s">
        <v>1702</v>
      </c>
      <c r="I59" s="786"/>
      <c r="J59" t="s">
        <v>1838</v>
      </c>
    </row>
    <row r="60" spans="1:10">
      <c r="A60" s="786">
        <v>59</v>
      </c>
      <c r="B60" s="786" t="s">
        <v>1476</v>
      </c>
      <c r="C60" s="786" t="s">
        <v>127</v>
      </c>
      <c r="D60" s="786" t="s">
        <v>1703</v>
      </c>
      <c r="E60" s="786" t="s">
        <v>1704</v>
      </c>
      <c r="F60" s="786" t="s">
        <v>1705</v>
      </c>
      <c r="G60" s="786" t="s">
        <v>1489</v>
      </c>
      <c r="H60" s="786"/>
      <c r="I60" s="786" t="s">
        <v>1706</v>
      </c>
      <c r="J60" t="s">
        <v>1838</v>
      </c>
    </row>
    <row r="61" spans="1:10">
      <c r="A61" s="786">
        <v>60</v>
      </c>
      <c r="B61" s="786" t="s">
        <v>1476</v>
      </c>
      <c r="C61" s="786" t="s">
        <v>127</v>
      </c>
      <c r="D61" s="786" t="s">
        <v>1707</v>
      </c>
      <c r="E61" s="786" t="s">
        <v>1708</v>
      </c>
      <c r="F61" s="786" t="s">
        <v>1709</v>
      </c>
      <c r="G61" s="786" t="s">
        <v>1489</v>
      </c>
      <c r="H61" s="786"/>
      <c r="I61" s="786"/>
      <c r="J61" t="s">
        <v>1838</v>
      </c>
    </row>
    <row r="62" spans="1:10">
      <c r="A62" s="786">
        <v>61</v>
      </c>
      <c r="B62" s="786" t="s">
        <v>1476</v>
      </c>
      <c r="C62" s="786" t="s">
        <v>127</v>
      </c>
      <c r="D62" s="786" t="s">
        <v>1710</v>
      </c>
      <c r="E62" s="786" t="s">
        <v>1711</v>
      </c>
      <c r="F62" s="786" t="s">
        <v>1712</v>
      </c>
      <c r="G62" s="786" t="s">
        <v>1489</v>
      </c>
      <c r="H62" s="786"/>
      <c r="I62" s="786"/>
      <c r="J62" t="s">
        <v>1838</v>
      </c>
    </row>
    <row r="63" spans="1:10">
      <c r="A63" s="786">
        <v>62</v>
      </c>
      <c r="B63" s="786" t="s">
        <v>1476</v>
      </c>
      <c r="C63" s="786" t="s">
        <v>127</v>
      </c>
      <c r="D63" s="786" t="s">
        <v>1713</v>
      </c>
      <c r="E63" s="786" t="s">
        <v>1714</v>
      </c>
      <c r="F63" s="786" t="s">
        <v>1715</v>
      </c>
      <c r="G63" s="786" t="s">
        <v>1570</v>
      </c>
      <c r="H63" s="786"/>
      <c r="I63" s="786" t="s">
        <v>1716</v>
      </c>
      <c r="J63" t="s">
        <v>1838</v>
      </c>
    </row>
    <row r="64" spans="1:10">
      <c r="A64" s="786">
        <v>63</v>
      </c>
      <c r="B64" s="786" t="s">
        <v>1476</v>
      </c>
      <c r="C64" s="786" t="s">
        <v>127</v>
      </c>
      <c r="D64" s="786" t="s">
        <v>1717</v>
      </c>
      <c r="E64" s="786" t="s">
        <v>1718</v>
      </c>
      <c r="F64" s="786" t="s">
        <v>1719</v>
      </c>
      <c r="G64" s="786" t="s">
        <v>1720</v>
      </c>
      <c r="H64" s="786"/>
      <c r="I64" s="786"/>
      <c r="J64" t="s">
        <v>1838</v>
      </c>
    </row>
    <row r="65" spans="1:10">
      <c r="A65" s="786">
        <v>64</v>
      </c>
      <c r="B65" s="786" t="s">
        <v>1476</v>
      </c>
      <c r="C65" s="786" t="s">
        <v>127</v>
      </c>
      <c r="D65" s="786" t="s">
        <v>1721</v>
      </c>
      <c r="E65" s="786" t="s">
        <v>1722</v>
      </c>
      <c r="F65" s="786" t="s">
        <v>1723</v>
      </c>
      <c r="G65" s="786" t="s">
        <v>1535</v>
      </c>
      <c r="H65" s="786" t="s">
        <v>1724</v>
      </c>
      <c r="I65" s="786"/>
      <c r="J65" t="s">
        <v>1838</v>
      </c>
    </row>
    <row r="66" spans="1:10">
      <c r="A66" s="786">
        <v>65</v>
      </c>
      <c r="B66" s="786" t="s">
        <v>1476</v>
      </c>
      <c r="C66" s="786" t="s">
        <v>127</v>
      </c>
      <c r="D66" s="786" t="s">
        <v>1725</v>
      </c>
      <c r="E66" s="786" t="s">
        <v>1726</v>
      </c>
      <c r="F66" s="786" t="s">
        <v>1727</v>
      </c>
      <c r="G66" s="786" t="s">
        <v>1484</v>
      </c>
      <c r="H66" s="786"/>
      <c r="I66" s="786" t="s">
        <v>1728</v>
      </c>
      <c r="J66" t="s">
        <v>1838</v>
      </c>
    </row>
    <row r="67" spans="1:10">
      <c r="A67" s="786">
        <v>66</v>
      </c>
      <c r="B67" s="786" t="s">
        <v>1476</v>
      </c>
      <c r="C67" s="786" t="s">
        <v>127</v>
      </c>
      <c r="D67" s="786" t="s">
        <v>1729</v>
      </c>
      <c r="E67" s="786" t="s">
        <v>1730</v>
      </c>
      <c r="F67" s="786" t="s">
        <v>1731</v>
      </c>
      <c r="G67" s="786" t="s">
        <v>1489</v>
      </c>
      <c r="H67" s="786" t="s">
        <v>1732</v>
      </c>
      <c r="I67" s="786"/>
      <c r="J67" t="s">
        <v>1838</v>
      </c>
    </row>
    <row r="68" spans="1:10">
      <c r="A68" s="786">
        <v>67</v>
      </c>
      <c r="B68" s="786" t="s">
        <v>1476</v>
      </c>
      <c r="C68" s="786" t="s">
        <v>127</v>
      </c>
      <c r="D68" s="786" t="s">
        <v>1733</v>
      </c>
      <c r="E68" s="786" t="s">
        <v>1734</v>
      </c>
      <c r="F68" s="786" t="s">
        <v>1735</v>
      </c>
      <c r="G68" s="786" t="s">
        <v>1484</v>
      </c>
      <c r="H68" s="786"/>
      <c r="I68" s="786"/>
      <c r="J68" t="s">
        <v>1838</v>
      </c>
    </row>
    <row r="69" spans="1:10">
      <c r="A69" s="786">
        <v>68</v>
      </c>
      <c r="B69" s="786" t="s">
        <v>1476</v>
      </c>
      <c r="C69" s="786" t="s">
        <v>127</v>
      </c>
      <c r="D69" s="786" t="s">
        <v>1736</v>
      </c>
      <c r="E69" s="786" t="s">
        <v>1737</v>
      </c>
      <c r="F69" s="786" t="s">
        <v>1738</v>
      </c>
      <c r="G69" s="786" t="s">
        <v>1739</v>
      </c>
      <c r="H69" s="786"/>
      <c r="I69" s="786"/>
      <c r="J69" t="s">
        <v>1838</v>
      </c>
    </row>
    <row r="70" spans="1:10">
      <c r="A70" s="786">
        <v>69</v>
      </c>
      <c r="B70" s="786" t="s">
        <v>1476</v>
      </c>
      <c r="C70" s="786" t="s">
        <v>127</v>
      </c>
      <c r="D70" s="786" t="s">
        <v>1740</v>
      </c>
      <c r="E70" s="786" t="s">
        <v>1741</v>
      </c>
      <c r="F70" s="786" t="s">
        <v>1742</v>
      </c>
      <c r="G70" s="786" t="s">
        <v>1739</v>
      </c>
      <c r="H70" s="786" t="s">
        <v>1743</v>
      </c>
      <c r="I70" s="786"/>
      <c r="J70" t="s">
        <v>1838</v>
      </c>
    </row>
    <row r="71" spans="1:10">
      <c r="A71" s="786">
        <v>70</v>
      </c>
      <c r="B71" s="786" t="s">
        <v>1476</v>
      </c>
      <c r="C71" s="786" t="s">
        <v>127</v>
      </c>
      <c r="D71" s="786" t="s">
        <v>1744</v>
      </c>
      <c r="E71" s="786" t="s">
        <v>1745</v>
      </c>
      <c r="F71" s="786" t="s">
        <v>1746</v>
      </c>
      <c r="G71" s="786" t="s">
        <v>1549</v>
      </c>
      <c r="H71" s="786"/>
      <c r="I71" s="786"/>
      <c r="J71" t="s">
        <v>1838</v>
      </c>
    </row>
    <row r="72" spans="1:10">
      <c r="A72" s="786">
        <v>71</v>
      </c>
      <c r="B72" s="786" t="s">
        <v>1476</v>
      </c>
      <c r="C72" s="786" t="s">
        <v>127</v>
      </c>
      <c r="D72" s="786" t="s">
        <v>1747</v>
      </c>
      <c r="E72" s="786" t="s">
        <v>1748</v>
      </c>
      <c r="F72" s="786" t="s">
        <v>1749</v>
      </c>
      <c r="G72" s="786" t="s">
        <v>1570</v>
      </c>
      <c r="H72" s="786"/>
      <c r="I72" s="786" t="s">
        <v>1690</v>
      </c>
      <c r="J72" t="s">
        <v>1838</v>
      </c>
    </row>
    <row r="73" spans="1:10">
      <c r="A73" s="786">
        <v>72</v>
      </c>
      <c r="B73" s="786" t="s">
        <v>1476</v>
      </c>
      <c r="C73" s="786" t="s">
        <v>127</v>
      </c>
      <c r="D73" s="786" t="s">
        <v>1750</v>
      </c>
      <c r="E73" s="786" t="s">
        <v>1751</v>
      </c>
      <c r="F73" s="786" t="s">
        <v>1752</v>
      </c>
      <c r="G73" s="786" t="s">
        <v>1589</v>
      </c>
      <c r="H73" s="786"/>
      <c r="I73" s="786"/>
      <c r="J73" t="s">
        <v>1838</v>
      </c>
    </row>
    <row r="74" spans="1:10">
      <c r="A74" s="786">
        <v>73</v>
      </c>
      <c r="B74" s="786" t="s">
        <v>1476</v>
      </c>
      <c r="C74" s="786" t="s">
        <v>127</v>
      </c>
      <c r="D74" s="786" t="s">
        <v>1753</v>
      </c>
      <c r="E74" s="786" t="s">
        <v>1754</v>
      </c>
      <c r="F74" s="786" t="s">
        <v>1755</v>
      </c>
      <c r="G74" s="786" t="s">
        <v>1489</v>
      </c>
      <c r="H74" s="786" t="s">
        <v>1756</v>
      </c>
      <c r="I74" s="786" t="s">
        <v>1757</v>
      </c>
      <c r="J74" t="s">
        <v>1838</v>
      </c>
    </row>
    <row r="75" spans="1:10">
      <c r="A75" s="786">
        <v>74</v>
      </c>
      <c r="B75" s="786" t="s">
        <v>1476</v>
      </c>
      <c r="C75" s="786" t="s">
        <v>127</v>
      </c>
      <c r="D75" s="786" t="s">
        <v>1758</v>
      </c>
      <c r="E75" s="786" t="s">
        <v>1759</v>
      </c>
      <c r="F75" s="786" t="s">
        <v>1760</v>
      </c>
      <c r="G75" s="786" t="s">
        <v>1489</v>
      </c>
      <c r="H75" s="786"/>
      <c r="I75" s="786"/>
      <c r="J75" t="s">
        <v>1838</v>
      </c>
    </row>
    <row r="76" spans="1:10">
      <c r="A76" s="786">
        <v>75</v>
      </c>
      <c r="B76" s="786" t="s">
        <v>1476</v>
      </c>
      <c r="C76" s="786" t="s">
        <v>127</v>
      </c>
      <c r="D76" s="786" t="s">
        <v>1761</v>
      </c>
      <c r="E76" s="786" t="s">
        <v>1762</v>
      </c>
      <c r="F76" s="786" t="s">
        <v>1763</v>
      </c>
      <c r="G76" s="786" t="s">
        <v>1480</v>
      </c>
      <c r="H76" s="786"/>
      <c r="I76" s="786"/>
      <c r="J76" t="s">
        <v>1838</v>
      </c>
    </row>
    <row r="77" spans="1:10">
      <c r="A77" s="786">
        <v>76</v>
      </c>
      <c r="B77" s="786" t="s">
        <v>1476</v>
      </c>
      <c r="C77" s="786" t="s">
        <v>127</v>
      </c>
      <c r="D77" s="786" t="s">
        <v>1764</v>
      </c>
      <c r="E77" s="786" t="s">
        <v>1765</v>
      </c>
      <c r="F77" s="786" t="s">
        <v>1766</v>
      </c>
      <c r="G77" s="786" t="s">
        <v>1767</v>
      </c>
      <c r="H77" s="786"/>
      <c r="I77" s="786"/>
      <c r="J77" t="s">
        <v>1838</v>
      </c>
    </row>
    <row r="78" spans="1:10">
      <c r="A78" s="786">
        <v>77</v>
      </c>
      <c r="B78" s="786" t="s">
        <v>1476</v>
      </c>
      <c r="C78" s="786" t="s">
        <v>127</v>
      </c>
      <c r="D78" s="786" t="s">
        <v>1768</v>
      </c>
      <c r="E78" s="786" t="s">
        <v>1769</v>
      </c>
      <c r="F78" s="786" t="s">
        <v>1770</v>
      </c>
      <c r="G78" s="786" t="s">
        <v>1489</v>
      </c>
      <c r="H78" s="786"/>
      <c r="I78" s="786" t="s">
        <v>1771</v>
      </c>
      <c r="J78" t="s">
        <v>1838</v>
      </c>
    </row>
    <row r="79" spans="1:10">
      <c r="A79" s="786">
        <v>78</v>
      </c>
      <c r="B79" s="786" t="s">
        <v>1476</v>
      </c>
      <c r="C79" s="786" t="s">
        <v>127</v>
      </c>
      <c r="D79" s="786" t="s">
        <v>1772</v>
      </c>
      <c r="E79" s="786" t="s">
        <v>1773</v>
      </c>
      <c r="F79" s="786" t="s">
        <v>1774</v>
      </c>
      <c r="G79" s="786" t="s">
        <v>1775</v>
      </c>
      <c r="H79" s="786"/>
      <c r="I79" s="786"/>
      <c r="J79" t="s">
        <v>1838</v>
      </c>
    </row>
    <row r="80" spans="1:10">
      <c r="A80" s="786">
        <v>79</v>
      </c>
      <c r="B80" s="786" t="s">
        <v>1476</v>
      </c>
      <c r="C80" s="786" t="s">
        <v>127</v>
      </c>
      <c r="D80" s="786" t="s">
        <v>1776</v>
      </c>
      <c r="E80" s="786" t="s">
        <v>1777</v>
      </c>
      <c r="F80" s="786" t="s">
        <v>1778</v>
      </c>
      <c r="G80" s="786" t="s">
        <v>1584</v>
      </c>
      <c r="H80" s="786"/>
      <c r="I80" s="786" t="s">
        <v>1779</v>
      </c>
      <c r="J80" t="s">
        <v>1838</v>
      </c>
    </row>
    <row r="81" spans="1:10">
      <c r="A81" s="786">
        <v>80</v>
      </c>
      <c r="B81" s="786" t="s">
        <v>1476</v>
      </c>
      <c r="C81" s="786" t="s">
        <v>127</v>
      </c>
      <c r="D81" s="786" t="s">
        <v>1780</v>
      </c>
      <c r="E81" s="786" t="s">
        <v>1781</v>
      </c>
      <c r="F81" s="786" t="s">
        <v>1782</v>
      </c>
      <c r="G81" s="786" t="s">
        <v>1489</v>
      </c>
      <c r="H81" s="786"/>
      <c r="I81" s="786"/>
      <c r="J81" t="s">
        <v>1838</v>
      </c>
    </row>
    <row r="82" spans="1:10">
      <c r="A82" s="786">
        <v>81</v>
      </c>
      <c r="B82" s="786" t="s">
        <v>1476</v>
      </c>
      <c r="C82" s="786" t="s">
        <v>127</v>
      </c>
      <c r="D82" s="786" t="s">
        <v>1783</v>
      </c>
      <c r="E82" s="786" t="s">
        <v>1784</v>
      </c>
      <c r="F82" s="786" t="s">
        <v>1785</v>
      </c>
      <c r="G82" s="786" t="s">
        <v>1489</v>
      </c>
      <c r="H82" s="786"/>
      <c r="I82" s="786"/>
      <c r="J82" t="s">
        <v>1838</v>
      </c>
    </row>
    <row r="83" spans="1:10">
      <c r="A83" s="786">
        <v>82</v>
      </c>
      <c r="B83" s="786" t="s">
        <v>1476</v>
      </c>
      <c r="C83" s="786" t="s">
        <v>127</v>
      </c>
      <c r="D83" s="786" t="s">
        <v>1786</v>
      </c>
      <c r="E83" s="786" t="s">
        <v>1787</v>
      </c>
      <c r="F83" s="786" t="s">
        <v>1788</v>
      </c>
      <c r="G83" s="786" t="s">
        <v>1489</v>
      </c>
      <c r="H83" s="786"/>
      <c r="I83" s="786"/>
      <c r="J83" t="s">
        <v>1838</v>
      </c>
    </row>
    <row r="84" spans="1:10">
      <c r="A84" s="786">
        <v>83</v>
      </c>
      <c r="B84" s="786" t="s">
        <v>1476</v>
      </c>
      <c r="C84" s="786" t="s">
        <v>127</v>
      </c>
      <c r="D84" s="786" t="s">
        <v>1789</v>
      </c>
      <c r="E84" s="786" t="s">
        <v>1790</v>
      </c>
      <c r="F84" s="786" t="s">
        <v>1791</v>
      </c>
      <c r="G84" s="786" t="s">
        <v>1739</v>
      </c>
      <c r="H84" s="786"/>
      <c r="I84" s="786"/>
      <c r="J84" t="s">
        <v>1838</v>
      </c>
    </row>
    <row r="85" spans="1:10">
      <c r="A85" s="786">
        <v>84</v>
      </c>
      <c r="B85" s="786" t="s">
        <v>1476</v>
      </c>
      <c r="C85" s="786" t="s">
        <v>127</v>
      </c>
      <c r="D85" s="786" t="s">
        <v>1792</v>
      </c>
      <c r="E85" s="786" t="s">
        <v>1793</v>
      </c>
      <c r="F85" s="786" t="s">
        <v>1794</v>
      </c>
      <c r="G85" s="786" t="s">
        <v>1489</v>
      </c>
      <c r="H85" s="786"/>
      <c r="I85" s="786"/>
      <c r="J85" t="s">
        <v>1838</v>
      </c>
    </row>
    <row r="86" spans="1:10">
      <c r="A86" s="786">
        <v>85</v>
      </c>
      <c r="B86" s="786" t="s">
        <v>1476</v>
      </c>
      <c r="C86" s="786" t="s">
        <v>127</v>
      </c>
      <c r="D86" s="786" t="s">
        <v>1795</v>
      </c>
      <c r="E86" s="786" t="s">
        <v>1796</v>
      </c>
      <c r="F86" s="786" t="s">
        <v>1797</v>
      </c>
      <c r="G86" s="786" t="s">
        <v>1798</v>
      </c>
      <c r="H86" s="786"/>
      <c r="I86" s="786"/>
      <c r="J86" t="s">
        <v>1838</v>
      </c>
    </row>
    <row r="87" spans="1:10">
      <c r="A87" s="786">
        <v>86</v>
      </c>
      <c r="B87" s="786" t="s">
        <v>1476</v>
      </c>
      <c r="C87" s="786" t="s">
        <v>127</v>
      </c>
      <c r="D87" s="786" t="s">
        <v>1799</v>
      </c>
      <c r="E87" s="786" t="s">
        <v>1800</v>
      </c>
      <c r="F87" s="786" t="s">
        <v>1801</v>
      </c>
      <c r="G87" s="786" t="s">
        <v>1802</v>
      </c>
      <c r="H87" s="786"/>
      <c r="I87" s="786"/>
      <c r="J87" t="s">
        <v>1838</v>
      </c>
    </row>
    <row r="88" spans="1:10">
      <c r="A88" s="786">
        <v>87</v>
      </c>
      <c r="B88" s="786" t="s">
        <v>1476</v>
      </c>
      <c r="C88" s="786" t="s">
        <v>127</v>
      </c>
      <c r="D88" s="786" t="s">
        <v>1803</v>
      </c>
      <c r="E88" s="786" t="s">
        <v>1804</v>
      </c>
      <c r="F88" s="786" t="s">
        <v>1805</v>
      </c>
      <c r="G88" s="786" t="s">
        <v>1806</v>
      </c>
      <c r="H88" s="786" t="s">
        <v>1807</v>
      </c>
      <c r="I88" s="786"/>
      <c r="J88" t="s">
        <v>1838</v>
      </c>
    </row>
    <row r="89" spans="1:10">
      <c r="A89" s="786">
        <v>88</v>
      </c>
      <c r="B89" s="786" t="s">
        <v>1476</v>
      </c>
      <c r="C89" s="786" t="s">
        <v>127</v>
      </c>
      <c r="D89" s="786" t="s">
        <v>1808</v>
      </c>
      <c r="E89" s="786" t="s">
        <v>1809</v>
      </c>
      <c r="F89" s="786" t="s">
        <v>1810</v>
      </c>
      <c r="G89" s="786" t="s">
        <v>1811</v>
      </c>
      <c r="H89" s="786"/>
      <c r="I89" s="786"/>
      <c r="J89" t="s">
        <v>1838</v>
      </c>
    </row>
    <row r="90" spans="1:10">
      <c r="A90" s="786">
        <v>89</v>
      </c>
      <c r="B90" s="786" t="s">
        <v>1476</v>
      </c>
      <c r="C90" s="786" t="s">
        <v>127</v>
      </c>
      <c r="D90" s="786" t="s">
        <v>1812</v>
      </c>
      <c r="E90" s="786" t="s">
        <v>1813</v>
      </c>
      <c r="F90" s="786" t="s">
        <v>1810</v>
      </c>
      <c r="G90" s="786" t="s">
        <v>1544</v>
      </c>
      <c r="H90" s="786"/>
      <c r="I90" s="786"/>
      <c r="J90" t="s">
        <v>1838</v>
      </c>
    </row>
    <row r="91" spans="1:10">
      <c r="A91" s="786">
        <v>90</v>
      </c>
      <c r="B91" s="786" t="s">
        <v>1476</v>
      </c>
      <c r="C91" s="786" t="s">
        <v>127</v>
      </c>
      <c r="D91" s="786" t="s">
        <v>1814</v>
      </c>
      <c r="E91" s="786" t="s">
        <v>1815</v>
      </c>
      <c r="F91" s="786" t="s">
        <v>1810</v>
      </c>
      <c r="G91" s="786" t="s">
        <v>1816</v>
      </c>
      <c r="H91" s="786"/>
      <c r="I91" s="786"/>
      <c r="J91" t="s">
        <v>1838</v>
      </c>
    </row>
    <row r="92" spans="1:10">
      <c r="A92" s="786">
        <v>91</v>
      </c>
      <c r="B92" s="786" t="s">
        <v>1476</v>
      </c>
      <c r="C92" s="786" t="s">
        <v>127</v>
      </c>
      <c r="D92" s="786" t="s">
        <v>1817</v>
      </c>
      <c r="E92" s="786" t="s">
        <v>1818</v>
      </c>
      <c r="F92" s="786" t="s">
        <v>1501</v>
      </c>
      <c r="G92" s="786" t="s">
        <v>1570</v>
      </c>
      <c r="H92" s="786"/>
      <c r="I92" s="786"/>
      <c r="J92" t="s">
        <v>1838</v>
      </c>
    </row>
    <row r="93" spans="1:10">
      <c r="A93" s="786">
        <v>92</v>
      </c>
      <c r="B93" s="786" t="s">
        <v>1476</v>
      </c>
      <c r="C93" s="786" t="s">
        <v>127</v>
      </c>
      <c r="D93" s="786" t="s">
        <v>1819</v>
      </c>
      <c r="E93" s="786" t="s">
        <v>1820</v>
      </c>
      <c r="F93" s="786" t="s">
        <v>1821</v>
      </c>
      <c r="G93" s="786" t="s">
        <v>1535</v>
      </c>
      <c r="H93" s="786"/>
      <c r="I93" s="786"/>
      <c r="J93" t="s">
        <v>1838</v>
      </c>
    </row>
    <row r="94" spans="1:10">
      <c r="A94" s="786">
        <v>93</v>
      </c>
      <c r="B94" s="786" t="s">
        <v>1476</v>
      </c>
      <c r="C94" s="786" t="s">
        <v>127</v>
      </c>
      <c r="D94" s="786" t="s">
        <v>1822</v>
      </c>
      <c r="E94" s="786" t="s">
        <v>1823</v>
      </c>
      <c r="F94" s="786" t="s">
        <v>1824</v>
      </c>
      <c r="G94" s="786" t="s">
        <v>1535</v>
      </c>
      <c r="H94" s="786"/>
      <c r="I94" s="786"/>
      <c r="J94" t="s">
        <v>1838</v>
      </c>
    </row>
    <row r="95" spans="1:10">
      <c r="A95" s="786">
        <v>94</v>
      </c>
      <c r="B95" s="786" t="s">
        <v>1476</v>
      </c>
      <c r="C95" s="786" t="s">
        <v>127</v>
      </c>
      <c r="D95" s="786" t="s">
        <v>1825</v>
      </c>
      <c r="E95" s="786" t="s">
        <v>1826</v>
      </c>
      <c r="F95" s="786" t="s">
        <v>1524</v>
      </c>
      <c r="G95" s="786" t="s">
        <v>1827</v>
      </c>
      <c r="H95" s="786"/>
      <c r="I95" s="786"/>
      <c r="J95" t="s">
        <v>1838</v>
      </c>
    </row>
    <row r="96" spans="1:10">
      <c r="A96" s="786">
        <v>95</v>
      </c>
      <c r="B96" s="786" t="s">
        <v>1476</v>
      </c>
      <c r="C96" s="786" t="s">
        <v>127</v>
      </c>
      <c r="D96" s="786" t="s">
        <v>1828</v>
      </c>
      <c r="E96" s="786" t="s">
        <v>1829</v>
      </c>
      <c r="F96" s="786" t="s">
        <v>1506</v>
      </c>
      <c r="G96" s="786" t="s">
        <v>1544</v>
      </c>
      <c r="H96" s="786"/>
      <c r="I96" s="786"/>
      <c r="J96" t="s">
        <v>1838</v>
      </c>
    </row>
    <row r="97" spans="1:10">
      <c r="A97" s="786">
        <v>96</v>
      </c>
      <c r="B97" s="786" t="s">
        <v>1476</v>
      </c>
      <c r="C97" s="786" t="s">
        <v>127</v>
      </c>
      <c r="D97" s="786" t="s">
        <v>1830</v>
      </c>
      <c r="E97" s="786" t="s">
        <v>1831</v>
      </c>
      <c r="F97" s="786" t="s">
        <v>1832</v>
      </c>
      <c r="G97" s="786" t="s">
        <v>1489</v>
      </c>
      <c r="H97" s="786"/>
      <c r="I97" s="786" t="s">
        <v>1833</v>
      </c>
      <c r="J97" t="s">
        <v>1838</v>
      </c>
    </row>
    <row r="98" spans="1:10">
      <c r="A98" s="786">
        <v>97</v>
      </c>
      <c r="B98" s="786" t="s">
        <v>1476</v>
      </c>
      <c r="C98" s="786" t="s">
        <v>127</v>
      </c>
      <c r="D98" s="786" t="s">
        <v>1834</v>
      </c>
      <c r="E98" s="786" t="s">
        <v>1835</v>
      </c>
      <c r="F98" s="786" t="s">
        <v>1836</v>
      </c>
      <c r="G98" s="786" t="s">
        <v>1837</v>
      </c>
      <c r="H98" s="786"/>
      <c r="I98" s="786"/>
      <c r="J98" t="s">
        <v>1838</v>
      </c>
    </row>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01">
    <tabColor rgb="FFCCCCFF"/>
    <pageSetUpPr fitToPage="1"/>
  </sheetPr>
  <dimension ref="A1:IV26"/>
  <sheetViews>
    <sheetView showGridLines="0" topLeftCell="C3" zoomScaleNormal="100" workbookViewId="0">
      <selection activeCell="E22" sqref="E22:E26"/>
    </sheetView>
  </sheetViews>
  <sheetFormatPr defaultRowHeight="14.25"/>
  <cols>
    <col min="1" max="1" width="9.140625" style="114" hidden="1" customWidth="1"/>
    <col min="2" max="2" width="9.140625" style="32" hidden="1" customWidth="1"/>
    <col min="3" max="3" width="3.7109375" style="202" customWidth="1"/>
    <col min="4" max="4" width="6.28515625" style="32" customWidth="1"/>
    <col min="5" max="5" width="46.42578125" style="32" customWidth="1"/>
    <col min="6" max="6" width="3.7109375" style="32" customWidth="1"/>
    <col min="7" max="7" width="5.7109375" style="32" customWidth="1"/>
    <col min="8" max="8" width="41.42578125" style="32" bestFit="1" customWidth="1"/>
    <col min="9" max="9" width="3.7109375" style="32" customWidth="1"/>
    <col min="10" max="10" width="5.7109375" style="32" customWidth="1"/>
    <col min="11" max="11" width="32.5703125" style="32" customWidth="1"/>
    <col min="12" max="12" width="14.85546875" style="32" customWidth="1"/>
    <col min="13" max="13" width="3.7109375" style="189" hidden="1" customWidth="1"/>
    <col min="14" max="16" width="9.140625" style="189" hidden="1" customWidth="1"/>
    <col min="17" max="17" width="25.7109375" style="189" hidden="1" customWidth="1"/>
    <col min="18" max="18" width="14.42578125" style="189" hidden="1" customWidth="1"/>
    <col min="19" max="22" width="9.140625" style="309"/>
    <col min="23" max="16384" width="9.140625" style="32"/>
  </cols>
  <sheetData>
    <row r="1" spans="1:256" s="180" customFormat="1" ht="16.5" hidden="1" customHeight="1">
      <c r="C1" s="303"/>
      <c r="H1" s="303"/>
      <c r="I1" s="303"/>
      <c r="J1" s="303"/>
      <c r="K1" s="303" t="s">
        <v>515</v>
      </c>
      <c r="L1" s="311" t="s">
        <v>401</v>
      </c>
      <c r="M1" s="345" t="s">
        <v>514</v>
      </c>
      <c r="N1" s="345"/>
      <c r="O1" s="345"/>
      <c r="P1" s="345"/>
      <c r="Q1" s="345"/>
      <c r="R1" s="345"/>
      <c r="S1" s="345"/>
      <c r="T1" s="345"/>
      <c r="U1" s="345"/>
      <c r="V1" s="345"/>
      <c r="W1" s="311"/>
      <c r="X1" s="311"/>
      <c r="Y1" s="311"/>
      <c r="Z1" s="311"/>
      <c r="AA1" s="311"/>
      <c r="AB1" s="311"/>
      <c r="AC1" s="311"/>
      <c r="AD1" s="311"/>
      <c r="AE1" s="311"/>
      <c r="AF1" s="311"/>
      <c r="AG1" s="311"/>
      <c r="AH1" s="311"/>
      <c r="AI1" s="311"/>
      <c r="AJ1" s="311"/>
      <c r="AK1" s="311"/>
      <c r="AL1" s="311"/>
      <c r="AM1" s="311"/>
      <c r="AN1" s="311"/>
      <c r="AO1" s="311"/>
      <c r="AP1" s="311"/>
      <c r="AQ1" s="311"/>
      <c r="AR1" s="311"/>
      <c r="AS1" s="311"/>
      <c r="AT1" s="311"/>
      <c r="AU1" s="311"/>
      <c r="AV1" s="311"/>
      <c r="AW1" s="311"/>
      <c r="AX1" s="311"/>
      <c r="AY1" s="311"/>
      <c r="AZ1" s="311"/>
      <c r="BA1" s="311"/>
      <c r="BB1" s="311"/>
      <c r="BC1" s="311"/>
      <c r="BD1" s="311"/>
      <c r="BE1" s="311"/>
      <c r="BF1" s="311"/>
      <c r="BG1" s="311"/>
      <c r="BH1" s="311"/>
      <c r="BI1" s="311"/>
      <c r="BJ1" s="311"/>
      <c r="BK1" s="311"/>
      <c r="BL1" s="311"/>
      <c r="BM1" s="311"/>
      <c r="BN1" s="311"/>
      <c r="BO1" s="311"/>
      <c r="BP1" s="311"/>
      <c r="BQ1" s="311"/>
      <c r="BR1" s="311"/>
      <c r="BS1" s="311"/>
      <c r="BT1" s="311"/>
      <c r="BU1" s="311"/>
      <c r="BV1" s="311"/>
      <c r="BW1" s="311"/>
      <c r="BX1" s="311"/>
      <c r="BY1" s="311"/>
      <c r="BZ1" s="311"/>
      <c r="CA1" s="311"/>
      <c r="CB1" s="311"/>
      <c r="CC1" s="311"/>
      <c r="CD1" s="311"/>
      <c r="CE1" s="311"/>
      <c r="CF1" s="311"/>
      <c r="CG1" s="311"/>
      <c r="CH1" s="311"/>
      <c r="CI1" s="311"/>
      <c r="CJ1" s="311"/>
      <c r="CK1" s="311"/>
      <c r="CL1" s="311"/>
      <c r="CM1" s="311"/>
      <c r="CN1" s="311"/>
      <c r="CO1" s="311"/>
      <c r="CP1" s="311"/>
      <c r="CQ1" s="311"/>
      <c r="CR1" s="311"/>
      <c r="CS1" s="311"/>
      <c r="CT1" s="311"/>
      <c r="CU1" s="311"/>
      <c r="CV1" s="311"/>
      <c r="CW1" s="311"/>
      <c r="CX1" s="311"/>
      <c r="CY1" s="311"/>
      <c r="CZ1" s="311"/>
      <c r="DA1" s="311"/>
      <c r="DB1" s="311"/>
      <c r="DC1" s="311"/>
      <c r="DD1" s="311"/>
      <c r="DE1" s="311"/>
      <c r="DF1" s="311"/>
      <c r="DG1" s="311"/>
      <c r="DH1" s="311"/>
      <c r="DI1" s="311"/>
      <c r="DJ1" s="311"/>
      <c r="DK1" s="311"/>
      <c r="DL1" s="311"/>
      <c r="DM1" s="311"/>
      <c r="DN1" s="311"/>
      <c r="DO1" s="311"/>
      <c r="DP1" s="311"/>
      <c r="DQ1" s="311"/>
      <c r="DR1" s="311"/>
      <c r="DS1" s="311"/>
      <c r="DT1" s="311"/>
      <c r="DU1" s="311"/>
      <c r="DV1" s="311"/>
      <c r="DW1" s="311"/>
      <c r="DX1" s="311"/>
      <c r="DY1" s="311"/>
      <c r="DZ1" s="311"/>
      <c r="EA1" s="311"/>
      <c r="EB1" s="311"/>
      <c r="EC1" s="311"/>
      <c r="ED1" s="311"/>
      <c r="EE1" s="311"/>
      <c r="EF1" s="311"/>
      <c r="EG1" s="311"/>
      <c r="EH1" s="311"/>
      <c r="EI1" s="311"/>
      <c r="EJ1" s="311"/>
      <c r="EK1" s="311"/>
      <c r="EL1" s="311"/>
      <c r="EM1" s="311"/>
      <c r="EN1" s="311"/>
      <c r="EO1" s="311"/>
      <c r="EP1" s="311"/>
      <c r="EQ1" s="311"/>
      <c r="ER1" s="311"/>
      <c r="ES1" s="311"/>
      <c r="ET1" s="311"/>
      <c r="EU1" s="311"/>
      <c r="EV1" s="311"/>
      <c r="EW1" s="311"/>
      <c r="EX1" s="311"/>
      <c r="EY1" s="311"/>
      <c r="EZ1" s="311"/>
      <c r="FA1" s="311"/>
      <c r="FB1" s="311"/>
      <c r="FC1" s="311"/>
      <c r="FD1" s="311"/>
      <c r="FE1" s="311"/>
      <c r="FF1" s="311"/>
      <c r="FG1" s="311"/>
      <c r="FH1" s="311"/>
      <c r="FI1" s="311"/>
      <c r="FJ1" s="311"/>
      <c r="FK1" s="311"/>
      <c r="FL1" s="311"/>
      <c r="FM1" s="311"/>
      <c r="FN1" s="311"/>
      <c r="FO1" s="311"/>
      <c r="FP1" s="311"/>
      <c r="FQ1" s="311"/>
      <c r="FR1" s="311"/>
      <c r="FS1" s="311"/>
      <c r="FT1" s="311"/>
      <c r="FU1" s="311"/>
      <c r="FV1" s="311"/>
      <c r="FW1" s="311"/>
      <c r="FX1" s="311"/>
      <c r="FY1" s="311"/>
      <c r="FZ1" s="311"/>
      <c r="GA1" s="311"/>
      <c r="GB1" s="311"/>
      <c r="GC1" s="311"/>
      <c r="GD1" s="311"/>
      <c r="GE1" s="311"/>
      <c r="GF1" s="311"/>
      <c r="GG1" s="311"/>
      <c r="GH1" s="311"/>
      <c r="GI1" s="311"/>
      <c r="GJ1" s="311"/>
      <c r="GK1" s="311"/>
      <c r="GL1" s="311"/>
      <c r="GM1" s="311"/>
      <c r="GN1" s="311"/>
      <c r="GO1" s="311"/>
      <c r="GP1" s="311"/>
      <c r="GQ1" s="311"/>
      <c r="GR1" s="311"/>
      <c r="GS1" s="311"/>
      <c r="GT1" s="311"/>
      <c r="GU1" s="311"/>
      <c r="GV1" s="311"/>
      <c r="GW1" s="311"/>
      <c r="GX1" s="311"/>
      <c r="GY1" s="311"/>
      <c r="GZ1" s="311"/>
      <c r="HA1" s="311"/>
      <c r="HB1" s="311"/>
      <c r="HC1" s="311"/>
      <c r="HD1" s="311"/>
      <c r="HE1" s="311"/>
      <c r="HF1" s="311"/>
      <c r="HG1" s="311"/>
      <c r="HH1" s="311"/>
      <c r="HI1" s="311"/>
      <c r="HJ1" s="311"/>
      <c r="HK1" s="311"/>
      <c r="HL1" s="311"/>
      <c r="HM1" s="311"/>
      <c r="HN1" s="311"/>
      <c r="HO1" s="311"/>
      <c r="HP1" s="311"/>
      <c r="HQ1" s="311"/>
      <c r="HR1" s="311"/>
      <c r="HS1" s="311"/>
      <c r="HT1" s="311"/>
      <c r="HU1" s="311"/>
      <c r="HV1" s="311"/>
      <c r="HW1" s="311"/>
      <c r="HX1" s="311"/>
      <c r="HY1" s="311"/>
      <c r="HZ1" s="311"/>
      <c r="IA1" s="311"/>
      <c r="IB1" s="311"/>
      <c r="IC1" s="311"/>
      <c r="ID1" s="311"/>
      <c r="IE1" s="311"/>
      <c r="IF1" s="311"/>
      <c r="IG1" s="311"/>
      <c r="IH1" s="311"/>
      <c r="II1" s="311"/>
      <c r="IJ1" s="311"/>
      <c r="IK1" s="311"/>
      <c r="IL1" s="311"/>
      <c r="IM1" s="311"/>
      <c r="IN1" s="311"/>
      <c r="IO1" s="311"/>
      <c r="IP1" s="311"/>
      <c r="IQ1" s="311"/>
      <c r="IR1" s="311"/>
      <c r="IS1" s="311"/>
      <c r="IT1" s="311"/>
      <c r="IU1" s="311"/>
      <c r="IV1" s="311"/>
    </row>
    <row r="2" spans="1:256" s="315" customFormat="1" ht="16.5" hidden="1" customHeight="1">
      <c r="A2" s="312"/>
      <c r="B2" s="312"/>
      <c r="C2" s="313"/>
      <c r="D2" s="312"/>
      <c r="E2" s="312"/>
      <c r="F2" s="312"/>
      <c r="G2" s="312"/>
      <c r="H2" s="312"/>
      <c r="I2" s="312"/>
      <c r="J2" s="312"/>
      <c r="K2" s="312"/>
      <c r="L2" s="312"/>
      <c r="M2" s="345"/>
      <c r="N2" s="345"/>
      <c r="O2" s="345"/>
      <c r="P2" s="345"/>
      <c r="Q2" s="345"/>
      <c r="R2" s="345"/>
      <c r="S2" s="314"/>
      <c r="T2" s="314"/>
      <c r="U2" s="314"/>
      <c r="V2" s="314"/>
      <c r="W2" s="313"/>
      <c r="X2" s="313"/>
      <c r="Y2" s="313"/>
      <c r="Z2" s="313"/>
      <c r="AA2" s="313"/>
      <c r="AB2" s="313"/>
      <c r="AC2" s="313"/>
      <c r="AD2" s="313"/>
      <c r="AE2" s="313"/>
      <c r="AF2" s="313"/>
      <c r="AG2" s="313"/>
      <c r="AH2" s="313"/>
      <c r="AI2" s="313"/>
      <c r="AJ2" s="313"/>
      <c r="AK2" s="313"/>
      <c r="AL2" s="313"/>
      <c r="AM2" s="313"/>
      <c r="AN2" s="313"/>
      <c r="AO2" s="313"/>
      <c r="AP2" s="313"/>
      <c r="AQ2" s="313"/>
      <c r="AR2" s="313"/>
      <c r="AS2" s="313"/>
      <c r="AT2" s="313"/>
      <c r="AU2" s="313"/>
      <c r="AV2" s="313"/>
      <c r="AW2" s="313"/>
      <c r="AX2" s="313"/>
      <c r="AY2" s="313"/>
      <c r="AZ2" s="313"/>
      <c r="BA2" s="313"/>
      <c r="BB2" s="313"/>
      <c r="BC2" s="313"/>
      <c r="BD2" s="313"/>
      <c r="BE2" s="313"/>
      <c r="BF2" s="313"/>
      <c r="BG2" s="313"/>
      <c r="BH2" s="313"/>
      <c r="BI2" s="313"/>
      <c r="BJ2" s="313"/>
      <c r="BK2" s="313"/>
      <c r="BL2" s="313"/>
      <c r="BM2" s="313"/>
      <c r="BN2" s="313"/>
      <c r="BO2" s="313"/>
      <c r="BP2" s="313"/>
      <c r="BQ2" s="313"/>
      <c r="BR2" s="313"/>
      <c r="BS2" s="313"/>
      <c r="BT2" s="313"/>
      <c r="BU2" s="313"/>
      <c r="BV2" s="313"/>
      <c r="BW2" s="313"/>
      <c r="BX2" s="313"/>
      <c r="BY2" s="313"/>
      <c r="BZ2" s="313"/>
      <c r="CA2" s="313"/>
      <c r="CB2" s="313"/>
      <c r="CC2" s="313"/>
      <c r="CD2" s="313"/>
      <c r="CE2" s="313"/>
      <c r="CF2" s="313"/>
      <c r="CG2" s="313"/>
      <c r="CH2" s="313"/>
      <c r="CI2" s="313"/>
      <c r="CJ2" s="313"/>
      <c r="CK2" s="313"/>
      <c r="CL2" s="313"/>
      <c r="CM2" s="313"/>
      <c r="CN2" s="313"/>
      <c r="CO2" s="313"/>
      <c r="CP2" s="313"/>
      <c r="CQ2" s="313"/>
      <c r="CR2" s="313"/>
      <c r="CS2" s="313"/>
      <c r="CT2" s="313"/>
      <c r="CU2" s="313"/>
      <c r="CV2" s="313"/>
      <c r="CW2" s="313"/>
      <c r="CX2" s="313"/>
      <c r="CY2" s="313"/>
      <c r="CZ2" s="313"/>
      <c r="DA2" s="313"/>
      <c r="DB2" s="313"/>
      <c r="DC2" s="313"/>
      <c r="DD2" s="313"/>
      <c r="DE2" s="313"/>
      <c r="DF2" s="313"/>
      <c r="DG2" s="313"/>
      <c r="DH2" s="313"/>
      <c r="DI2" s="313"/>
      <c r="DJ2" s="313"/>
      <c r="DK2" s="313"/>
      <c r="DL2" s="313"/>
      <c r="DM2" s="313"/>
      <c r="DN2" s="313"/>
      <c r="DO2" s="313"/>
      <c r="DP2" s="313"/>
      <c r="DQ2" s="313"/>
      <c r="DR2" s="313"/>
      <c r="DS2" s="313"/>
      <c r="DT2" s="313"/>
      <c r="DU2" s="313"/>
      <c r="DV2" s="313"/>
      <c r="DW2" s="313"/>
      <c r="DX2" s="313"/>
      <c r="DY2" s="313"/>
      <c r="DZ2" s="313"/>
      <c r="EA2" s="313"/>
      <c r="EB2" s="313"/>
      <c r="EC2" s="313"/>
      <c r="ED2" s="313"/>
      <c r="EE2" s="313"/>
      <c r="EF2" s="313"/>
      <c r="EG2" s="313"/>
      <c r="EH2" s="313"/>
      <c r="EI2" s="313"/>
      <c r="EJ2" s="313"/>
      <c r="EK2" s="313"/>
      <c r="EL2" s="313"/>
      <c r="EM2" s="313"/>
      <c r="EN2" s="313"/>
      <c r="EO2" s="313"/>
      <c r="EP2" s="313"/>
      <c r="EQ2" s="313"/>
      <c r="ER2" s="313"/>
      <c r="ES2" s="313"/>
      <c r="ET2" s="313"/>
    </row>
    <row r="3" spans="1:256" s="115" customFormat="1" ht="3" customHeight="1">
      <c r="A3" s="114"/>
      <c r="B3" s="32"/>
      <c r="C3" s="202"/>
      <c r="D3" s="32"/>
      <c r="E3" s="32"/>
      <c r="F3" s="32"/>
      <c r="G3" s="32"/>
      <c r="H3" s="32"/>
      <c r="I3" s="32"/>
      <c r="J3" s="32"/>
      <c r="K3" s="32"/>
      <c r="L3" s="203"/>
      <c r="M3" s="189"/>
      <c r="N3" s="189"/>
      <c r="O3" s="189"/>
      <c r="P3" s="189"/>
      <c r="Q3" s="189"/>
      <c r="R3" s="189"/>
      <c r="S3" s="309"/>
      <c r="T3" s="309"/>
      <c r="U3" s="309"/>
      <c r="V3" s="309"/>
    </row>
    <row r="4" spans="1:256" s="115" customFormat="1" ht="22.5">
      <c r="A4" s="114"/>
      <c r="B4" s="32"/>
      <c r="C4" s="202"/>
      <c r="D4" s="622" t="s">
        <v>397</v>
      </c>
      <c r="E4" s="623"/>
      <c r="F4" s="623"/>
      <c r="G4" s="623"/>
      <c r="H4" s="624"/>
      <c r="I4" s="376"/>
      <c r="M4" s="189"/>
      <c r="N4" s="189"/>
      <c r="O4" s="189"/>
      <c r="P4" s="189"/>
      <c r="Q4" s="189"/>
      <c r="R4" s="189"/>
      <c r="S4" s="309"/>
      <c r="T4" s="309"/>
      <c r="U4" s="309"/>
      <c r="V4" s="309"/>
    </row>
    <row r="5" spans="1:256" s="115" customFormat="1" ht="3" hidden="1" customHeight="1">
      <c r="A5" s="114"/>
      <c r="B5" s="32"/>
      <c r="C5" s="202"/>
      <c r="D5" s="32"/>
      <c r="E5" s="32"/>
      <c r="F5" s="32"/>
      <c r="G5" s="32"/>
      <c r="H5" s="204"/>
      <c r="I5" s="204"/>
      <c r="J5" s="204"/>
      <c r="K5" s="204"/>
      <c r="L5" s="205"/>
      <c r="M5" s="189"/>
      <c r="N5" s="189"/>
      <c r="O5" s="189"/>
      <c r="P5" s="189"/>
      <c r="Q5" s="189"/>
      <c r="R5" s="189"/>
      <c r="S5" s="309"/>
      <c r="T5" s="309"/>
      <c r="U5" s="309"/>
      <c r="V5" s="309"/>
    </row>
    <row r="6" spans="1:256" s="115" customFormat="1" ht="20.100000000000001" hidden="1" customHeight="1">
      <c r="A6" s="116"/>
      <c r="B6" s="116"/>
      <c r="C6" s="202"/>
      <c r="D6" s="625"/>
      <c r="E6" s="625"/>
      <c r="F6" s="626" t="s">
        <v>84</v>
      </c>
      <c r="G6" s="626"/>
      <c r="H6" s="204"/>
      <c r="I6" s="204"/>
      <c r="J6" s="206"/>
      <c r="K6" s="207"/>
      <c r="L6" s="207"/>
      <c r="M6" s="189"/>
      <c r="N6" s="189"/>
      <c r="O6" s="189"/>
      <c r="P6" s="189"/>
      <c r="Q6" s="189"/>
      <c r="R6" s="189"/>
      <c r="S6" s="309"/>
      <c r="T6" s="309"/>
      <c r="U6" s="309"/>
      <c r="V6" s="309"/>
    </row>
    <row r="7" spans="1:256" ht="3" customHeight="1"/>
    <row r="8" spans="1:256" s="115" customFormat="1">
      <c r="A8" s="114"/>
      <c r="B8" s="32"/>
      <c r="C8" s="202"/>
      <c r="D8" s="613" t="s">
        <v>16</v>
      </c>
      <c r="E8" s="613"/>
      <c r="F8" s="613" t="s">
        <v>398</v>
      </c>
      <c r="G8" s="613"/>
      <c r="H8" s="613"/>
      <c r="I8" s="627" t="s">
        <v>399</v>
      </c>
      <c r="J8" s="627"/>
      <c r="K8" s="627"/>
      <c r="L8" s="627"/>
      <c r="M8" s="189"/>
      <c r="N8" s="189"/>
      <c r="O8" s="189"/>
      <c r="P8" s="189"/>
      <c r="Q8" s="189"/>
      <c r="R8" s="189"/>
      <c r="S8" s="309"/>
      <c r="T8" s="309"/>
      <c r="U8" s="309"/>
      <c r="V8" s="309"/>
    </row>
    <row r="9" spans="1:256" s="115" customFormat="1" ht="20.25" customHeight="1">
      <c r="A9" s="114"/>
      <c r="B9" s="32"/>
      <c r="C9" s="202"/>
      <c r="D9" s="209" t="s">
        <v>92</v>
      </c>
      <c r="E9" s="209" t="s">
        <v>400</v>
      </c>
      <c r="F9" s="618" t="s">
        <v>92</v>
      </c>
      <c r="G9" s="619"/>
      <c r="H9" s="210" t="s">
        <v>400</v>
      </c>
      <c r="I9" s="620" t="s">
        <v>92</v>
      </c>
      <c r="J9" s="620"/>
      <c r="K9" s="210" t="s">
        <v>400</v>
      </c>
      <c r="L9" s="210" t="s">
        <v>401</v>
      </c>
      <c r="M9" s="189"/>
      <c r="N9" s="189"/>
      <c r="O9" s="189"/>
      <c r="P9" s="189"/>
      <c r="Q9" s="189"/>
      <c r="R9" s="189"/>
      <c r="S9" s="309"/>
      <c r="T9" s="309"/>
      <c r="U9" s="309"/>
      <c r="V9" s="309"/>
    </row>
    <row r="10" spans="1:256" ht="12" customHeight="1">
      <c r="C10" s="218"/>
      <c r="D10" s="307" t="s">
        <v>93</v>
      </c>
      <c r="E10" s="307" t="s">
        <v>49</v>
      </c>
      <c r="F10" s="621" t="s">
        <v>50</v>
      </c>
      <c r="G10" s="621"/>
      <c r="H10" s="307" t="s">
        <v>51</v>
      </c>
      <c r="I10" s="621" t="s">
        <v>68</v>
      </c>
      <c r="J10" s="621"/>
      <c r="K10" s="307" t="s">
        <v>69</v>
      </c>
      <c r="L10" s="307" t="s">
        <v>183</v>
      </c>
      <c r="M10" s="208"/>
      <c r="N10" s="208"/>
      <c r="O10" s="208"/>
      <c r="P10" s="208"/>
      <c r="Q10" s="208"/>
      <c r="R10" s="208"/>
      <c r="S10" s="308"/>
      <c r="T10" s="308"/>
      <c r="U10" s="308"/>
      <c r="V10" s="308"/>
    </row>
    <row r="11" spans="1:256" s="115" customFormat="1" hidden="1">
      <c r="A11" s="32"/>
      <c r="B11" s="32"/>
      <c r="C11" s="202"/>
      <c r="D11" s="211">
        <v>0</v>
      </c>
      <c r="E11" s="212"/>
      <c r="F11" s="148"/>
      <c r="G11" s="148"/>
      <c r="H11" s="213"/>
      <c r="I11" s="214"/>
      <c r="J11" s="148"/>
      <c r="K11" s="213"/>
      <c r="L11" s="215"/>
      <c r="M11" s="348" t="s">
        <v>520</v>
      </c>
      <c r="N11" s="189"/>
      <c r="O11" s="189"/>
      <c r="P11" s="189" t="s">
        <v>518</v>
      </c>
      <c r="Q11" s="189" t="s">
        <v>519</v>
      </c>
      <c r="R11" s="189" t="s">
        <v>583</v>
      </c>
      <c r="S11" s="309"/>
      <c r="T11" s="309"/>
      <c r="U11" s="309"/>
      <c r="V11" s="309"/>
    </row>
    <row r="12" spans="1:256" customFormat="1" ht="0.95" customHeight="1">
      <c r="A12" s="82"/>
      <c r="B12" s="169" t="s">
        <v>405</v>
      </c>
      <c r="C12" s="612"/>
      <c r="D12" s="613">
        <v>1</v>
      </c>
      <c r="E12" s="614" t="s">
        <v>1854</v>
      </c>
      <c r="F12" s="305"/>
      <c r="G12" s="171">
        <v>0</v>
      </c>
      <c r="H12" s="310"/>
      <c r="I12" s="219"/>
      <c r="J12" s="344" t="s">
        <v>517</v>
      </c>
      <c r="K12" s="142"/>
      <c r="L12" s="231"/>
      <c r="M12" s="189">
        <f t="shared" ref="M12:M20" si="0">mergeValue(H12)</f>
        <v>0</v>
      </c>
      <c r="N12" s="180"/>
      <c r="O12" s="180"/>
      <c r="P12" s="189" t="str">
        <f>IF(ISERROR(MATCH(Q12,MODesc,0)),"n","y")</f>
        <v>y</v>
      </c>
      <c r="Q12" s="180" t="s">
        <v>1854</v>
      </c>
      <c r="R12" s="189" t="str">
        <f>K12&amp;"("&amp;L12&amp;")"</f>
        <v>()</v>
      </c>
      <c r="S12" s="169"/>
      <c r="T12" s="169"/>
      <c r="U12" s="217"/>
      <c r="V12" s="169"/>
      <c r="W12" s="169"/>
      <c r="X12" s="169"/>
      <c r="Y12" s="167"/>
      <c r="Z12" s="167"/>
      <c r="AA12" s="182"/>
      <c r="AB12" s="182"/>
      <c r="AC12" s="182"/>
      <c r="AD12" s="182"/>
      <c r="AE12" s="182"/>
      <c r="AF12" s="182"/>
      <c r="AG12" s="182"/>
      <c r="AH12" s="182"/>
      <c r="AI12" s="182"/>
      <c r="AJ12" s="182"/>
      <c r="AK12" s="182"/>
      <c r="AL12" s="182"/>
      <c r="AM12" s="182"/>
      <c r="AN12" s="182"/>
      <c r="AO12" s="182"/>
      <c r="AP12" s="182"/>
      <c r="AQ12" s="182"/>
      <c r="AR12" s="182"/>
      <c r="AS12" s="182"/>
      <c r="AT12" s="182"/>
      <c r="AU12" s="182"/>
      <c r="AV12" s="182"/>
      <c r="AW12" s="182"/>
      <c r="AX12" s="182"/>
      <c r="AY12" s="182"/>
      <c r="AZ12" s="182"/>
      <c r="BA12" s="182"/>
      <c r="BB12" s="182"/>
      <c r="BC12" s="182"/>
      <c r="BD12" s="182"/>
      <c r="BE12" s="182"/>
      <c r="BF12" s="182"/>
      <c r="BG12" s="182"/>
      <c r="BH12" s="182"/>
      <c r="BI12" s="182"/>
      <c r="BJ12" s="182"/>
      <c r="BK12" s="182"/>
      <c r="BL12" s="182"/>
      <c r="BM12" s="182"/>
      <c r="BN12" s="182"/>
      <c r="BO12" s="182"/>
      <c r="BP12" s="182"/>
      <c r="BQ12" s="182"/>
      <c r="BR12" s="182"/>
      <c r="BS12" s="182"/>
      <c r="BT12" s="182"/>
      <c r="BU12" s="182"/>
      <c r="BV12" s="167"/>
      <c r="BW12" s="167"/>
      <c r="BX12" s="167"/>
      <c r="BY12" s="167"/>
      <c r="BZ12" s="167"/>
      <c r="CA12" s="167"/>
      <c r="CB12" s="167"/>
      <c r="CC12" s="167"/>
      <c r="CD12" s="167"/>
      <c r="CE12" s="167"/>
    </row>
    <row r="13" spans="1:256" customFormat="1" ht="0.95" customHeight="1">
      <c r="A13" s="82"/>
      <c r="B13" s="169" t="s">
        <v>405</v>
      </c>
      <c r="C13" s="612"/>
      <c r="D13" s="613"/>
      <c r="E13" s="615"/>
      <c r="F13" s="616"/>
      <c r="G13" s="613">
        <v>1</v>
      </c>
      <c r="H13" s="611" t="s">
        <v>1026</v>
      </c>
      <c r="I13" s="219"/>
      <c r="J13" s="344" t="s">
        <v>517</v>
      </c>
      <c r="K13" s="142"/>
      <c r="L13" s="231"/>
      <c r="M13" s="189" t="str">
        <f t="shared" si="0"/>
        <v>Курский муниципальный район</v>
      </c>
      <c r="N13" s="180"/>
      <c r="O13" s="180"/>
      <c r="P13" s="180"/>
      <c r="Q13" s="180"/>
      <c r="R13" s="189" t="str">
        <f>K13&amp;"("&amp;L13&amp;")"</f>
        <v>()</v>
      </c>
      <c r="S13" s="169"/>
      <c r="T13" s="169"/>
      <c r="U13" s="217"/>
      <c r="V13" s="169"/>
      <c r="W13" s="169"/>
      <c r="X13" s="169"/>
      <c r="Y13" s="167"/>
      <c r="Z13" s="167"/>
      <c r="AA13" s="182"/>
      <c r="AB13" s="182"/>
      <c r="AC13" s="182"/>
      <c r="AD13" s="182"/>
      <c r="AE13" s="182"/>
      <c r="AF13" s="182"/>
      <c r="AG13" s="182"/>
      <c r="AH13" s="182"/>
      <c r="AI13" s="182"/>
      <c r="AJ13" s="182"/>
      <c r="AK13" s="182"/>
      <c r="AL13" s="182"/>
      <c r="AM13" s="182"/>
      <c r="AN13" s="182"/>
      <c r="AO13" s="182"/>
      <c r="AP13" s="182"/>
      <c r="AQ13" s="182"/>
      <c r="AR13" s="182"/>
      <c r="AS13" s="182"/>
      <c r="AT13" s="182"/>
      <c r="AU13" s="182"/>
      <c r="AV13" s="182"/>
      <c r="AW13" s="182"/>
      <c r="AX13" s="182"/>
      <c r="AY13" s="182"/>
      <c r="AZ13" s="182"/>
      <c r="BA13" s="182"/>
      <c r="BB13" s="182"/>
      <c r="BC13" s="182"/>
      <c r="BD13" s="182"/>
      <c r="BE13" s="182"/>
      <c r="BF13" s="182"/>
      <c r="BG13" s="182"/>
      <c r="BH13" s="182"/>
      <c r="BI13" s="182"/>
      <c r="BJ13" s="182"/>
      <c r="BK13" s="182"/>
      <c r="BL13" s="182"/>
      <c r="BM13" s="182"/>
      <c r="BN13" s="182"/>
      <c r="BO13" s="182"/>
      <c r="BP13" s="182"/>
      <c r="BQ13" s="182"/>
      <c r="BR13" s="182"/>
      <c r="BS13" s="182"/>
      <c r="BT13" s="182"/>
      <c r="BU13" s="182"/>
      <c r="BV13" s="167"/>
      <c r="BW13" s="167"/>
      <c r="BX13" s="167"/>
      <c r="BY13" s="167"/>
      <c r="BZ13" s="167"/>
      <c r="CA13" s="167"/>
      <c r="CB13" s="167"/>
      <c r="CC13" s="167"/>
      <c r="CD13" s="167"/>
      <c r="CE13" s="167"/>
    </row>
    <row r="14" spans="1:256" customFormat="1" ht="15" customHeight="1">
      <c r="A14" s="82"/>
      <c r="B14" s="169" t="s">
        <v>405</v>
      </c>
      <c r="C14" s="612"/>
      <c r="D14" s="613"/>
      <c r="E14" s="615"/>
      <c r="F14" s="617"/>
      <c r="G14" s="613"/>
      <c r="H14" s="611"/>
      <c r="I14" s="585"/>
      <c r="J14" s="171">
        <v>1</v>
      </c>
      <c r="K14" s="346" t="s">
        <v>1059</v>
      </c>
      <c r="L14" s="216" t="s">
        <v>1060</v>
      </c>
      <c r="M14" s="189" t="str">
        <f t="shared" si="0"/>
        <v>Курский муниципальный район</v>
      </c>
      <c r="N14" s="180"/>
      <c r="O14" s="180"/>
      <c r="P14" s="180"/>
      <c r="Q14" s="180"/>
      <c r="R14" s="189" t="str">
        <f>K14&amp;" ("&amp;L14&amp;")"</f>
        <v>Щетинский сельсовет (38620492)</v>
      </c>
      <c r="S14" s="169"/>
      <c r="T14" s="169"/>
      <c r="U14" s="217"/>
      <c r="V14" s="169"/>
      <c r="W14" s="169"/>
      <c r="X14" s="169"/>
      <c r="Y14" s="167"/>
      <c r="Z14" s="167"/>
      <c r="AA14" s="182"/>
      <c r="AB14" s="182"/>
      <c r="AC14" s="182"/>
      <c r="AD14" s="182"/>
      <c r="AE14" s="182"/>
      <c r="AF14" s="182"/>
      <c r="AG14" s="182"/>
      <c r="AH14" s="182"/>
      <c r="AI14" s="182"/>
      <c r="AJ14" s="182"/>
      <c r="AK14" s="182"/>
      <c r="AL14" s="182"/>
      <c r="AM14" s="182"/>
      <c r="AN14" s="182"/>
      <c r="AO14" s="182"/>
      <c r="AP14" s="182"/>
      <c r="AQ14" s="182"/>
      <c r="AR14" s="182"/>
      <c r="AS14" s="182"/>
      <c r="AT14" s="182"/>
      <c r="AU14" s="182"/>
      <c r="AV14" s="182"/>
      <c r="AW14" s="182"/>
      <c r="AX14" s="182"/>
      <c r="AY14" s="182"/>
      <c r="AZ14" s="182"/>
      <c r="BA14" s="182"/>
      <c r="BB14" s="182"/>
      <c r="BC14" s="182"/>
      <c r="BD14" s="182"/>
      <c r="BE14" s="182"/>
      <c r="BF14" s="182"/>
      <c r="BG14" s="182"/>
      <c r="BH14" s="182"/>
      <c r="BI14" s="182"/>
      <c r="BJ14" s="182"/>
      <c r="BK14" s="182"/>
      <c r="BL14" s="182"/>
      <c r="BM14" s="182"/>
      <c r="BN14" s="182"/>
      <c r="BO14" s="182"/>
      <c r="BP14" s="182"/>
      <c r="BQ14" s="182"/>
      <c r="BR14" s="182"/>
      <c r="BS14" s="182"/>
      <c r="BT14" s="182"/>
      <c r="BU14" s="182"/>
      <c r="BV14" s="167"/>
      <c r="BW14" s="167"/>
      <c r="BX14" s="167"/>
      <c r="BY14" s="167"/>
      <c r="BZ14" s="167"/>
      <c r="CA14" s="167"/>
      <c r="CB14" s="167"/>
      <c r="CC14" s="167"/>
      <c r="CD14" s="167"/>
      <c r="CE14" s="167"/>
    </row>
    <row r="15" spans="1:256" customFormat="1" ht="0.95" customHeight="1">
      <c r="A15" s="82"/>
      <c r="B15" s="169" t="s">
        <v>405</v>
      </c>
      <c r="C15" s="612"/>
      <c r="D15" s="613">
        <v>2</v>
      </c>
      <c r="E15" s="614" t="s">
        <v>1855</v>
      </c>
      <c r="F15" s="305"/>
      <c r="G15" s="171">
        <v>0</v>
      </c>
      <c r="H15" s="310"/>
      <c r="I15" s="219"/>
      <c r="J15" s="344" t="s">
        <v>517</v>
      </c>
      <c r="K15" s="142"/>
      <c r="L15" s="231"/>
      <c r="M15" s="189">
        <f t="shared" si="0"/>
        <v>0</v>
      </c>
      <c r="N15" s="180"/>
      <c r="O15" s="180"/>
      <c r="P15" s="189" t="str">
        <f>IF(ISERROR(MATCH(Q15,MODesc,0)),"n","y")</f>
        <v>y</v>
      </c>
      <c r="Q15" s="180" t="s">
        <v>1855</v>
      </c>
      <c r="R15" s="189" t="str">
        <f>K15&amp;"("&amp;L15&amp;")"</f>
        <v>()</v>
      </c>
      <c r="S15" s="169"/>
      <c r="T15" s="169"/>
      <c r="U15" s="217"/>
      <c r="V15" s="169"/>
      <c r="W15" s="169"/>
      <c r="X15" s="169"/>
      <c r="Y15" s="167"/>
      <c r="Z15" s="167"/>
      <c r="AA15" s="182"/>
      <c r="AB15" s="182"/>
      <c r="AC15" s="182"/>
      <c r="AD15" s="182"/>
      <c r="AE15" s="182"/>
      <c r="AF15" s="182"/>
      <c r="AG15" s="182"/>
      <c r="AH15" s="182"/>
      <c r="AI15" s="182"/>
      <c r="AJ15" s="182"/>
      <c r="AK15" s="182"/>
      <c r="AL15" s="182"/>
      <c r="AM15" s="182"/>
      <c r="AN15" s="182"/>
      <c r="AO15" s="182"/>
      <c r="AP15" s="182"/>
      <c r="AQ15" s="182"/>
      <c r="AR15" s="182"/>
      <c r="AS15" s="182"/>
      <c r="AT15" s="182"/>
      <c r="AU15" s="182"/>
      <c r="AV15" s="182"/>
      <c r="AW15" s="182"/>
      <c r="AX15" s="182"/>
      <c r="AY15" s="182"/>
      <c r="AZ15" s="182"/>
      <c r="BA15" s="182"/>
      <c r="BB15" s="182"/>
      <c r="BC15" s="182"/>
      <c r="BD15" s="182"/>
      <c r="BE15" s="182"/>
      <c r="BF15" s="182"/>
      <c r="BG15" s="182"/>
      <c r="BH15" s="182"/>
      <c r="BI15" s="182"/>
      <c r="BJ15" s="182"/>
      <c r="BK15" s="182"/>
      <c r="BL15" s="182"/>
      <c r="BM15" s="182"/>
      <c r="BN15" s="182"/>
      <c r="BO15" s="182"/>
      <c r="BP15" s="182"/>
      <c r="BQ15" s="182"/>
      <c r="BR15" s="182"/>
      <c r="BS15" s="182"/>
      <c r="BT15" s="182"/>
      <c r="BU15" s="182"/>
      <c r="BV15" s="167"/>
      <c r="BW15" s="167"/>
      <c r="BX15" s="167"/>
      <c r="BY15" s="167"/>
      <c r="BZ15" s="167"/>
      <c r="CA15" s="167"/>
      <c r="CB15" s="167"/>
      <c r="CC15" s="167"/>
      <c r="CD15" s="167"/>
      <c r="CE15" s="167"/>
    </row>
    <row r="16" spans="1:256" customFormat="1" ht="0.95" customHeight="1">
      <c r="A16" s="82"/>
      <c r="B16" s="169" t="s">
        <v>405</v>
      </c>
      <c r="C16" s="612"/>
      <c r="D16" s="613"/>
      <c r="E16" s="615"/>
      <c r="F16" s="616"/>
      <c r="G16" s="613">
        <v>1</v>
      </c>
      <c r="H16" s="611" t="s">
        <v>1026</v>
      </c>
      <c r="I16" s="219"/>
      <c r="J16" s="344" t="s">
        <v>517</v>
      </c>
      <c r="K16" s="142"/>
      <c r="L16" s="231"/>
      <c r="M16" s="189" t="str">
        <f t="shared" si="0"/>
        <v>Курский муниципальный район</v>
      </c>
      <c r="N16" s="180"/>
      <c r="O16" s="180"/>
      <c r="P16" s="180"/>
      <c r="Q16" s="180"/>
      <c r="R16" s="189" t="str">
        <f>K16&amp;"("&amp;L16&amp;")"</f>
        <v>()</v>
      </c>
      <c r="S16" s="169"/>
      <c r="T16" s="169"/>
      <c r="U16" s="217"/>
      <c r="V16" s="169"/>
      <c r="W16" s="169"/>
      <c r="X16" s="169"/>
      <c r="Y16" s="167"/>
      <c r="Z16" s="167"/>
      <c r="AA16" s="182"/>
      <c r="AB16" s="182"/>
      <c r="AC16" s="182"/>
      <c r="AD16" s="182"/>
      <c r="AE16" s="182"/>
      <c r="AF16" s="182"/>
      <c r="AG16" s="182"/>
      <c r="AH16" s="182"/>
      <c r="AI16" s="182"/>
      <c r="AJ16" s="182"/>
      <c r="AK16" s="182"/>
      <c r="AL16" s="182"/>
      <c r="AM16" s="182"/>
      <c r="AN16" s="182"/>
      <c r="AO16" s="182"/>
      <c r="AP16" s="182"/>
      <c r="AQ16" s="182"/>
      <c r="AR16" s="182"/>
      <c r="AS16" s="182"/>
      <c r="AT16" s="182"/>
      <c r="AU16" s="182"/>
      <c r="AV16" s="182"/>
      <c r="AW16" s="182"/>
      <c r="AX16" s="182"/>
      <c r="AY16" s="182"/>
      <c r="AZ16" s="182"/>
      <c r="BA16" s="182"/>
      <c r="BB16" s="182"/>
      <c r="BC16" s="182"/>
      <c r="BD16" s="182"/>
      <c r="BE16" s="182"/>
      <c r="BF16" s="182"/>
      <c r="BG16" s="182"/>
      <c r="BH16" s="182"/>
      <c r="BI16" s="182"/>
      <c r="BJ16" s="182"/>
      <c r="BK16" s="182"/>
      <c r="BL16" s="182"/>
      <c r="BM16" s="182"/>
      <c r="BN16" s="182"/>
      <c r="BO16" s="182"/>
      <c r="BP16" s="182"/>
      <c r="BQ16" s="182"/>
      <c r="BR16" s="182"/>
      <c r="BS16" s="182"/>
      <c r="BT16" s="182"/>
      <c r="BU16" s="182"/>
      <c r="BV16" s="167"/>
      <c r="BW16" s="167"/>
      <c r="BX16" s="167"/>
      <c r="BY16" s="167"/>
      <c r="BZ16" s="167"/>
      <c r="CA16" s="167"/>
      <c r="CB16" s="167"/>
      <c r="CC16" s="167"/>
      <c r="CD16" s="167"/>
      <c r="CE16" s="167"/>
    </row>
    <row r="17" spans="1:83" customFormat="1" ht="15" customHeight="1">
      <c r="A17" s="82"/>
      <c r="B17" s="169" t="s">
        <v>405</v>
      </c>
      <c r="C17" s="612"/>
      <c r="D17" s="613"/>
      <c r="E17" s="615"/>
      <c r="F17" s="617"/>
      <c r="G17" s="613"/>
      <c r="H17" s="611"/>
      <c r="I17" s="585"/>
      <c r="J17" s="171">
        <v>1</v>
      </c>
      <c r="K17" s="346" t="s">
        <v>1034</v>
      </c>
      <c r="L17" s="216" t="s">
        <v>1035</v>
      </c>
      <c r="M17" s="189" t="str">
        <f t="shared" si="0"/>
        <v>Курский муниципальный район</v>
      </c>
      <c r="N17" s="180"/>
      <c r="O17" s="180"/>
      <c r="P17" s="180"/>
      <c r="Q17" s="180"/>
      <c r="R17" s="189" t="str">
        <f>K17&amp;" ("&amp;L17&amp;")"</f>
        <v>Ворошневский сельсовет (38620424)</v>
      </c>
      <c r="S17" s="169"/>
      <c r="T17" s="169"/>
      <c r="U17" s="217"/>
      <c r="V17" s="169"/>
      <c r="W17" s="169"/>
      <c r="X17" s="169"/>
      <c r="Y17" s="167"/>
      <c r="Z17" s="167"/>
      <c r="AA17" s="182"/>
      <c r="AB17" s="182"/>
      <c r="AC17" s="182"/>
      <c r="AD17" s="182"/>
      <c r="AE17" s="182"/>
      <c r="AF17" s="182"/>
      <c r="AG17" s="182"/>
      <c r="AH17" s="182"/>
      <c r="AI17" s="182"/>
      <c r="AJ17" s="182"/>
      <c r="AK17" s="182"/>
      <c r="AL17" s="182"/>
      <c r="AM17" s="182"/>
      <c r="AN17" s="182"/>
      <c r="AO17" s="182"/>
      <c r="AP17" s="182"/>
      <c r="AQ17" s="182"/>
      <c r="AR17" s="182"/>
      <c r="AS17" s="182"/>
      <c r="AT17" s="182"/>
      <c r="AU17" s="182"/>
      <c r="AV17" s="182"/>
      <c r="AW17" s="182"/>
      <c r="AX17" s="182"/>
      <c r="AY17" s="182"/>
      <c r="AZ17" s="182"/>
      <c r="BA17" s="182"/>
      <c r="BB17" s="182"/>
      <c r="BC17" s="182"/>
      <c r="BD17" s="182"/>
      <c r="BE17" s="182"/>
      <c r="BF17" s="182"/>
      <c r="BG17" s="182"/>
      <c r="BH17" s="182"/>
      <c r="BI17" s="182"/>
      <c r="BJ17" s="182"/>
      <c r="BK17" s="182"/>
      <c r="BL17" s="182"/>
      <c r="BM17" s="182"/>
      <c r="BN17" s="182"/>
      <c r="BO17" s="182"/>
      <c r="BP17" s="182"/>
      <c r="BQ17" s="182"/>
      <c r="BR17" s="182"/>
      <c r="BS17" s="182"/>
      <c r="BT17" s="182"/>
      <c r="BU17" s="182"/>
      <c r="BV17" s="167"/>
      <c r="BW17" s="167"/>
      <c r="BX17" s="167"/>
      <c r="BY17" s="167"/>
      <c r="BZ17" s="167"/>
      <c r="CA17" s="167"/>
      <c r="CB17" s="167"/>
      <c r="CC17" s="167"/>
      <c r="CD17" s="167"/>
      <c r="CE17" s="167"/>
    </row>
    <row r="18" spans="1:83" customFormat="1" ht="0.95" customHeight="1">
      <c r="A18" s="82"/>
      <c r="B18" s="169" t="s">
        <v>405</v>
      </c>
      <c r="C18" s="612"/>
      <c r="D18" s="613">
        <v>3</v>
      </c>
      <c r="E18" s="614" t="s">
        <v>1856</v>
      </c>
      <c r="F18" s="305"/>
      <c r="G18" s="171">
        <v>0</v>
      </c>
      <c r="H18" s="310"/>
      <c r="I18" s="219"/>
      <c r="J18" s="344" t="s">
        <v>517</v>
      </c>
      <c r="K18" s="142"/>
      <c r="L18" s="231"/>
      <c r="M18" s="189">
        <f t="shared" si="0"/>
        <v>0</v>
      </c>
      <c r="N18" s="180"/>
      <c r="O18" s="180"/>
      <c r="P18" s="189" t="str">
        <f>IF(ISERROR(MATCH(Q18,MODesc,0)),"n","y")</f>
        <v>y</v>
      </c>
      <c r="Q18" s="180" t="s">
        <v>1856</v>
      </c>
      <c r="R18" s="189" t="str">
        <f>K18&amp;"("&amp;L18&amp;")"</f>
        <v>()</v>
      </c>
      <c r="S18" s="169"/>
      <c r="T18" s="169"/>
      <c r="U18" s="217"/>
      <c r="V18" s="169"/>
      <c r="W18" s="169"/>
      <c r="X18" s="169"/>
      <c r="Y18" s="167"/>
      <c r="Z18" s="167"/>
      <c r="AA18" s="182"/>
      <c r="AB18" s="182"/>
      <c r="AC18" s="182"/>
      <c r="AD18" s="182"/>
      <c r="AE18" s="182"/>
      <c r="AF18" s="182"/>
      <c r="AG18" s="182"/>
      <c r="AH18" s="182"/>
      <c r="AI18" s="182"/>
      <c r="AJ18" s="182"/>
      <c r="AK18" s="182"/>
      <c r="AL18" s="182"/>
      <c r="AM18" s="182"/>
      <c r="AN18" s="182"/>
      <c r="AO18" s="182"/>
      <c r="AP18" s="182"/>
      <c r="AQ18" s="182"/>
      <c r="AR18" s="182"/>
      <c r="AS18" s="182"/>
      <c r="AT18" s="182"/>
      <c r="AU18" s="182"/>
      <c r="AV18" s="182"/>
      <c r="AW18" s="182"/>
      <c r="AX18" s="182"/>
      <c r="AY18" s="182"/>
      <c r="AZ18" s="182"/>
      <c r="BA18" s="182"/>
      <c r="BB18" s="182"/>
      <c r="BC18" s="182"/>
      <c r="BD18" s="182"/>
      <c r="BE18" s="182"/>
      <c r="BF18" s="182"/>
      <c r="BG18" s="182"/>
      <c r="BH18" s="182"/>
      <c r="BI18" s="182"/>
      <c r="BJ18" s="182"/>
      <c r="BK18" s="182"/>
      <c r="BL18" s="182"/>
      <c r="BM18" s="182"/>
      <c r="BN18" s="182"/>
      <c r="BO18" s="182"/>
      <c r="BP18" s="182"/>
      <c r="BQ18" s="182"/>
      <c r="BR18" s="182"/>
      <c r="BS18" s="182"/>
      <c r="BT18" s="182"/>
      <c r="BU18" s="182"/>
      <c r="BV18" s="167"/>
      <c r="BW18" s="167"/>
      <c r="BX18" s="167"/>
      <c r="BY18" s="167"/>
      <c r="BZ18" s="167"/>
      <c r="CA18" s="167"/>
      <c r="CB18" s="167"/>
      <c r="CC18" s="167"/>
      <c r="CD18" s="167"/>
      <c r="CE18" s="167"/>
    </row>
    <row r="19" spans="1:83" customFormat="1" ht="0.95" customHeight="1">
      <c r="A19" s="82"/>
      <c r="B19" s="169" t="s">
        <v>405</v>
      </c>
      <c r="C19" s="612"/>
      <c r="D19" s="613"/>
      <c r="E19" s="615"/>
      <c r="F19" s="616"/>
      <c r="G19" s="613">
        <v>1</v>
      </c>
      <c r="H19" s="611" t="s">
        <v>1026</v>
      </c>
      <c r="I19" s="219"/>
      <c r="J19" s="344" t="s">
        <v>517</v>
      </c>
      <c r="K19" s="142"/>
      <c r="L19" s="231"/>
      <c r="M19" s="189" t="str">
        <f t="shared" si="0"/>
        <v>Курский муниципальный район</v>
      </c>
      <c r="N19" s="180"/>
      <c r="O19" s="180"/>
      <c r="P19" s="180"/>
      <c r="Q19" s="180"/>
      <c r="R19" s="189" t="str">
        <f>K19&amp;"("&amp;L19&amp;")"</f>
        <v>()</v>
      </c>
      <c r="S19" s="169"/>
      <c r="T19" s="169"/>
      <c r="U19" s="217"/>
      <c r="V19" s="169"/>
      <c r="W19" s="169"/>
      <c r="X19" s="169"/>
      <c r="Y19" s="167"/>
      <c r="Z19" s="167"/>
      <c r="AA19" s="182"/>
      <c r="AB19" s="182"/>
      <c r="AC19" s="182"/>
      <c r="AD19" s="182"/>
      <c r="AE19" s="182"/>
      <c r="AF19" s="182"/>
      <c r="AG19" s="182"/>
      <c r="AH19" s="182"/>
      <c r="AI19" s="182"/>
      <c r="AJ19" s="182"/>
      <c r="AK19" s="182"/>
      <c r="AL19" s="182"/>
      <c r="AM19" s="182"/>
      <c r="AN19" s="182"/>
      <c r="AO19" s="182"/>
      <c r="AP19" s="182"/>
      <c r="AQ19" s="182"/>
      <c r="AR19" s="182"/>
      <c r="AS19" s="182"/>
      <c r="AT19" s="182"/>
      <c r="AU19" s="182"/>
      <c r="AV19" s="182"/>
      <c r="AW19" s="182"/>
      <c r="AX19" s="182"/>
      <c r="AY19" s="182"/>
      <c r="AZ19" s="182"/>
      <c r="BA19" s="182"/>
      <c r="BB19" s="182"/>
      <c r="BC19" s="182"/>
      <c r="BD19" s="182"/>
      <c r="BE19" s="182"/>
      <c r="BF19" s="182"/>
      <c r="BG19" s="182"/>
      <c r="BH19" s="182"/>
      <c r="BI19" s="182"/>
      <c r="BJ19" s="182"/>
      <c r="BK19" s="182"/>
      <c r="BL19" s="182"/>
      <c r="BM19" s="182"/>
      <c r="BN19" s="182"/>
      <c r="BO19" s="182"/>
      <c r="BP19" s="182"/>
      <c r="BQ19" s="182"/>
      <c r="BR19" s="182"/>
      <c r="BS19" s="182"/>
      <c r="BT19" s="182"/>
      <c r="BU19" s="182"/>
      <c r="BV19" s="167"/>
      <c r="BW19" s="167"/>
      <c r="BX19" s="167"/>
      <c r="BY19" s="167"/>
      <c r="BZ19" s="167"/>
      <c r="CA19" s="167"/>
      <c r="CB19" s="167"/>
      <c r="CC19" s="167"/>
      <c r="CD19" s="167"/>
      <c r="CE19" s="167"/>
    </row>
    <row r="20" spans="1:83" customFormat="1" ht="15" customHeight="1">
      <c r="A20" s="82"/>
      <c r="B20" s="169" t="s">
        <v>405</v>
      </c>
      <c r="C20" s="612"/>
      <c r="D20" s="613"/>
      <c r="E20" s="615"/>
      <c r="F20" s="617"/>
      <c r="G20" s="613"/>
      <c r="H20" s="611"/>
      <c r="I20" s="585"/>
      <c r="J20" s="171">
        <v>1</v>
      </c>
      <c r="K20" s="346" t="s">
        <v>1054</v>
      </c>
      <c r="L20" s="216" t="s">
        <v>1055</v>
      </c>
      <c r="M20" s="189" t="str">
        <f t="shared" si="0"/>
        <v>Курский муниципальный район</v>
      </c>
      <c r="N20" s="180"/>
      <c r="O20" s="180"/>
      <c r="P20" s="180"/>
      <c r="Q20" s="180"/>
      <c r="R20" s="189" t="str">
        <f>K20&amp;" ("&amp;L20&amp;")"</f>
        <v>Полянский сельсовет (38620472)</v>
      </c>
      <c r="S20" s="169"/>
      <c r="T20" s="169"/>
      <c r="U20" s="217"/>
      <c r="V20" s="169"/>
      <c r="W20" s="169"/>
      <c r="X20" s="169"/>
      <c r="Y20" s="167"/>
      <c r="Z20" s="167"/>
      <c r="AA20" s="182"/>
      <c r="AB20" s="182"/>
      <c r="AC20" s="182"/>
      <c r="AD20" s="182"/>
      <c r="AE20" s="182"/>
      <c r="AF20" s="182"/>
      <c r="AG20" s="182"/>
      <c r="AH20" s="182"/>
      <c r="AI20" s="182"/>
      <c r="AJ20" s="182"/>
      <c r="AK20" s="182"/>
      <c r="AL20" s="182"/>
      <c r="AM20" s="182"/>
      <c r="AN20" s="182"/>
      <c r="AO20" s="182"/>
      <c r="AP20" s="182"/>
      <c r="AQ20" s="182"/>
      <c r="AR20" s="182"/>
      <c r="AS20" s="182"/>
      <c r="AT20" s="182"/>
      <c r="AU20" s="182"/>
      <c r="AV20" s="182"/>
      <c r="AW20" s="182"/>
      <c r="AX20" s="182"/>
      <c r="AY20" s="182"/>
      <c r="AZ20" s="182"/>
      <c r="BA20" s="182"/>
      <c r="BB20" s="182"/>
      <c r="BC20" s="182"/>
      <c r="BD20" s="182"/>
      <c r="BE20" s="182"/>
      <c r="BF20" s="182"/>
      <c r="BG20" s="182"/>
      <c r="BH20" s="182"/>
      <c r="BI20" s="182"/>
      <c r="BJ20" s="182"/>
      <c r="BK20" s="182"/>
      <c r="BL20" s="182"/>
      <c r="BM20" s="182"/>
      <c r="BN20" s="182"/>
      <c r="BO20" s="182"/>
      <c r="BP20" s="182"/>
      <c r="BQ20" s="182"/>
      <c r="BR20" s="182"/>
      <c r="BS20" s="182"/>
      <c r="BT20" s="182"/>
      <c r="BU20" s="182"/>
      <c r="BV20" s="167"/>
      <c r="BW20" s="167"/>
      <c r="BX20" s="167"/>
      <c r="BY20" s="167"/>
      <c r="BZ20" s="167"/>
      <c r="CA20" s="167"/>
      <c r="CB20" s="167"/>
      <c r="CC20" s="167"/>
      <c r="CD20" s="167"/>
      <c r="CE20" s="167"/>
    </row>
    <row r="21" spans="1:83" s="115" customFormat="1" ht="0.95" customHeight="1">
      <c r="A21" s="32"/>
      <c r="B21" s="32" t="s">
        <v>402</v>
      </c>
      <c r="C21" s="202"/>
      <c r="D21" s="219"/>
      <c r="E21" s="181"/>
      <c r="F21" s="221"/>
      <c r="G21" s="221"/>
      <c r="H21" s="221"/>
      <c r="I21" s="221"/>
      <c r="J21" s="221"/>
      <c r="K21" s="221"/>
      <c r="L21" s="222"/>
      <c r="M21" s="348"/>
      <c r="N21" s="189"/>
      <c r="O21" s="189"/>
      <c r="P21" s="189"/>
      <c r="Q21" s="189" t="s">
        <v>19</v>
      </c>
      <c r="R21" s="189"/>
      <c r="S21" s="309"/>
      <c r="T21" s="309"/>
      <c r="U21" s="309"/>
      <c r="V21" s="309"/>
    </row>
    <row r="22" spans="1:83" s="115" customFormat="1" ht="21" customHeight="1">
      <c r="A22" s="114"/>
      <c r="B22" s="32"/>
      <c r="C22" s="202"/>
      <c r="D22" s="223"/>
      <c r="E22" s="223"/>
      <c r="F22" s="223"/>
      <c r="G22" s="223"/>
      <c r="H22" s="223"/>
      <c r="I22" s="223"/>
      <c r="J22" s="223"/>
      <c r="K22" s="223"/>
      <c r="L22" s="223"/>
      <c r="M22" s="189"/>
      <c r="N22" s="189"/>
      <c r="O22" s="189"/>
      <c r="P22" s="189"/>
      <c r="Q22" s="189"/>
      <c r="R22" s="189"/>
      <c r="S22" s="309"/>
      <c r="T22" s="309"/>
      <c r="U22" s="309"/>
      <c r="V22" s="309"/>
    </row>
    <row r="23" spans="1:83" s="115" customFormat="1">
      <c r="A23" s="114"/>
      <c r="B23" s="32"/>
      <c r="C23" s="202"/>
      <c r="D23" s="32"/>
      <c r="E23" s="32"/>
      <c r="F23" s="32"/>
      <c r="G23" s="32"/>
      <c r="H23" s="32"/>
      <c r="I23" s="32"/>
      <c r="J23" s="32"/>
      <c r="K23" s="32"/>
      <c r="L23" s="32"/>
      <c r="M23" s="189"/>
      <c r="N23" s="189"/>
      <c r="O23" s="189"/>
      <c r="P23" s="189"/>
      <c r="Q23" s="189"/>
      <c r="R23" s="189"/>
      <c r="S23" s="309"/>
      <c r="T23" s="309"/>
      <c r="U23" s="309"/>
      <c r="V23" s="309"/>
    </row>
    <row r="24" spans="1:83" s="115" customFormat="1" ht="0.75" customHeight="1">
      <c r="A24" s="114"/>
      <c r="B24" s="32"/>
      <c r="C24" s="202"/>
      <c r="D24" s="32"/>
      <c r="E24" s="32"/>
      <c r="F24" s="32"/>
      <c r="G24" s="32"/>
      <c r="H24" s="32"/>
      <c r="I24" s="32"/>
      <c r="J24" s="32"/>
      <c r="K24" s="32"/>
      <c r="L24" s="32"/>
      <c r="M24" s="189"/>
      <c r="N24" s="189"/>
      <c r="O24" s="189"/>
      <c r="P24" s="189"/>
      <c r="Q24" s="189"/>
      <c r="R24" s="189"/>
      <c r="S24" s="309"/>
      <c r="T24" s="309"/>
      <c r="U24" s="309"/>
      <c r="V24" s="309"/>
    </row>
    <row r="25" spans="1:83" s="225" customFormat="1" ht="10.5">
      <c r="A25" s="224"/>
      <c r="C25" s="226"/>
      <c r="D25" s="227"/>
      <c r="E25" s="227"/>
      <c r="M25" s="189"/>
      <c r="N25" s="189"/>
      <c r="O25" s="189"/>
      <c r="P25" s="189"/>
      <c r="Q25" s="189"/>
      <c r="R25" s="189"/>
      <c r="S25" s="309"/>
      <c r="T25" s="309"/>
      <c r="U25" s="309"/>
      <c r="V25" s="309"/>
    </row>
    <row r="26" spans="1:83" s="225" customFormat="1" ht="10.5">
      <c r="A26" s="224"/>
      <c r="C26" s="226"/>
      <c r="D26" s="227"/>
      <c r="E26" s="227"/>
      <c r="M26" s="189"/>
      <c r="N26" s="189"/>
      <c r="O26" s="189"/>
      <c r="P26" s="189"/>
      <c r="Q26" s="189"/>
      <c r="R26" s="189"/>
      <c r="S26" s="309"/>
      <c r="T26" s="309"/>
      <c r="U26" s="309"/>
      <c r="V26" s="309"/>
    </row>
  </sheetData>
  <sheetProtection algorithmName="SHA-512" hashValue="fkr52EbR4iO+NDKegdfkf2pholxGuBeOgO2zfdAgaSfN8/4+nlQ2VkgHSDWtEzY3y58yCGghmikPk36pG29Pzw==" saltValue="np6YleCuOkcvb2FehHfNyQ==" spinCount="100000" sheet="1" objects="1" scenarios="1" formatColumns="0" formatRows="0"/>
  <mergeCells count="28">
    <mergeCell ref="F9:G9"/>
    <mergeCell ref="I9:J9"/>
    <mergeCell ref="F10:G10"/>
    <mergeCell ref="I10:J10"/>
    <mergeCell ref="D4:H4"/>
    <mergeCell ref="D6:E6"/>
    <mergeCell ref="F6:G6"/>
    <mergeCell ref="D8:E8"/>
    <mergeCell ref="I8:L8"/>
    <mergeCell ref="F8:H8"/>
    <mergeCell ref="H13:H14"/>
    <mergeCell ref="C15:C17"/>
    <mergeCell ref="D15:D17"/>
    <mergeCell ref="E15:E17"/>
    <mergeCell ref="F16:F17"/>
    <mergeCell ref="G16:G17"/>
    <mergeCell ref="H16:H17"/>
    <mergeCell ref="C12:C14"/>
    <mergeCell ref="D12:D14"/>
    <mergeCell ref="E12:E14"/>
    <mergeCell ref="F13:F14"/>
    <mergeCell ref="G13:G14"/>
    <mergeCell ref="H19:H20"/>
    <mergeCell ref="C18:C20"/>
    <mergeCell ref="D18:D20"/>
    <mergeCell ref="E18:E20"/>
    <mergeCell ref="F19:F20"/>
    <mergeCell ref="G19:G20"/>
  </mergeCells>
  <dataValidations count="1">
    <dataValidation type="textLength" operator="lessThanOrEqual" allowBlank="1" showInputMessage="1" showErrorMessage="1" errorTitle="Ошибка" error="Допускается ввод не более 900 символов!" sqref="E12 E15 E18" xr:uid="{073818E8-5E3F-492B-9098-A716568AA49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modClassifierValidate">
    <tabColor indexed="47"/>
  </sheetPr>
  <dimension ref="A1"/>
  <sheetViews>
    <sheetView showGridLines="0" zoomScaleNormal="100" workbookViewId="0"/>
  </sheetViews>
  <sheetFormatPr defaultRowHeight="11.25"/>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modProv">
    <tabColor indexed="47"/>
  </sheetPr>
  <dimension ref="A1"/>
  <sheetViews>
    <sheetView showGridLines="0" zoomScaleNormal="100" workbookViewId="0"/>
  </sheetViews>
  <sheetFormatPr defaultRowHeight="12.75"/>
  <cols>
    <col min="1" max="16384" width="9.140625" style="49"/>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modHyp">
    <tabColor indexed="47"/>
  </sheetPr>
  <dimension ref="A1"/>
  <sheetViews>
    <sheetView showGridLines="0" zoomScaleNormal="100" workbookViewId="0"/>
  </sheetViews>
  <sheetFormatPr defaultRowHeight="11.25"/>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modServiceModule">
    <tabColor indexed="47"/>
  </sheetPr>
  <dimension ref="A1"/>
  <sheetViews>
    <sheetView showGridLines="0" zoomScaleNormal="100" workbookViewId="0"/>
  </sheetViews>
  <sheetFormatPr defaultRowHeight="11.25"/>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modList01">
    <tabColor indexed="47"/>
  </sheetPr>
  <dimension ref="A12:A424"/>
  <sheetViews>
    <sheetView showGridLines="0" zoomScaleNormal="100" workbookViewId="0"/>
  </sheetViews>
  <sheetFormatPr defaultRowHeight="11.25"/>
  <sheetData>
    <row r="12" ht="15" customHeight="1"/>
    <row r="13" ht="15" customHeight="1"/>
    <row r="14" ht="15" customHeight="1"/>
    <row r="15" ht="15" customHeight="1"/>
    <row r="16"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modList03">
    <tabColor indexed="47"/>
  </sheetPr>
  <dimension ref="A1"/>
  <sheetViews>
    <sheetView showGridLines="0" zoomScaleNormal="100" workbookViewId="0"/>
  </sheetViews>
  <sheetFormatPr defaultRowHeight="11.25"/>
  <cols>
    <col min="1" max="16384" width="9.140625" style="116"/>
  </cols>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TSH_REESTR_MO">
    <tabColor indexed="47"/>
  </sheetPr>
  <dimension ref="A1:D349"/>
  <sheetViews>
    <sheetView showGridLines="0" zoomScaleNormal="100" workbookViewId="0"/>
  </sheetViews>
  <sheetFormatPr defaultRowHeight="11.25"/>
  <sheetData>
    <row r="1" spans="1:4">
      <c r="A1" t="s">
        <v>1452</v>
      </c>
      <c r="B1" t="s">
        <v>514</v>
      </c>
      <c r="C1" t="s">
        <v>515</v>
      </c>
      <c r="D1" t="s">
        <v>1451</v>
      </c>
    </row>
    <row r="2" spans="1:4">
      <c r="A2">
        <v>1</v>
      </c>
      <c r="B2" t="s">
        <v>776</v>
      </c>
      <c r="C2" t="s">
        <v>778</v>
      </c>
      <c r="D2" t="s">
        <v>779</v>
      </c>
    </row>
    <row r="3" spans="1:4">
      <c r="A3">
        <v>2</v>
      </c>
      <c r="B3" t="s">
        <v>776</v>
      </c>
      <c r="C3" t="s">
        <v>776</v>
      </c>
      <c r="D3" t="s">
        <v>777</v>
      </c>
    </row>
    <row r="4" spans="1:4">
      <c r="A4">
        <v>3</v>
      </c>
      <c r="B4" t="s">
        <v>776</v>
      </c>
      <c r="C4" t="s">
        <v>780</v>
      </c>
      <c r="D4" t="s">
        <v>781</v>
      </c>
    </row>
    <row r="5" spans="1:4">
      <c r="A5">
        <v>4</v>
      </c>
      <c r="B5" t="s">
        <v>776</v>
      </c>
      <c r="C5" t="s">
        <v>782</v>
      </c>
      <c r="D5" t="s">
        <v>783</v>
      </c>
    </row>
    <row r="6" spans="1:4">
      <c r="A6">
        <v>5</v>
      </c>
      <c r="B6" t="s">
        <v>776</v>
      </c>
      <c r="C6" t="s">
        <v>784</v>
      </c>
      <c r="D6" t="s">
        <v>785</v>
      </c>
    </row>
    <row r="7" spans="1:4">
      <c r="A7">
        <v>6</v>
      </c>
      <c r="B7" t="s">
        <v>776</v>
      </c>
      <c r="C7" t="s">
        <v>786</v>
      </c>
      <c r="D7" t="s">
        <v>787</v>
      </c>
    </row>
    <row r="8" spans="1:4">
      <c r="A8">
        <v>7</v>
      </c>
      <c r="B8" t="s">
        <v>776</v>
      </c>
      <c r="C8" t="s">
        <v>788</v>
      </c>
      <c r="D8" t="s">
        <v>789</v>
      </c>
    </row>
    <row r="9" spans="1:4">
      <c r="A9">
        <v>8</v>
      </c>
      <c r="B9" t="s">
        <v>776</v>
      </c>
      <c r="C9" t="s">
        <v>790</v>
      </c>
      <c r="D9" t="s">
        <v>791</v>
      </c>
    </row>
    <row r="10" spans="1:4">
      <c r="A10">
        <v>9</v>
      </c>
      <c r="B10" t="s">
        <v>776</v>
      </c>
      <c r="C10" t="s">
        <v>792</v>
      </c>
      <c r="D10" t="s">
        <v>793</v>
      </c>
    </row>
    <row r="11" spans="1:4">
      <c r="A11">
        <v>10</v>
      </c>
      <c r="B11" t="s">
        <v>776</v>
      </c>
      <c r="C11" t="s">
        <v>794</v>
      </c>
      <c r="D11" t="s">
        <v>795</v>
      </c>
    </row>
    <row r="12" spans="1:4">
      <c r="A12">
        <v>11</v>
      </c>
      <c r="B12" t="s">
        <v>776</v>
      </c>
      <c r="C12" t="s">
        <v>796</v>
      </c>
      <c r="D12" t="s">
        <v>797</v>
      </c>
    </row>
    <row r="13" spans="1:4">
      <c r="A13">
        <v>12</v>
      </c>
      <c r="B13" t="s">
        <v>776</v>
      </c>
      <c r="C13" t="s">
        <v>798</v>
      </c>
      <c r="D13" t="s">
        <v>799</v>
      </c>
    </row>
    <row r="14" spans="1:4">
      <c r="A14">
        <v>13</v>
      </c>
      <c r="B14" t="s">
        <v>776</v>
      </c>
      <c r="C14" t="s">
        <v>800</v>
      </c>
      <c r="D14" t="s">
        <v>801</v>
      </c>
    </row>
    <row r="15" spans="1:4">
      <c r="A15">
        <v>14</v>
      </c>
      <c r="B15" t="s">
        <v>776</v>
      </c>
      <c r="C15" t="s">
        <v>802</v>
      </c>
      <c r="D15" t="s">
        <v>803</v>
      </c>
    </row>
    <row r="16" spans="1:4">
      <c r="A16">
        <v>15</v>
      </c>
      <c r="B16" t="s">
        <v>776</v>
      </c>
      <c r="C16" t="s">
        <v>804</v>
      </c>
      <c r="D16" t="s">
        <v>805</v>
      </c>
    </row>
    <row r="17" spans="1:4">
      <c r="A17">
        <v>16</v>
      </c>
      <c r="B17" t="s">
        <v>806</v>
      </c>
      <c r="C17" t="s">
        <v>806</v>
      </c>
      <c r="D17" t="s">
        <v>807</v>
      </c>
    </row>
    <row r="18" spans="1:4">
      <c r="A18">
        <v>17</v>
      </c>
      <c r="B18" t="s">
        <v>806</v>
      </c>
      <c r="C18" t="s">
        <v>808</v>
      </c>
      <c r="D18" t="s">
        <v>809</v>
      </c>
    </row>
    <row r="19" spans="1:4">
      <c r="A19">
        <v>18</v>
      </c>
      <c r="B19" t="s">
        <v>806</v>
      </c>
      <c r="C19" t="s">
        <v>810</v>
      </c>
      <c r="D19" t="s">
        <v>811</v>
      </c>
    </row>
    <row r="20" spans="1:4">
      <c r="A20">
        <v>19</v>
      </c>
      <c r="B20" t="s">
        <v>806</v>
      </c>
      <c r="C20" t="s">
        <v>812</v>
      </c>
      <c r="D20" t="s">
        <v>813</v>
      </c>
    </row>
    <row r="21" spans="1:4">
      <c r="A21">
        <v>20</v>
      </c>
      <c r="B21" t="s">
        <v>806</v>
      </c>
      <c r="C21" t="s">
        <v>814</v>
      </c>
      <c r="D21" t="s">
        <v>815</v>
      </c>
    </row>
    <row r="22" spans="1:4">
      <c r="A22">
        <v>21</v>
      </c>
      <c r="B22" t="s">
        <v>806</v>
      </c>
      <c r="C22" t="s">
        <v>816</v>
      </c>
      <c r="D22" t="s">
        <v>817</v>
      </c>
    </row>
    <row r="23" spans="1:4">
      <c r="A23">
        <v>22</v>
      </c>
      <c r="B23" t="s">
        <v>806</v>
      </c>
      <c r="C23" t="s">
        <v>818</v>
      </c>
      <c r="D23" t="s">
        <v>819</v>
      </c>
    </row>
    <row r="24" spans="1:4">
      <c r="A24">
        <v>23</v>
      </c>
      <c r="B24" t="s">
        <v>806</v>
      </c>
      <c r="C24" t="s">
        <v>820</v>
      </c>
      <c r="D24" t="s">
        <v>821</v>
      </c>
    </row>
    <row r="25" spans="1:4">
      <c r="A25">
        <v>24</v>
      </c>
      <c r="B25" t="s">
        <v>822</v>
      </c>
      <c r="C25" t="s">
        <v>824</v>
      </c>
      <c r="D25" t="s">
        <v>825</v>
      </c>
    </row>
    <row r="26" spans="1:4">
      <c r="A26">
        <v>25</v>
      </c>
      <c r="B26" t="s">
        <v>822</v>
      </c>
      <c r="C26" t="s">
        <v>826</v>
      </c>
      <c r="D26" t="s">
        <v>827</v>
      </c>
    </row>
    <row r="27" spans="1:4">
      <c r="A27">
        <v>26</v>
      </c>
      <c r="B27" t="s">
        <v>822</v>
      </c>
      <c r="C27" t="s">
        <v>822</v>
      </c>
      <c r="D27" t="s">
        <v>823</v>
      </c>
    </row>
    <row r="28" spans="1:4">
      <c r="A28">
        <v>27</v>
      </c>
      <c r="B28" t="s">
        <v>822</v>
      </c>
      <c r="C28" t="s">
        <v>828</v>
      </c>
      <c r="D28" t="s">
        <v>829</v>
      </c>
    </row>
    <row r="29" spans="1:4">
      <c r="A29">
        <v>28</v>
      </c>
      <c r="B29" t="s">
        <v>822</v>
      </c>
      <c r="C29" t="s">
        <v>830</v>
      </c>
      <c r="D29" t="s">
        <v>831</v>
      </c>
    </row>
    <row r="30" spans="1:4">
      <c r="A30">
        <v>29</v>
      </c>
      <c r="B30" t="s">
        <v>822</v>
      </c>
      <c r="C30" t="s">
        <v>832</v>
      </c>
      <c r="D30" t="s">
        <v>833</v>
      </c>
    </row>
    <row r="31" spans="1:4">
      <c r="A31">
        <v>30</v>
      </c>
      <c r="B31" t="s">
        <v>822</v>
      </c>
      <c r="C31" t="s">
        <v>834</v>
      </c>
      <c r="D31" t="s">
        <v>835</v>
      </c>
    </row>
    <row r="32" spans="1:4">
      <c r="A32">
        <v>31</v>
      </c>
      <c r="B32" t="s">
        <v>822</v>
      </c>
      <c r="C32" t="s">
        <v>836</v>
      </c>
      <c r="D32" t="s">
        <v>837</v>
      </c>
    </row>
    <row r="33" spans="1:4">
      <c r="A33">
        <v>32</v>
      </c>
      <c r="B33" t="s">
        <v>822</v>
      </c>
      <c r="C33" t="s">
        <v>838</v>
      </c>
      <c r="D33" t="s">
        <v>839</v>
      </c>
    </row>
    <row r="34" spans="1:4">
      <c r="A34">
        <v>33</v>
      </c>
      <c r="B34" t="s">
        <v>822</v>
      </c>
      <c r="C34" t="s">
        <v>840</v>
      </c>
      <c r="D34" t="s">
        <v>841</v>
      </c>
    </row>
    <row r="35" spans="1:4">
      <c r="A35">
        <v>34</v>
      </c>
      <c r="B35" t="s">
        <v>822</v>
      </c>
      <c r="C35" t="s">
        <v>842</v>
      </c>
      <c r="D35" t="s">
        <v>843</v>
      </c>
    </row>
    <row r="36" spans="1:4">
      <c r="A36">
        <v>35</v>
      </c>
      <c r="B36" t="s">
        <v>822</v>
      </c>
      <c r="C36" t="s">
        <v>844</v>
      </c>
      <c r="D36" t="s">
        <v>845</v>
      </c>
    </row>
    <row r="37" spans="1:4">
      <c r="A37">
        <v>36</v>
      </c>
      <c r="B37" t="s">
        <v>822</v>
      </c>
      <c r="C37" t="s">
        <v>846</v>
      </c>
      <c r="D37" t="s">
        <v>847</v>
      </c>
    </row>
    <row r="38" spans="1:4">
      <c r="A38">
        <v>37</v>
      </c>
      <c r="B38" t="s">
        <v>822</v>
      </c>
      <c r="C38" t="s">
        <v>848</v>
      </c>
      <c r="D38" t="s">
        <v>849</v>
      </c>
    </row>
    <row r="39" spans="1:4">
      <c r="A39">
        <v>38</v>
      </c>
      <c r="B39" t="s">
        <v>850</v>
      </c>
      <c r="C39" t="s">
        <v>852</v>
      </c>
      <c r="D39" t="s">
        <v>853</v>
      </c>
    </row>
    <row r="40" spans="1:4">
      <c r="A40">
        <v>39</v>
      </c>
      <c r="B40" t="s">
        <v>850</v>
      </c>
      <c r="C40" t="s">
        <v>854</v>
      </c>
      <c r="D40" t="s">
        <v>855</v>
      </c>
    </row>
    <row r="41" spans="1:4">
      <c r="A41">
        <v>40</v>
      </c>
      <c r="B41" t="s">
        <v>850</v>
      </c>
      <c r="C41" t="s">
        <v>850</v>
      </c>
      <c r="D41" t="s">
        <v>851</v>
      </c>
    </row>
    <row r="42" spans="1:4">
      <c r="A42">
        <v>41</v>
      </c>
      <c r="B42" t="s">
        <v>850</v>
      </c>
      <c r="C42" t="s">
        <v>856</v>
      </c>
      <c r="D42" t="s">
        <v>857</v>
      </c>
    </row>
    <row r="43" spans="1:4">
      <c r="A43">
        <v>42</v>
      </c>
      <c r="B43" t="s">
        <v>850</v>
      </c>
      <c r="C43" t="s">
        <v>858</v>
      </c>
      <c r="D43" t="s">
        <v>859</v>
      </c>
    </row>
    <row r="44" spans="1:4">
      <c r="A44">
        <v>43</v>
      </c>
      <c r="B44" t="s">
        <v>850</v>
      </c>
      <c r="C44" t="s">
        <v>860</v>
      </c>
      <c r="D44" t="s">
        <v>861</v>
      </c>
    </row>
    <row r="45" spans="1:4">
      <c r="A45">
        <v>44</v>
      </c>
      <c r="B45" t="s">
        <v>850</v>
      </c>
      <c r="C45" t="s">
        <v>862</v>
      </c>
      <c r="D45" t="s">
        <v>863</v>
      </c>
    </row>
    <row r="46" spans="1:4">
      <c r="A46">
        <v>45</v>
      </c>
      <c r="B46" t="s">
        <v>850</v>
      </c>
      <c r="C46" t="s">
        <v>864</v>
      </c>
      <c r="D46" t="s">
        <v>865</v>
      </c>
    </row>
    <row r="47" spans="1:4">
      <c r="A47">
        <v>46</v>
      </c>
      <c r="B47" t="s">
        <v>850</v>
      </c>
      <c r="C47" t="s">
        <v>866</v>
      </c>
      <c r="D47" t="s">
        <v>867</v>
      </c>
    </row>
    <row r="48" spans="1:4">
      <c r="A48">
        <v>47</v>
      </c>
      <c r="B48" t="s">
        <v>850</v>
      </c>
      <c r="C48" t="s">
        <v>868</v>
      </c>
      <c r="D48" t="s">
        <v>869</v>
      </c>
    </row>
    <row r="49" spans="1:4">
      <c r="A49">
        <v>48</v>
      </c>
      <c r="B49" t="s">
        <v>850</v>
      </c>
      <c r="C49" t="s">
        <v>870</v>
      </c>
      <c r="D49" t="s">
        <v>871</v>
      </c>
    </row>
    <row r="50" spans="1:4">
      <c r="A50">
        <v>49</v>
      </c>
      <c r="B50" t="s">
        <v>850</v>
      </c>
      <c r="C50" t="s">
        <v>872</v>
      </c>
      <c r="D50" t="s">
        <v>873</v>
      </c>
    </row>
    <row r="51" spans="1:4">
      <c r="A51">
        <v>50</v>
      </c>
      <c r="B51" t="s">
        <v>850</v>
      </c>
      <c r="C51" t="s">
        <v>874</v>
      </c>
      <c r="D51" t="s">
        <v>875</v>
      </c>
    </row>
    <row r="52" spans="1:4">
      <c r="A52">
        <v>51</v>
      </c>
      <c r="B52" t="s">
        <v>850</v>
      </c>
      <c r="C52" t="s">
        <v>876</v>
      </c>
      <c r="D52" t="s">
        <v>877</v>
      </c>
    </row>
    <row r="53" spans="1:4">
      <c r="A53">
        <v>52</v>
      </c>
      <c r="B53" t="s">
        <v>850</v>
      </c>
      <c r="C53" t="s">
        <v>878</v>
      </c>
      <c r="D53" t="s">
        <v>879</v>
      </c>
    </row>
    <row r="54" spans="1:4">
      <c r="A54">
        <v>53</v>
      </c>
      <c r="B54" t="s">
        <v>850</v>
      </c>
      <c r="C54" t="s">
        <v>880</v>
      </c>
      <c r="D54" t="s">
        <v>881</v>
      </c>
    </row>
    <row r="55" spans="1:4">
      <c r="A55">
        <v>54</v>
      </c>
      <c r="B55" t="s">
        <v>882</v>
      </c>
      <c r="C55" t="s">
        <v>884</v>
      </c>
      <c r="D55" t="s">
        <v>885</v>
      </c>
    </row>
    <row r="56" spans="1:4">
      <c r="A56">
        <v>55</v>
      </c>
      <c r="B56" t="s">
        <v>882</v>
      </c>
      <c r="C56" t="s">
        <v>882</v>
      </c>
      <c r="D56" t="s">
        <v>883</v>
      </c>
    </row>
    <row r="57" spans="1:4">
      <c r="A57">
        <v>56</v>
      </c>
      <c r="B57" t="s">
        <v>882</v>
      </c>
      <c r="C57" t="s">
        <v>886</v>
      </c>
      <c r="D57" t="s">
        <v>887</v>
      </c>
    </row>
    <row r="58" spans="1:4">
      <c r="A58">
        <v>57</v>
      </c>
      <c r="B58" t="s">
        <v>882</v>
      </c>
      <c r="C58" t="s">
        <v>888</v>
      </c>
      <c r="D58" t="s">
        <v>889</v>
      </c>
    </row>
    <row r="59" spans="1:4">
      <c r="A59">
        <v>58</v>
      </c>
      <c r="B59" t="s">
        <v>882</v>
      </c>
      <c r="C59" t="s">
        <v>890</v>
      </c>
      <c r="D59" t="s">
        <v>891</v>
      </c>
    </row>
    <row r="60" spans="1:4">
      <c r="A60">
        <v>59</v>
      </c>
      <c r="B60" t="s">
        <v>882</v>
      </c>
      <c r="C60" t="s">
        <v>892</v>
      </c>
      <c r="D60" t="s">
        <v>893</v>
      </c>
    </row>
    <row r="61" spans="1:4">
      <c r="A61">
        <v>60</v>
      </c>
      <c r="B61" t="s">
        <v>882</v>
      </c>
      <c r="C61" t="s">
        <v>894</v>
      </c>
      <c r="D61" t="s">
        <v>895</v>
      </c>
    </row>
    <row r="62" spans="1:4">
      <c r="A62">
        <v>61</v>
      </c>
      <c r="B62" t="s">
        <v>882</v>
      </c>
      <c r="C62" t="s">
        <v>896</v>
      </c>
      <c r="D62" t="s">
        <v>897</v>
      </c>
    </row>
    <row r="63" spans="1:4">
      <c r="A63">
        <v>62</v>
      </c>
      <c r="B63" t="s">
        <v>882</v>
      </c>
      <c r="C63" t="s">
        <v>898</v>
      </c>
      <c r="D63" t="s">
        <v>899</v>
      </c>
    </row>
    <row r="64" spans="1:4">
      <c r="A64">
        <v>63</v>
      </c>
      <c r="B64" t="s">
        <v>900</v>
      </c>
      <c r="C64" t="s">
        <v>902</v>
      </c>
      <c r="D64" t="s">
        <v>903</v>
      </c>
    </row>
    <row r="65" spans="1:4">
      <c r="A65">
        <v>64</v>
      </c>
      <c r="B65" t="s">
        <v>900</v>
      </c>
      <c r="C65" t="s">
        <v>904</v>
      </c>
      <c r="D65" t="s">
        <v>905</v>
      </c>
    </row>
    <row r="66" spans="1:4">
      <c r="A66">
        <v>65</v>
      </c>
      <c r="B66" t="s">
        <v>900</v>
      </c>
      <c r="C66" t="s">
        <v>906</v>
      </c>
      <c r="D66" t="s">
        <v>907</v>
      </c>
    </row>
    <row r="67" spans="1:4">
      <c r="A67">
        <v>66</v>
      </c>
      <c r="B67" t="s">
        <v>900</v>
      </c>
      <c r="C67" t="s">
        <v>908</v>
      </c>
      <c r="D67" t="s">
        <v>909</v>
      </c>
    </row>
    <row r="68" spans="1:4">
      <c r="A68">
        <v>67</v>
      </c>
      <c r="B68" t="s">
        <v>900</v>
      </c>
      <c r="C68" t="s">
        <v>900</v>
      </c>
      <c r="D68" t="s">
        <v>901</v>
      </c>
    </row>
    <row r="69" spans="1:4">
      <c r="A69">
        <v>68</v>
      </c>
      <c r="B69" t="s">
        <v>900</v>
      </c>
      <c r="C69" t="s">
        <v>910</v>
      </c>
      <c r="D69" t="s">
        <v>911</v>
      </c>
    </row>
    <row r="70" spans="1:4">
      <c r="A70">
        <v>69</v>
      </c>
      <c r="B70" t="s">
        <v>900</v>
      </c>
      <c r="C70" t="s">
        <v>912</v>
      </c>
      <c r="D70" t="s">
        <v>913</v>
      </c>
    </row>
    <row r="71" spans="1:4">
      <c r="A71">
        <v>70</v>
      </c>
      <c r="B71" t="s">
        <v>900</v>
      </c>
      <c r="C71" t="s">
        <v>914</v>
      </c>
      <c r="D71" t="s">
        <v>915</v>
      </c>
    </row>
    <row r="72" spans="1:4">
      <c r="A72">
        <v>71</v>
      </c>
      <c r="B72" t="s">
        <v>900</v>
      </c>
      <c r="C72" t="s">
        <v>916</v>
      </c>
      <c r="D72" t="s">
        <v>917</v>
      </c>
    </row>
    <row r="73" spans="1:4">
      <c r="A73">
        <v>72</v>
      </c>
      <c r="B73" t="s">
        <v>900</v>
      </c>
      <c r="C73" t="s">
        <v>918</v>
      </c>
      <c r="D73" t="s">
        <v>919</v>
      </c>
    </row>
    <row r="74" spans="1:4">
      <c r="A74">
        <v>73</v>
      </c>
      <c r="B74" t="s">
        <v>900</v>
      </c>
      <c r="C74" t="s">
        <v>920</v>
      </c>
      <c r="D74" t="s">
        <v>921</v>
      </c>
    </row>
    <row r="75" spans="1:4">
      <c r="A75">
        <v>74</v>
      </c>
      <c r="B75" t="s">
        <v>900</v>
      </c>
      <c r="C75" t="s">
        <v>922</v>
      </c>
      <c r="D75" t="s">
        <v>923</v>
      </c>
    </row>
    <row r="76" spans="1:4">
      <c r="A76">
        <v>75</v>
      </c>
      <c r="B76" t="s">
        <v>900</v>
      </c>
      <c r="C76" t="s">
        <v>924</v>
      </c>
      <c r="D76" t="s">
        <v>925</v>
      </c>
    </row>
    <row r="77" spans="1:4">
      <c r="A77">
        <v>76</v>
      </c>
      <c r="B77" t="s">
        <v>900</v>
      </c>
      <c r="C77" t="s">
        <v>926</v>
      </c>
      <c r="D77" t="s">
        <v>927</v>
      </c>
    </row>
    <row r="78" spans="1:4">
      <c r="A78">
        <v>77</v>
      </c>
      <c r="B78" t="s">
        <v>928</v>
      </c>
      <c r="C78" t="s">
        <v>930</v>
      </c>
      <c r="D78" t="s">
        <v>931</v>
      </c>
    </row>
    <row r="79" spans="1:4">
      <c r="A79">
        <v>78</v>
      </c>
      <c r="B79" t="s">
        <v>928</v>
      </c>
      <c r="C79" t="s">
        <v>932</v>
      </c>
      <c r="D79" t="s">
        <v>933</v>
      </c>
    </row>
    <row r="80" spans="1:4">
      <c r="A80">
        <v>79</v>
      </c>
      <c r="B80" t="s">
        <v>928</v>
      </c>
      <c r="C80" t="s">
        <v>934</v>
      </c>
      <c r="D80" t="s">
        <v>935</v>
      </c>
    </row>
    <row r="81" spans="1:4">
      <c r="A81">
        <v>80</v>
      </c>
      <c r="B81" t="s">
        <v>928</v>
      </c>
      <c r="C81" t="s">
        <v>936</v>
      </c>
      <c r="D81" t="s">
        <v>937</v>
      </c>
    </row>
    <row r="82" spans="1:4">
      <c r="A82">
        <v>81</v>
      </c>
      <c r="B82" t="s">
        <v>928</v>
      </c>
      <c r="C82" t="s">
        <v>938</v>
      </c>
      <c r="D82" t="s">
        <v>939</v>
      </c>
    </row>
    <row r="83" spans="1:4">
      <c r="A83">
        <v>82</v>
      </c>
      <c r="B83" t="s">
        <v>928</v>
      </c>
      <c r="C83" t="s">
        <v>928</v>
      </c>
      <c r="D83" t="s">
        <v>929</v>
      </c>
    </row>
    <row r="84" spans="1:4">
      <c r="A84">
        <v>83</v>
      </c>
      <c r="B84" t="s">
        <v>928</v>
      </c>
      <c r="C84" t="s">
        <v>940</v>
      </c>
      <c r="D84" t="s">
        <v>941</v>
      </c>
    </row>
    <row r="85" spans="1:4">
      <c r="A85">
        <v>84</v>
      </c>
      <c r="B85" t="s">
        <v>928</v>
      </c>
      <c r="C85" t="s">
        <v>942</v>
      </c>
      <c r="D85" t="s">
        <v>943</v>
      </c>
    </row>
    <row r="86" spans="1:4">
      <c r="A86">
        <v>85</v>
      </c>
      <c r="B86" t="s">
        <v>928</v>
      </c>
      <c r="C86" t="s">
        <v>944</v>
      </c>
      <c r="D86" t="s">
        <v>945</v>
      </c>
    </row>
    <row r="87" spans="1:4">
      <c r="A87">
        <v>86</v>
      </c>
      <c r="B87" t="s">
        <v>928</v>
      </c>
      <c r="C87" t="s">
        <v>946</v>
      </c>
      <c r="D87" t="s">
        <v>947</v>
      </c>
    </row>
    <row r="88" spans="1:4">
      <c r="A88">
        <v>87</v>
      </c>
      <c r="B88" t="s">
        <v>928</v>
      </c>
      <c r="C88" t="s">
        <v>948</v>
      </c>
      <c r="D88" t="s">
        <v>949</v>
      </c>
    </row>
    <row r="89" spans="1:4">
      <c r="A89">
        <v>88</v>
      </c>
      <c r="B89" t="s">
        <v>950</v>
      </c>
      <c r="C89" t="s">
        <v>824</v>
      </c>
      <c r="D89" t="s">
        <v>952</v>
      </c>
    </row>
    <row r="90" spans="1:4">
      <c r="A90">
        <v>89</v>
      </c>
      <c r="B90" t="s">
        <v>950</v>
      </c>
      <c r="C90" t="s">
        <v>953</v>
      </c>
      <c r="D90" t="s">
        <v>954</v>
      </c>
    </row>
    <row r="91" spans="1:4">
      <c r="A91">
        <v>90</v>
      </c>
      <c r="B91" t="s">
        <v>950</v>
      </c>
      <c r="C91" t="s">
        <v>955</v>
      </c>
      <c r="D91" t="s">
        <v>956</v>
      </c>
    </row>
    <row r="92" spans="1:4">
      <c r="A92">
        <v>91</v>
      </c>
      <c r="B92" t="s">
        <v>950</v>
      </c>
      <c r="C92" t="s">
        <v>957</v>
      </c>
      <c r="D92" t="s">
        <v>958</v>
      </c>
    </row>
    <row r="93" spans="1:4">
      <c r="A93">
        <v>92</v>
      </c>
      <c r="B93" t="s">
        <v>950</v>
      </c>
      <c r="C93" t="s">
        <v>959</v>
      </c>
      <c r="D93" t="s">
        <v>960</v>
      </c>
    </row>
    <row r="94" spans="1:4">
      <c r="A94">
        <v>93</v>
      </c>
      <c r="B94" t="s">
        <v>950</v>
      </c>
      <c r="C94" t="s">
        <v>950</v>
      </c>
      <c r="D94" t="s">
        <v>951</v>
      </c>
    </row>
    <row r="95" spans="1:4">
      <c r="A95">
        <v>94</v>
      </c>
      <c r="B95" t="s">
        <v>950</v>
      </c>
      <c r="C95" t="s">
        <v>961</v>
      </c>
      <c r="D95" t="s">
        <v>962</v>
      </c>
    </row>
    <row r="96" spans="1:4">
      <c r="A96">
        <v>95</v>
      </c>
      <c r="B96" t="s">
        <v>950</v>
      </c>
      <c r="C96" t="s">
        <v>963</v>
      </c>
      <c r="D96" t="s">
        <v>964</v>
      </c>
    </row>
    <row r="97" spans="1:4">
      <c r="A97">
        <v>96</v>
      </c>
      <c r="B97" t="s">
        <v>950</v>
      </c>
      <c r="C97" t="s">
        <v>965</v>
      </c>
      <c r="D97" t="s">
        <v>966</v>
      </c>
    </row>
    <row r="98" spans="1:4">
      <c r="A98">
        <v>97</v>
      </c>
      <c r="B98" t="s">
        <v>950</v>
      </c>
      <c r="C98" t="s">
        <v>967</v>
      </c>
      <c r="D98" t="s">
        <v>968</v>
      </c>
    </row>
    <row r="99" spans="1:4">
      <c r="A99">
        <v>98</v>
      </c>
      <c r="B99" t="s">
        <v>950</v>
      </c>
      <c r="C99" t="s">
        <v>969</v>
      </c>
      <c r="D99" t="s">
        <v>970</v>
      </c>
    </row>
    <row r="100" spans="1:4">
      <c r="A100">
        <v>99</v>
      </c>
      <c r="B100" t="s">
        <v>950</v>
      </c>
      <c r="C100" t="s">
        <v>971</v>
      </c>
      <c r="D100" t="s">
        <v>972</v>
      </c>
    </row>
    <row r="101" spans="1:4">
      <c r="A101">
        <v>100</v>
      </c>
      <c r="B101" t="s">
        <v>950</v>
      </c>
      <c r="C101" t="s">
        <v>973</v>
      </c>
      <c r="D101" t="s">
        <v>974</v>
      </c>
    </row>
    <row r="102" spans="1:4">
      <c r="A102">
        <v>101</v>
      </c>
      <c r="B102" t="s">
        <v>950</v>
      </c>
      <c r="C102" t="s">
        <v>975</v>
      </c>
      <c r="D102" t="s">
        <v>976</v>
      </c>
    </row>
    <row r="103" spans="1:4">
      <c r="A103">
        <v>102</v>
      </c>
      <c r="B103" t="s">
        <v>950</v>
      </c>
      <c r="C103" t="s">
        <v>977</v>
      </c>
      <c r="D103" t="s">
        <v>978</v>
      </c>
    </row>
    <row r="104" spans="1:4">
      <c r="A104">
        <v>103</v>
      </c>
      <c r="B104" t="s">
        <v>950</v>
      </c>
      <c r="C104" t="s">
        <v>979</v>
      </c>
      <c r="D104" t="s">
        <v>980</v>
      </c>
    </row>
    <row r="105" spans="1:4">
      <c r="A105">
        <v>104</v>
      </c>
      <c r="B105" t="s">
        <v>950</v>
      </c>
      <c r="C105" t="s">
        <v>981</v>
      </c>
      <c r="D105" t="s">
        <v>982</v>
      </c>
    </row>
    <row r="106" spans="1:4">
      <c r="A106">
        <v>105</v>
      </c>
      <c r="B106" t="s">
        <v>983</v>
      </c>
      <c r="C106" t="s">
        <v>985</v>
      </c>
      <c r="D106" t="s">
        <v>986</v>
      </c>
    </row>
    <row r="107" spans="1:4">
      <c r="A107">
        <v>106</v>
      </c>
      <c r="B107" t="s">
        <v>983</v>
      </c>
      <c r="C107" t="s">
        <v>987</v>
      </c>
      <c r="D107" t="s">
        <v>988</v>
      </c>
    </row>
    <row r="108" spans="1:4">
      <c r="A108">
        <v>107</v>
      </c>
      <c r="B108" t="s">
        <v>983</v>
      </c>
      <c r="C108" t="s">
        <v>989</v>
      </c>
      <c r="D108" t="s">
        <v>990</v>
      </c>
    </row>
    <row r="109" spans="1:4">
      <c r="A109">
        <v>108</v>
      </c>
      <c r="B109" t="s">
        <v>983</v>
      </c>
      <c r="C109" t="s">
        <v>983</v>
      </c>
      <c r="D109" t="s">
        <v>984</v>
      </c>
    </row>
    <row r="110" spans="1:4">
      <c r="A110">
        <v>109</v>
      </c>
      <c r="B110" t="s">
        <v>983</v>
      </c>
      <c r="C110" t="s">
        <v>991</v>
      </c>
      <c r="D110" t="s">
        <v>992</v>
      </c>
    </row>
    <row r="111" spans="1:4">
      <c r="A111">
        <v>110</v>
      </c>
      <c r="B111" t="s">
        <v>983</v>
      </c>
      <c r="C111" t="s">
        <v>993</v>
      </c>
      <c r="D111" t="s">
        <v>994</v>
      </c>
    </row>
    <row r="112" spans="1:4">
      <c r="A112">
        <v>111</v>
      </c>
      <c r="B112" t="s">
        <v>983</v>
      </c>
      <c r="C112" t="s">
        <v>995</v>
      </c>
      <c r="D112" t="s">
        <v>996</v>
      </c>
    </row>
    <row r="113" spans="1:4">
      <c r="A113">
        <v>112</v>
      </c>
      <c r="B113" t="s">
        <v>983</v>
      </c>
      <c r="C113" t="s">
        <v>997</v>
      </c>
      <c r="D113" t="s">
        <v>998</v>
      </c>
    </row>
    <row r="114" spans="1:4">
      <c r="A114">
        <v>113</v>
      </c>
      <c r="B114" t="s">
        <v>983</v>
      </c>
      <c r="C114" t="s">
        <v>999</v>
      </c>
      <c r="D114" t="s">
        <v>1000</v>
      </c>
    </row>
    <row r="115" spans="1:4">
      <c r="A115">
        <v>114</v>
      </c>
      <c r="B115" t="s">
        <v>983</v>
      </c>
      <c r="C115" t="s">
        <v>1001</v>
      </c>
      <c r="D115" t="s">
        <v>1002</v>
      </c>
    </row>
    <row r="116" spans="1:4">
      <c r="A116">
        <v>115</v>
      </c>
      <c r="B116" t="s">
        <v>983</v>
      </c>
      <c r="C116" t="s">
        <v>1003</v>
      </c>
      <c r="D116" t="s">
        <v>1004</v>
      </c>
    </row>
    <row r="117" spans="1:4">
      <c r="A117">
        <v>116</v>
      </c>
      <c r="B117" t="s">
        <v>1005</v>
      </c>
      <c r="C117" t="s">
        <v>1007</v>
      </c>
      <c r="D117" t="s">
        <v>1008</v>
      </c>
    </row>
    <row r="118" spans="1:4">
      <c r="A118">
        <v>117</v>
      </c>
      <c r="B118" t="s">
        <v>1005</v>
      </c>
      <c r="C118" t="s">
        <v>1009</v>
      </c>
      <c r="D118" t="s">
        <v>1010</v>
      </c>
    </row>
    <row r="119" spans="1:4">
      <c r="A119">
        <v>118</v>
      </c>
      <c r="B119" t="s">
        <v>1005</v>
      </c>
      <c r="C119" t="s">
        <v>1005</v>
      </c>
      <c r="D119" t="s">
        <v>1006</v>
      </c>
    </row>
    <row r="120" spans="1:4">
      <c r="A120">
        <v>119</v>
      </c>
      <c r="B120" t="s">
        <v>1005</v>
      </c>
      <c r="C120" t="s">
        <v>1011</v>
      </c>
      <c r="D120" t="s">
        <v>1012</v>
      </c>
    </row>
    <row r="121" spans="1:4">
      <c r="A121">
        <v>120</v>
      </c>
      <c r="B121" t="s">
        <v>1005</v>
      </c>
      <c r="C121" t="s">
        <v>812</v>
      </c>
      <c r="D121" t="s">
        <v>1013</v>
      </c>
    </row>
    <row r="122" spans="1:4">
      <c r="A122">
        <v>121</v>
      </c>
      <c r="B122" t="s">
        <v>1005</v>
      </c>
      <c r="C122" t="s">
        <v>1014</v>
      </c>
      <c r="D122" t="s">
        <v>1015</v>
      </c>
    </row>
    <row r="123" spans="1:4">
      <c r="A123">
        <v>122</v>
      </c>
      <c r="B123" t="s">
        <v>1005</v>
      </c>
      <c r="C123" t="s">
        <v>1016</v>
      </c>
      <c r="D123" t="s">
        <v>1017</v>
      </c>
    </row>
    <row r="124" spans="1:4">
      <c r="A124">
        <v>123</v>
      </c>
      <c r="B124" t="s">
        <v>1005</v>
      </c>
      <c r="C124" t="s">
        <v>1018</v>
      </c>
      <c r="D124" t="s">
        <v>1019</v>
      </c>
    </row>
    <row r="125" spans="1:4">
      <c r="A125">
        <v>124</v>
      </c>
      <c r="B125" t="s">
        <v>1005</v>
      </c>
      <c r="C125" t="s">
        <v>1020</v>
      </c>
      <c r="D125" t="s">
        <v>1021</v>
      </c>
    </row>
    <row r="126" spans="1:4">
      <c r="A126">
        <v>125</v>
      </c>
      <c r="B126" t="s">
        <v>1005</v>
      </c>
      <c r="C126" t="s">
        <v>1022</v>
      </c>
      <c r="D126" t="s">
        <v>1023</v>
      </c>
    </row>
    <row r="127" spans="1:4">
      <c r="A127">
        <v>126</v>
      </c>
      <c r="B127" t="s">
        <v>1005</v>
      </c>
      <c r="C127" t="s">
        <v>1024</v>
      </c>
      <c r="D127" t="s">
        <v>1025</v>
      </c>
    </row>
    <row r="128" spans="1:4">
      <c r="A128">
        <v>127</v>
      </c>
      <c r="B128" t="s">
        <v>1026</v>
      </c>
      <c r="C128" t="s">
        <v>1028</v>
      </c>
      <c r="D128" t="s">
        <v>1029</v>
      </c>
    </row>
    <row r="129" spans="1:4">
      <c r="A129">
        <v>128</v>
      </c>
      <c r="B129" t="s">
        <v>1026</v>
      </c>
      <c r="C129" t="s">
        <v>1030</v>
      </c>
      <c r="D129" t="s">
        <v>1031</v>
      </c>
    </row>
    <row r="130" spans="1:4">
      <c r="A130">
        <v>129</v>
      </c>
      <c r="B130" t="s">
        <v>1026</v>
      </c>
      <c r="C130" t="s">
        <v>1032</v>
      </c>
      <c r="D130" t="s">
        <v>1033</v>
      </c>
    </row>
    <row r="131" spans="1:4">
      <c r="A131">
        <v>130</v>
      </c>
      <c r="B131" t="s">
        <v>1026</v>
      </c>
      <c r="C131" t="s">
        <v>1034</v>
      </c>
      <c r="D131" t="s">
        <v>1035</v>
      </c>
    </row>
    <row r="132" spans="1:4">
      <c r="A132">
        <v>131</v>
      </c>
      <c r="B132" t="s">
        <v>1026</v>
      </c>
      <c r="C132" t="s">
        <v>1036</v>
      </c>
      <c r="D132" t="s">
        <v>1037</v>
      </c>
    </row>
    <row r="133" spans="1:4">
      <c r="A133">
        <v>132</v>
      </c>
      <c r="B133" t="s">
        <v>1026</v>
      </c>
      <c r="C133" t="s">
        <v>1038</v>
      </c>
      <c r="D133" t="s">
        <v>1039</v>
      </c>
    </row>
    <row r="134" spans="1:4">
      <c r="A134">
        <v>133</v>
      </c>
      <c r="B134" t="s">
        <v>1026</v>
      </c>
      <c r="C134" t="s">
        <v>1026</v>
      </c>
      <c r="D134" t="s">
        <v>1027</v>
      </c>
    </row>
    <row r="135" spans="1:4">
      <c r="A135">
        <v>134</v>
      </c>
      <c r="B135" t="s">
        <v>1026</v>
      </c>
      <c r="C135" t="s">
        <v>1040</v>
      </c>
      <c r="D135" t="s">
        <v>1041</v>
      </c>
    </row>
    <row r="136" spans="1:4">
      <c r="A136">
        <v>135</v>
      </c>
      <c r="B136" t="s">
        <v>1026</v>
      </c>
      <c r="C136" t="s">
        <v>1042</v>
      </c>
      <c r="D136" t="s">
        <v>1043</v>
      </c>
    </row>
    <row r="137" spans="1:4">
      <c r="A137">
        <v>136</v>
      </c>
      <c r="B137" t="s">
        <v>1026</v>
      </c>
      <c r="C137" t="s">
        <v>1044</v>
      </c>
      <c r="D137" t="s">
        <v>1045</v>
      </c>
    </row>
    <row r="138" spans="1:4">
      <c r="A138">
        <v>137</v>
      </c>
      <c r="B138" t="s">
        <v>1026</v>
      </c>
      <c r="C138" t="s">
        <v>1046</v>
      </c>
      <c r="D138" t="s">
        <v>1047</v>
      </c>
    </row>
    <row r="139" spans="1:4">
      <c r="A139">
        <v>138</v>
      </c>
      <c r="B139" t="s">
        <v>1026</v>
      </c>
      <c r="C139" t="s">
        <v>1048</v>
      </c>
      <c r="D139" t="s">
        <v>1049</v>
      </c>
    </row>
    <row r="140" spans="1:4">
      <c r="A140">
        <v>139</v>
      </c>
      <c r="B140" t="s">
        <v>1026</v>
      </c>
      <c r="C140" t="s">
        <v>1050</v>
      </c>
      <c r="D140" t="s">
        <v>1051</v>
      </c>
    </row>
    <row r="141" spans="1:4">
      <c r="A141">
        <v>140</v>
      </c>
      <c r="B141" t="s">
        <v>1026</v>
      </c>
      <c r="C141" t="s">
        <v>1052</v>
      </c>
      <c r="D141" t="s">
        <v>1053</v>
      </c>
    </row>
    <row r="142" spans="1:4">
      <c r="A142">
        <v>141</v>
      </c>
      <c r="B142" t="s">
        <v>1026</v>
      </c>
      <c r="C142" t="s">
        <v>1054</v>
      </c>
      <c r="D142" t="s">
        <v>1055</v>
      </c>
    </row>
    <row r="143" spans="1:4">
      <c r="A143">
        <v>142</v>
      </c>
      <c r="B143" t="s">
        <v>1026</v>
      </c>
      <c r="C143" t="s">
        <v>920</v>
      </c>
      <c r="D143" t="s">
        <v>1056</v>
      </c>
    </row>
    <row r="144" spans="1:4">
      <c r="A144">
        <v>143</v>
      </c>
      <c r="B144" t="s">
        <v>1026</v>
      </c>
      <c r="C144" t="s">
        <v>1057</v>
      </c>
      <c r="D144" t="s">
        <v>1058</v>
      </c>
    </row>
    <row r="145" spans="1:4">
      <c r="A145">
        <v>144</v>
      </c>
      <c r="B145" t="s">
        <v>1026</v>
      </c>
      <c r="C145" t="s">
        <v>1059</v>
      </c>
      <c r="D145" t="s">
        <v>1060</v>
      </c>
    </row>
    <row r="146" spans="1:4">
      <c r="A146">
        <v>145</v>
      </c>
      <c r="B146" t="s">
        <v>1061</v>
      </c>
      <c r="C146" t="s">
        <v>1063</v>
      </c>
      <c r="D146" t="s">
        <v>1064</v>
      </c>
    </row>
    <row r="147" spans="1:4">
      <c r="A147">
        <v>146</v>
      </c>
      <c r="B147" t="s">
        <v>1061</v>
      </c>
      <c r="C147" t="s">
        <v>1065</v>
      </c>
      <c r="D147" t="s">
        <v>1066</v>
      </c>
    </row>
    <row r="148" spans="1:4">
      <c r="A148">
        <v>147</v>
      </c>
      <c r="B148" t="s">
        <v>1061</v>
      </c>
      <c r="C148" t="s">
        <v>1067</v>
      </c>
      <c r="D148" t="s">
        <v>1068</v>
      </c>
    </row>
    <row r="149" spans="1:4">
      <c r="A149">
        <v>148</v>
      </c>
      <c r="B149" t="s">
        <v>1061</v>
      </c>
      <c r="C149" t="s">
        <v>1069</v>
      </c>
      <c r="D149" t="s">
        <v>1070</v>
      </c>
    </row>
    <row r="150" spans="1:4">
      <c r="A150">
        <v>149</v>
      </c>
      <c r="B150" t="s">
        <v>1061</v>
      </c>
      <c r="C150" t="s">
        <v>1061</v>
      </c>
      <c r="D150" t="s">
        <v>1062</v>
      </c>
    </row>
    <row r="151" spans="1:4">
      <c r="A151">
        <v>150</v>
      </c>
      <c r="B151" t="s">
        <v>1061</v>
      </c>
      <c r="C151" t="s">
        <v>1071</v>
      </c>
      <c r="D151" t="s">
        <v>1072</v>
      </c>
    </row>
    <row r="152" spans="1:4">
      <c r="A152">
        <v>151</v>
      </c>
      <c r="B152" t="s">
        <v>1061</v>
      </c>
      <c r="C152" t="s">
        <v>1073</v>
      </c>
      <c r="D152" t="s">
        <v>1074</v>
      </c>
    </row>
    <row r="153" spans="1:4">
      <c r="A153">
        <v>152</v>
      </c>
      <c r="B153" t="s">
        <v>1061</v>
      </c>
      <c r="C153" t="s">
        <v>1075</v>
      </c>
      <c r="D153" t="s">
        <v>1076</v>
      </c>
    </row>
    <row r="154" spans="1:4">
      <c r="A154">
        <v>153</v>
      </c>
      <c r="B154" t="s">
        <v>1061</v>
      </c>
      <c r="C154" t="s">
        <v>1077</v>
      </c>
      <c r="D154" t="s">
        <v>1078</v>
      </c>
    </row>
    <row r="155" spans="1:4">
      <c r="A155">
        <v>154</v>
      </c>
      <c r="B155" t="s">
        <v>1079</v>
      </c>
      <c r="C155" t="s">
        <v>1081</v>
      </c>
      <c r="D155" t="s">
        <v>1082</v>
      </c>
    </row>
    <row r="156" spans="1:4">
      <c r="A156">
        <v>155</v>
      </c>
      <c r="B156" t="s">
        <v>1079</v>
      </c>
      <c r="C156" t="s">
        <v>1083</v>
      </c>
      <c r="D156" t="s">
        <v>1084</v>
      </c>
    </row>
    <row r="157" spans="1:4">
      <c r="A157">
        <v>156</v>
      </c>
      <c r="B157" t="s">
        <v>1079</v>
      </c>
      <c r="C157" t="s">
        <v>1085</v>
      </c>
      <c r="D157" t="s">
        <v>1086</v>
      </c>
    </row>
    <row r="158" spans="1:4">
      <c r="A158">
        <v>157</v>
      </c>
      <c r="B158" t="s">
        <v>1079</v>
      </c>
      <c r="C158" t="s">
        <v>1087</v>
      </c>
      <c r="D158" t="s">
        <v>1088</v>
      </c>
    </row>
    <row r="159" spans="1:4">
      <c r="A159">
        <v>158</v>
      </c>
      <c r="B159" t="s">
        <v>1079</v>
      </c>
      <c r="C159" t="s">
        <v>1089</v>
      </c>
      <c r="D159" t="s">
        <v>1090</v>
      </c>
    </row>
    <row r="160" spans="1:4">
      <c r="A160">
        <v>159</v>
      </c>
      <c r="B160" t="s">
        <v>1079</v>
      </c>
      <c r="C160" t="s">
        <v>1091</v>
      </c>
      <c r="D160" t="s">
        <v>1092</v>
      </c>
    </row>
    <row r="161" spans="1:4">
      <c r="A161">
        <v>160</v>
      </c>
      <c r="B161" t="s">
        <v>1079</v>
      </c>
      <c r="C161" t="s">
        <v>1079</v>
      </c>
      <c r="D161" t="s">
        <v>1080</v>
      </c>
    </row>
    <row r="162" spans="1:4">
      <c r="A162">
        <v>161</v>
      </c>
      <c r="B162" t="s">
        <v>1079</v>
      </c>
      <c r="C162" t="s">
        <v>1093</v>
      </c>
      <c r="D162" t="s">
        <v>1094</v>
      </c>
    </row>
    <row r="163" spans="1:4">
      <c r="A163">
        <v>162</v>
      </c>
      <c r="B163" t="s">
        <v>1079</v>
      </c>
      <c r="C163" t="s">
        <v>1095</v>
      </c>
      <c r="D163" t="s">
        <v>1096</v>
      </c>
    </row>
    <row r="164" spans="1:4">
      <c r="A164">
        <v>163</v>
      </c>
      <c r="B164" t="s">
        <v>1097</v>
      </c>
      <c r="C164" t="s">
        <v>1099</v>
      </c>
      <c r="D164" t="s">
        <v>1100</v>
      </c>
    </row>
    <row r="165" spans="1:4">
      <c r="A165">
        <v>164</v>
      </c>
      <c r="B165" t="s">
        <v>1097</v>
      </c>
      <c r="C165" t="s">
        <v>1101</v>
      </c>
      <c r="D165" t="s">
        <v>1102</v>
      </c>
    </row>
    <row r="166" spans="1:4">
      <c r="A166">
        <v>165</v>
      </c>
      <c r="B166" t="s">
        <v>1097</v>
      </c>
      <c r="C166" t="s">
        <v>1097</v>
      </c>
      <c r="D166" t="s">
        <v>1098</v>
      </c>
    </row>
    <row r="167" spans="1:4">
      <c r="A167">
        <v>166</v>
      </c>
      <c r="B167" t="s">
        <v>1097</v>
      </c>
      <c r="C167" t="s">
        <v>1103</v>
      </c>
      <c r="D167" t="s">
        <v>1104</v>
      </c>
    </row>
    <row r="168" spans="1:4">
      <c r="A168">
        <v>167</v>
      </c>
      <c r="B168" t="s">
        <v>1097</v>
      </c>
      <c r="C168" t="s">
        <v>1105</v>
      </c>
      <c r="D168" t="s">
        <v>1106</v>
      </c>
    </row>
    <row r="169" spans="1:4">
      <c r="A169">
        <v>168</v>
      </c>
      <c r="B169" t="s">
        <v>1097</v>
      </c>
      <c r="C169" t="s">
        <v>1107</v>
      </c>
      <c r="D169" t="s">
        <v>1108</v>
      </c>
    </row>
    <row r="170" spans="1:4">
      <c r="A170">
        <v>169</v>
      </c>
      <c r="B170" t="s">
        <v>1097</v>
      </c>
      <c r="C170" t="s">
        <v>1109</v>
      </c>
      <c r="D170" t="s">
        <v>1110</v>
      </c>
    </row>
    <row r="171" spans="1:4">
      <c r="A171">
        <v>170</v>
      </c>
      <c r="B171" t="s">
        <v>1097</v>
      </c>
      <c r="C171" t="s">
        <v>1111</v>
      </c>
      <c r="D171" t="s">
        <v>1112</v>
      </c>
    </row>
    <row r="172" spans="1:4">
      <c r="A172">
        <v>171</v>
      </c>
      <c r="B172" t="s">
        <v>1113</v>
      </c>
      <c r="C172" t="s">
        <v>1115</v>
      </c>
      <c r="D172" t="s">
        <v>1116</v>
      </c>
    </row>
    <row r="173" spans="1:4">
      <c r="A173">
        <v>172</v>
      </c>
      <c r="B173" t="s">
        <v>1113</v>
      </c>
      <c r="C173" t="s">
        <v>1117</v>
      </c>
      <c r="D173" t="s">
        <v>1118</v>
      </c>
    </row>
    <row r="174" spans="1:4">
      <c r="A174">
        <v>173</v>
      </c>
      <c r="B174" t="s">
        <v>1113</v>
      </c>
      <c r="C174" t="s">
        <v>1119</v>
      </c>
      <c r="D174" t="s">
        <v>1120</v>
      </c>
    </row>
    <row r="175" spans="1:4">
      <c r="A175">
        <v>174</v>
      </c>
      <c r="B175" t="s">
        <v>1113</v>
      </c>
      <c r="C175" t="s">
        <v>1121</v>
      </c>
      <c r="D175" t="s">
        <v>1122</v>
      </c>
    </row>
    <row r="176" spans="1:4">
      <c r="A176">
        <v>175</v>
      </c>
      <c r="B176" t="s">
        <v>1113</v>
      </c>
      <c r="C176" t="s">
        <v>1123</v>
      </c>
      <c r="D176" t="s">
        <v>1124</v>
      </c>
    </row>
    <row r="177" spans="1:4">
      <c r="A177">
        <v>176</v>
      </c>
      <c r="B177" t="s">
        <v>1113</v>
      </c>
      <c r="C177" t="s">
        <v>1125</v>
      </c>
      <c r="D177" t="s">
        <v>1126</v>
      </c>
    </row>
    <row r="178" spans="1:4">
      <c r="A178">
        <v>177</v>
      </c>
      <c r="B178" t="s">
        <v>1113</v>
      </c>
      <c r="C178" t="s">
        <v>1113</v>
      </c>
      <c r="D178" t="s">
        <v>1114</v>
      </c>
    </row>
    <row r="179" spans="1:4">
      <c r="A179">
        <v>178</v>
      </c>
      <c r="B179" t="s">
        <v>1113</v>
      </c>
      <c r="C179" t="s">
        <v>1127</v>
      </c>
      <c r="D179" t="s">
        <v>1128</v>
      </c>
    </row>
    <row r="180" spans="1:4">
      <c r="A180">
        <v>179</v>
      </c>
      <c r="B180" t="s">
        <v>1113</v>
      </c>
      <c r="C180" t="s">
        <v>1129</v>
      </c>
      <c r="D180" t="s">
        <v>1130</v>
      </c>
    </row>
    <row r="181" spans="1:4">
      <c r="A181">
        <v>180</v>
      </c>
      <c r="B181" t="s">
        <v>1113</v>
      </c>
      <c r="C181" t="s">
        <v>1131</v>
      </c>
      <c r="D181" t="s">
        <v>1132</v>
      </c>
    </row>
    <row r="182" spans="1:4">
      <c r="A182">
        <v>181</v>
      </c>
      <c r="B182" t="s">
        <v>1113</v>
      </c>
      <c r="C182" t="s">
        <v>1133</v>
      </c>
      <c r="D182" t="s">
        <v>1134</v>
      </c>
    </row>
    <row r="183" spans="1:4">
      <c r="A183">
        <v>182</v>
      </c>
      <c r="B183" t="s">
        <v>1113</v>
      </c>
      <c r="C183" t="s">
        <v>1135</v>
      </c>
      <c r="D183" t="s">
        <v>1136</v>
      </c>
    </row>
    <row r="184" spans="1:4">
      <c r="A184">
        <v>183</v>
      </c>
      <c r="B184" t="s">
        <v>1137</v>
      </c>
      <c r="C184" t="s">
        <v>1139</v>
      </c>
      <c r="D184" t="s">
        <v>1140</v>
      </c>
    </row>
    <row r="185" spans="1:4">
      <c r="A185">
        <v>184</v>
      </c>
      <c r="B185" t="s">
        <v>1137</v>
      </c>
      <c r="C185" t="s">
        <v>1141</v>
      </c>
      <c r="D185" t="s">
        <v>1142</v>
      </c>
    </row>
    <row r="186" spans="1:4">
      <c r="A186">
        <v>185</v>
      </c>
      <c r="B186" t="s">
        <v>1137</v>
      </c>
      <c r="C186" t="s">
        <v>1143</v>
      </c>
      <c r="D186" t="s">
        <v>1144</v>
      </c>
    </row>
    <row r="187" spans="1:4">
      <c r="A187">
        <v>186</v>
      </c>
      <c r="B187" t="s">
        <v>1137</v>
      </c>
      <c r="C187" t="s">
        <v>1145</v>
      </c>
      <c r="D187" t="s">
        <v>1146</v>
      </c>
    </row>
    <row r="188" spans="1:4">
      <c r="A188">
        <v>187</v>
      </c>
      <c r="B188" t="s">
        <v>1137</v>
      </c>
      <c r="C188" t="s">
        <v>1147</v>
      </c>
      <c r="D188" t="s">
        <v>1148</v>
      </c>
    </row>
    <row r="189" spans="1:4">
      <c r="A189">
        <v>188</v>
      </c>
      <c r="B189" t="s">
        <v>1137</v>
      </c>
      <c r="C189" t="s">
        <v>1149</v>
      </c>
      <c r="D189" t="s">
        <v>1150</v>
      </c>
    </row>
    <row r="190" spans="1:4">
      <c r="A190">
        <v>189</v>
      </c>
      <c r="B190" t="s">
        <v>1137</v>
      </c>
      <c r="C190" t="s">
        <v>1151</v>
      </c>
      <c r="D190" t="s">
        <v>1152</v>
      </c>
    </row>
    <row r="191" spans="1:4">
      <c r="A191">
        <v>190</v>
      </c>
      <c r="B191" t="s">
        <v>1137</v>
      </c>
      <c r="C191" t="s">
        <v>1153</v>
      </c>
      <c r="D191" t="s">
        <v>1154</v>
      </c>
    </row>
    <row r="192" spans="1:4">
      <c r="A192">
        <v>191</v>
      </c>
      <c r="B192" t="s">
        <v>1137</v>
      </c>
      <c r="C192" t="s">
        <v>1137</v>
      </c>
      <c r="D192" t="s">
        <v>1138</v>
      </c>
    </row>
    <row r="193" spans="1:4">
      <c r="A193">
        <v>192</v>
      </c>
      <c r="B193" t="s">
        <v>1137</v>
      </c>
      <c r="C193" t="s">
        <v>1155</v>
      </c>
      <c r="D193" t="s">
        <v>1156</v>
      </c>
    </row>
    <row r="194" spans="1:4">
      <c r="A194">
        <v>193</v>
      </c>
      <c r="B194" t="s">
        <v>1137</v>
      </c>
      <c r="C194" t="s">
        <v>1157</v>
      </c>
      <c r="D194" t="s">
        <v>1158</v>
      </c>
    </row>
    <row r="195" spans="1:4">
      <c r="A195">
        <v>194</v>
      </c>
      <c r="B195" t="s">
        <v>1137</v>
      </c>
      <c r="C195" t="s">
        <v>1159</v>
      </c>
      <c r="D195" t="s">
        <v>1160</v>
      </c>
    </row>
    <row r="196" spans="1:4">
      <c r="A196">
        <v>195</v>
      </c>
      <c r="B196" t="s">
        <v>1137</v>
      </c>
      <c r="C196" t="s">
        <v>1161</v>
      </c>
      <c r="D196" t="s">
        <v>1162</v>
      </c>
    </row>
    <row r="197" spans="1:4">
      <c r="A197">
        <v>196</v>
      </c>
      <c r="B197" t="s">
        <v>1137</v>
      </c>
      <c r="C197" t="s">
        <v>1163</v>
      </c>
      <c r="D197" t="s">
        <v>1164</v>
      </c>
    </row>
    <row r="198" spans="1:4">
      <c r="A198">
        <v>197</v>
      </c>
      <c r="B198" t="s">
        <v>1165</v>
      </c>
      <c r="C198" t="s">
        <v>1167</v>
      </c>
      <c r="D198" t="s">
        <v>1168</v>
      </c>
    </row>
    <row r="199" spans="1:4">
      <c r="A199">
        <v>198</v>
      </c>
      <c r="B199" t="s">
        <v>1165</v>
      </c>
      <c r="C199" t="s">
        <v>1169</v>
      </c>
      <c r="D199" t="s">
        <v>1170</v>
      </c>
    </row>
    <row r="200" spans="1:4">
      <c r="A200">
        <v>199</v>
      </c>
      <c r="B200" t="s">
        <v>1165</v>
      </c>
      <c r="C200" t="s">
        <v>1171</v>
      </c>
      <c r="D200" t="s">
        <v>1172</v>
      </c>
    </row>
    <row r="201" spans="1:4">
      <c r="A201">
        <v>200</v>
      </c>
      <c r="B201" t="s">
        <v>1165</v>
      </c>
      <c r="C201" t="s">
        <v>1173</v>
      </c>
      <c r="D201" t="s">
        <v>1174</v>
      </c>
    </row>
    <row r="202" spans="1:4">
      <c r="A202">
        <v>201</v>
      </c>
      <c r="B202" t="s">
        <v>1165</v>
      </c>
      <c r="C202" t="s">
        <v>1175</v>
      </c>
      <c r="D202" t="s">
        <v>1176</v>
      </c>
    </row>
    <row r="203" spans="1:4">
      <c r="A203">
        <v>202</v>
      </c>
      <c r="B203" t="s">
        <v>1165</v>
      </c>
      <c r="C203" t="s">
        <v>864</v>
      </c>
      <c r="D203" t="s">
        <v>1177</v>
      </c>
    </row>
    <row r="204" spans="1:4">
      <c r="A204">
        <v>203</v>
      </c>
      <c r="B204" t="s">
        <v>1165</v>
      </c>
      <c r="C204" t="s">
        <v>1165</v>
      </c>
      <c r="D204" t="s">
        <v>1166</v>
      </c>
    </row>
    <row r="205" spans="1:4">
      <c r="A205">
        <v>204</v>
      </c>
      <c r="B205" t="s">
        <v>1165</v>
      </c>
      <c r="C205" t="s">
        <v>1178</v>
      </c>
      <c r="D205" t="s">
        <v>1179</v>
      </c>
    </row>
    <row r="206" spans="1:4">
      <c r="A206">
        <v>205</v>
      </c>
      <c r="B206" t="s">
        <v>1165</v>
      </c>
      <c r="C206" t="s">
        <v>1180</v>
      </c>
      <c r="D206" t="s">
        <v>1181</v>
      </c>
    </row>
    <row r="207" spans="1:4">
      <c r="A207">
        <v>206</v>
      </c>
      <c r="B207" t="s">
        <v>1165</v>
      </c>
      <c r="C207" t="s">
        <v>1182</v>
      </c>
      <c r="D207" t="s">
        <v>1183</v>
      </c>
    </row>
    <row r="208" spans="1:4">
      <c r="A208">
        <v>207</v>
      </c>
      <c r="B208" t="s">
        <v>1165</v>
      </c>
      <c r="C208" t="s">
        <v>1184</v>
      </c>
      <c r="D208" t="s">
        <v>1185</v>
      </c>
    </row>
    <row r="209" spans="1:4">
      <c r="A209">
        <v>208</v>
      </c>
      <c r="B209" t="s">
        <v>1165</v>
      </c>
      <c r="C209" t="s">
        <v>1186</v>
      </c>
      <c r="D209" t="s">
        <v>1187</v>
      </c>
    </row>
    <row r="210" spans="1:4">
      <c r="A210">
        <v>209</v>
      </c>
      <c r="B210" t="s">
        <v>1188</v>
      </c>
      <c r="C210" t="s">
        <v>1190</v>
      </c>
      <c r="D210" t="s">
        <v>1191</v>
      </c>
    </row>
    <row r="211" spans="1:4">
      <c r="A211">
        <v>210</v>
      </c>
      <c r="B211" t="s">
        <v>1188</v>
      </c>
      <c r="C211" t="s">
        <v>1192</v>
      </c>
      <c r="D211" t="s">
        <v>1193</v>
      </c>
    </row>
    <row r="212" spans="1:4">
      <c r="A212">
        <v>211</v>
      </c>
      <c r="B212" t="s">
        <v>1188</v>
      </c>
      <c r="C212" t="s">
        <v>1194</v>
      </c>
      <c r="D212" t="s">
        <v>1195</v>
      </c>
    </row>
    <row r="213" spans="1:4">
      <c r="A213">
        <v>212</v>
      </c>
      <c r="B213" t="s">
        <v>1188</v>
      </c>
      <c r="C213" t="s">
        <v>1196</v>
      </c>
      <c r="D213" t="s">
        <v>1197</v>
      </c>
    </row>
    <row r="214" spans="1:4">
      <c r="A214">
        <v>213</v>
      </c>
      <c r="B214" t="s">
        <v>1188</v>
      </c>
      <c r="C214" t="s">
        <v>1198</v>
      </c>
      <c r="D214" t="s">
        <v>1199</v>
      </c>
    </row>
    <row r="215" spans="1:4">
      <c r="A215">
        <v>214</v>
      </c>
      <c r="B215" t="s">
        <v>1188</v>
      </c>
      <c r="C215" t="s">
        <v>1200</v>
      </c>
      <c r="D215" t="s">
        <v>1201</v>
      </c>
    </row>
    <row r="216" spans="1:4">
      <c r="A216">
        <v>215</v>
      </c>
      <c r="B216" t="s">
        <v>1188</v>
      </c>
      <c r="C216" t="s">
        <v>1202</v>
      </c>
      <c r="D216" t="s">
        <v>1203</v>
      </c>
    </row>
    <row r="217" spans="1:4">
      <c r="A217">
        <v>216</v>
      </c>
      <c r="B217" t="s">
        <v>1188</v>
      </c>
      <c r="C217" t="s">
        <v>1188</v>
      </c>
      <c r="D217" t="s">
        <v>1189</v>
      </c>
    </row>
    <row r="218" spans="1:4">
      <c r="A218">
        <v>217</v>
      </c>
      <c r="B218" t="s">
        <v>1188</v>
      </c>
      <c r="C218" t="s">
        <v>1204</v>
      </c>
      <c r="D218" t="s">
        <v>1205</v>
      </c>
    </row>
    <row r="219" spans="1:4">
      <c r="A219">
        <v>218</v>
      </c>
      <c r="B219" t="s">
        <v>1206</v>
      </c>
      <c r="C219" t="s">
        <v>1208</v>
      </c>
      <c r="D219" t="s">
        <v>1209</v>
      </c>
    </row>
    <row r="220" spans="1:4">
      <c r="A220">
        <v>219</v>
      </c>
      <c r="B220" t="s">
        <v>1206</v>
      </c>
      <c r="C220" t="s">
        <v>961</v>
      </c>
      <c r="D220" t="s">
        <v>1210</v>
      </c>
    </row>
    <row r="221" spans="1:4">
      <c r="A221">
        <v>220</v>
      </c>
      <c r="B221" t="s">
        <v>1206</v>
      </c>
      <c r="C221" t="s">
        <v>1211</v>
      </c>
      <c r="D221" t="s">
        <v>1212</v>
      </c>
    </row>
    <row r="222" spans="1:4">
      <c r="A222">
        <v>221</v>
      </c>
      <c r="B222" t="s">
        <v>1206</v>
      </c>
      <c r="C222" t="s">
        <v>1206</v>
      </c>
      <c r="D222" t="s">
        <v>1207</v>
      </c>
    </row>
    <row r="223" spans="1:4">
      <c r="A223">
        <v>222</v>
      </c>
      <c r="B223" t="s">
        <v>1206</v>
      </c>
      <c r="C223" t="s">
        <v>1213</v>
      </c>
      <c r="D223" t="s">
        <v>1214</v>
      </c>
    </row>
    <row r="224" spans="1:4">
      <c r="A224">
        <v>223</v>
      </c>
      <c r="B224" t="s">
        <v>1206</v>
      </c>
      <c r="C224" t="s">
        <v>1215</v>
      </c>
      <c r="D224" t="s">
        <v>1216</v>
      </c>
    </row>
    <row r="225" spans="1:4">
      <c r="A225">
        <v>224</v>
      </c>
      <c r="B225" t="s">
        <v>1206</v>
      </c>
      <c r="C225" t="s">
        <v>1217</v>
      </c>
      <c r="D225" t="s">
        <v>1218</v>
      </c>
    </row>
    <row r="226" spans="1:4">
      <c r="A226">
        <v>225</v>
      </c>
      <c r="B226" t="s">
        <v>1206</v>
      </c>
      <c r="C226" t="s">
        <v>1219</v>
      </c>
      <c r="D226" t="s">
        <v>1220</v>
      </c>
    </row>
    <row r="227" spans="1:4">
      <c r="A227">
        <v>226</v>
      </c>
      <c r="B227" t="s">
        <v>1206</v>
      </c>
      <c r="C227" t="s">
        <v>1221</v>
      </c>
      <c r="D227" t="s">
        <v>1222</v>
      </c>
    </row>
    <row r="228" spans="1:4">
      <c r="A228">
        <v>227</v>
      </c>
      <c r="B228" t="s">
        <v>1206</v>
      </c>
      <c r="C228" t="s">
        <v>1223</v>
      </c>
      <c r="D228" t="s">
        <v>1224</v>
      </c>
    </row>
    <row r="229" spans="1:4">
      <c r="A229">
        <v>228</v>
      </c>
      <c r="B229" t="s">
        <v>1206</v>
      </c>
      <c r="C229" t="s">
        <v>1225</v>
      </c>
      <c r="D229" t="s">
        <v>1226</v>
      </c>
    </row>
    <row r="230" spans="1:4">
      <c r="A230">
        <v>229</v>
      </c>
      <c r="B230" t="s">
        <v>1227</v>
      </c>
      <c r="C230" t="s">
        <v>1229</v>
      </c>
      <c r="D230" t="s">
        <v>1230</v>
      </c>
    </row>
    <row r="231" spans="1:4">
      <c r="A231">
        <v>230</v>
      </c>
      <c r="B231" t="s">
        <v>1227</v>
      </c>
      <c r="C231" t="s">
        <v>1231</v>
      </c>
      <c r="D231" t="s">
        <v>1232</v>
      </c>
    </row>
    <row r="232" spans="1:4">
      <c r="A232">
        <v>231</v>
      </c>
      <c r="B232" t="s">
        <v>1227</v>
      </c>
      <c r="C232" t="s">
        <v>1233</v>
      </c>
      <c r="D232" t="s">
        <v>1234</v>
      </c>
    </row>
    <row r="233" spans="1:4">
      <c r="A233">
        <v>232</v>
      </c>
      <c r="B233" t="s">
        <v>1227</v>
      </c>
      <c r="C233" t="s">
        <v>1235</v>
      </c>
      <c r="D233" t="s">
        <v>1236</v>
      </c>
    </row>
    <row r="234" spans="1:4">
      <c r="A234">
        <v>233</v>
      </c>
      <c r="B234" t="s">
        <v>1227</v>
      </c>
      <c r="C234" t="s">
        <v>1237</v>
      </c>
      <c r="D234" t="s">
        <v>1238</v>
      </c>
    </row>
    <row r="235" spans="1:4">
      <c r="A235">
        <v>234</v>
      </c>
      <c r="B235" t="s">
        <v>1227</v>
      </c>
      <c r="C235" t="s">
        <v>1239</v>
      </c>
      <c r="D235" t="s">
        <v>1240</v>
      </c>
    </row>
    <row r="236" spans="1:4">
      <c r="A236">
        <v>235</v>
      </c>
      <c r="B236" t="s">
        <v>1227</v>
      </c>
      <c r="C236" t="s">
        <v>914</v>
      </c>
      <c r="D236" t="s">
        <v>1241</v>
      </c>
    </row>
    <row r="237" spans="1:4">
      <c r="A237">
        <v>236</v>
      </c>
      <c r="B237" t="s">
        <v>1227</v>
      </c>
      <c r="C237" t="s">
        <v>1242</v>
      </c>
      <c r="D237" t="s">
        <v>1243</v>
      </c>
    </row>
    <row r="238" spans="1:4">
      <c r="A238">
        <v>237</v>
      </c>
      <c r="B238" t="s">
        <v>1227</v>
      </c>
      <c r="C238" t="s">
        <v>1244</v>
      </c>
      <c r="D238" t="s">
        <v>1245</v>
      </c>
    </row>
    <row r="239" spans="1:4">
      <c r="A239">
        <v>238</v>
      </c>
      <c r="B239" t="s">
        <v>1227</v>
      </c>
      <c r="C239" t="s">
        <v>1246</v>
      </c>
      <c r="D239" t="s">
        <v>1247</v>
      </c>
    </row>
    <row r="240" spans="1:4">
      <c r="A240">
        <v>239</v>
      </c>
      <c r="B240" t="s">
        <v>1227</v>
      </c>
      <c r="C240" t="s">
        <v>1248</v>
      </c>
      <c r="D240" t="s">
        <v>1249</v>
      </c>
    </row>
    <row r="241" spans="1:4">
      <c r="A241">
        <v>240</v>
      </c>
      <c r="B241" t="s">
        <v>1227</v>
      </c>
      <c r="C241" t="s">
        <v>1250</v>
      </c>
      <c r="D241" t="s">
        <v>1251</v>
      </c>
    </row>
    <row r="242" spans="1:4">
      <c r="A242">
        <v>241</v>
      </c>
      <c r="B242" t="s">
        <v>1227</v>
      </c>
      <c r="C242" t="s">
        <v>1227</v>
      </c>
      <c r="D242" t="s">
        <v>1228</v>
      </c>
    </row>
    <row r="243" spans="1:4">
      <c r="A243">
        <v>242</v>
      </c>
      <c r="B243" t="s">
        <v>1227</v>
      </c>
      <c r="C243" t="s">
        <v>922</v>
      </c>
      <c r="D243" t="s">
        <v>1252</v>
      </c>
    </row>
    <row r="244" spans="1:4">
      <c r="A244">
        <v>243</v>
      </c>
      <c r="B244" t="s">
        <v>1227</v>
      </c>
      <c r="C244" t="s">
        <v>1253</v>
      </c>
      <c r="D244" t="s">
        <v>1254</v>
      </c>
    </row>
    <row r="245" spans="1:4">
      <c r="A245">
        <v>244</v>
      </c>
      <c r="B245" t="s">
        <v>1227</v>
      </c>
      <c r="C245" t="s">
        <v>1255</v>
      </c>
      <c r="D245" t="s">
        <v>1256</v>
      </c>
    </row>
    <row r="246" spans="1:4">
      <c r="A246">
        <v>245</v>
      </c>
      <c r="B246" t="s">
        <v>1257</v>
      </c>
      <c r="C246" t="s">
        <v>1259</v>
      </c>
      <c r="D246" t="s">
        <v>1260</v>
      </c>
    </row>
    <row r="247" spans="1:4">
      <c r="A247">
        <v>246</v>
      </c>
      <c r="B247" t="s">
        <v>1257</v>
      </c>
      <c r="C247" t="s">
        <v>1261</v>
      </c>
      <c r="D247" t="s">
        <v>1262</v>
      </c>
    </row>
    <row r="248" spans="1:4">
      <c r="A248">
        <v>247</v>
      </c>
      <c r="B248" t="s">
        <v>1257</v>
      </c>
      <c r="C248" t="s">
        <v>1263</v>
      </c>
      <c r="D248" t="s">
        <v>1264</v>
      </c>
    </row>
    <row r="249" spans="1:4">
      <c r="A249">
        <v>248</v>
      </c>
      <c r="B249" t="s">
        <v>1257</v>
      </c>
      <c r="C249" t="s">
        <v>963</v>
      </c>
      <c r="D249" t="s">
        <v>1265</v>
      </c>
    </row>
    <row r="250" spans="1:4">
      <c r="A250">
        <v>249</v>
      </c>
      <c r="B250" t="s">
        <v>1257</v>
      </c>
      <c r="C250" t="s">
        <v>1266</v>
      </c>
      <c r="D250" t="s">
        <v>1267</v>
      </c>
    </row>
    <row r="251" spans="1:4">
      <c r="A251">
        <v>250</v>
      </c>
      <c r="B251" t="s">
        <v>1257</v>
      </c>
      <c r="C251" t="s">
        <v>969</v>
      </c>
      <c r="D251" t="s">
        <v>1268</v>
      </c>
    </row>
    <row r="252" spans="1:4">
      <c r="A252">
        <v>251</v>
      </c>
      <c r="B252" t="s">
        <v>1257</v>
      </c>
      <c r="C252" t="s">
        <v>1269</v>
      </c>
      <c r="D252" t="s">
        <v>1270</v>
      </c>
    </row>
    <row r="253" spans="1:4">
      <c r="A253">
        <v>252</v>
      </c>
      <c r="B253" t="s">
        <v>1257</v>
      </c>
      <c r="C253" t="s">
        <v>1271</v>
      </c>
      <c r="D253" t="s">
        <v>1272</v>
      </c>
    </row>
    <row r="254" spans="1:4">
      <c r="A254">
        <v>253</v>
      </c>
      <c r="B254" t="s">
        <v>1257</v>
      </c>
      <c r="C254" t="s">
        <v>1273</v>
      </c>
      <c r="D254" t="s">
        <v>1274</v>
      </c>
    </row>
    <row r="255" spans="1:4">
      <c r="A255">
        <v>254</v>
      </c>
      <c r="B255" t="s">
        <v>1257</v>
      </c>
      <c r="C255" t="s">
        <v>1257</v>
      </c>
      <c r="D255" t="s">
        <v>1258</v>
      </c>
    </row>
    <row r="256" spans="1:4">
      <c r="A256">
        <v>255</v>
      </c>
      <c r="B256" t="s">
        <v>1257</v>
      </c>
      <c r="C256" t="s">
        <v>1275</v>
      </c>
      <c r="D256" t="s">
        <v>1276</v>
      </c>
    </row>
    <row r="257" spans="1:4">
      <c r="A257">
        <v>256</v>
      </c>
      <c r="B257" t="s">
        <v>1257</v>
      </c>
      <c r="C257" t="s">
        <v>1277</v>
      </c>
      <c r="D257" t="s">
        <v>1278</v>
      </c>
    </row>
    <row r="258" spans="1:4">
      <c r="A258">
        <v>257</v>
      </c>
      <c r="B258" t="s">
        <v>1279</v>
      </c>
      <c r="C258" t="s">
        <v>1281</v>
      </c>
      <c r="D258" t="s">
        <v>1282</v>
      </c>
    </row>
    <row r="259" spans="1:4">
      <c r="A259">
        <v>258</v>
      </c>
      <c r="B259" t="s">
        <v>1279</v>
      </c>
      <c r="C259" t="s">
        <v>1283</v>
      </c>
      <c r="D259" t="s">
        <v>1284</v>
      </c>
    </row>
    <row r="260" spans="1:4">
      <c r="A260">
        <v>259</v>
      </c>
      <c r="B260" t="s">
        <v>1279</v>
      </c>
      <c r="C260" t="s">
        <v>1233</v>
      </c>
      <c r="D260" t="s">
        <v>1285</v>
      </c>
    </row>
    <row r="261" spans="1:4">
      <c r="A261">
        <v>260</v>
      </c>
      <c r="B261" t="s">
        <v>1279</v>
      </c>
      <c r="C261" t="s">
        <v>1279</v>
      </c>
      <c r="D261" t="s">
        <v>1280</v>
      </c>
    </row>
    <row r="262" spans="1:4">
      <c r="A262">
        <v>261</v>
      </c>
      <c r="B262" t="s">
        <v>1279</v>
      </c>
      <c r="C262" t="s">
        <v>1286</v>
      </c>
      <c r="D262" t="s">
        <v>1287</v>
      </c>
    </row>
    <row r="263" spans="1:4">
      <c r="A263">
        <v>262</v>
      </c>
      <c r="B263" t="s">
        <v>1279</v>
      </c>
      <c r="C263" t="s">
        <v>1288</v>
      </c>
      <c r="D263" t="s">
        <v>1289</v>
      </c>
    </row>
    <row r="264" spans="1:4">
      <c r="A264">
        <v>263</v>
      </c>
      <c r="B264" t="s">
        <v>1279</v>
      </c>
      <c r="C264" t="s">
        <v>1057</v>
      </c>
      <c r="D264" t="s">
        <v>1290</v>
      </c>
    </row>
    <row r="265" spans="1:4">
      <c r="A265">
        <v>264</v>
      </c>
      <c r="B265" t="s">
        <v>1279</v>
      </c>
      <c r="C265" t="s">
        <v>1291</v>
      </c>
      <c r="D265" t="s">
        <v>1292</v>
      </c>
    </row>
    <row r="266" spans="1:4">
      <c r="A266">
        <v>265</v>
      </c>
      <c r="B266" t="s">
        <v>1293</v>
      </c>
      <c r="C266" t="s">
        <v>1295</v>
      </c>
      <c r="D266" t="s">
        <v>1296</v>
      </c>
    </row>
    <row r="267" spans="1:4">
      <c r="A267">
        <v>266</v>
      </c>
      <c r="B267" t="s">
        <v>1293</v>
      </c>
      <c r="C267" t="s">
        <v>1297</v>
      </c>
      <c r="D267" t="s">
        <v>1298</v>
      </c>
    </row>
    <row r="268" spans="1:4">
      <c r="A268">
        <v>267</v>
      </c>
      <c r="B268" t="s">
        <v>1293</v>
      </c>
      <c r="C268" t="s">
        <v>1299</v>
      </c>
      <c r="D268" t="s">
        <v>1300</v>
      </c>
    </row>
    <row r="269" spans="1:4">
      <c r="A269">
        <v>268</v>
      </c>
      <c r="B269" t="s">
        <v>1293</v>
      </c>
      <c r="C269" t="s">
        <v>1301</v>
      </c>
      <c r="D269" t="s">
        <v>1302</v>
      </c>
    </row>
    <row r="270" spans="1:4">
      <c r="A270">
        <v>269</v>
      </c>
      <c r="B270" t="s">
        <v>1293</v>
      </c>
      <c r="C270" t="s">
        <v>1303</v>
      </c>
      <c r="D270" t="s">
        <v>1304</v>
      </c>
    </row>
    <row r="271" spans="1:4">
      <c r="A271">
        <v>270</v>
      </c>
      <c r="B271" t="s">
        <v>1293</v>
      </c>
      <c r="C271" t="s">
        <v>1305</v>
      </c>
      <c r="D271" t="s">
        <v>1306</v>
      </c>
    </row>
    <row r="272" spans="1:4">
      <c r="A272">
        <v>271</v>
      </c>
      <c r="B272" t="s">
        <v>1293</v>
      </c>
      <c r="C272" t="s">
        <v>1307</v>
      </c>
      <c r="D272" t="s">
        <v>1308</v>
      </c>
    </row>
    <row r="273" spans="1:4">
      <c r="A273">
        <v>272</v>
      </c>
      <c r="B273" t="s">
        <v>1293</v>
      </c>
      <c r="C273" t="s">
        <v>1309</v>
      </c>
      <c r="D273" t="s">
        <v>1310</v>
      </c>
    </row>
    <row r="274" spans="1:4">
      <c r="A274">
        <v>273</v>
      </c>
      <c r="B274" t="s">
        <v>1293</v>
      </c>
      <c r="C274" t="s">
        <v>1311</v>
      </c>
      <c r="D274" t="s">
        <v>1312</v>
      </c>
    </row>
    <row r="275" spans="1:4">
      <c r="A275">
        <v>274</v>
      </c>
      <c r="B275" t="s">
        <v>1293</v>
      </c>
      <c r="C275" t="s">
        <v>1313</v>
      </c>
      <c r="D275" t="s">
        <v>1314</v>
      </c>
    </row>
    <row r="276" spans="1:4">
      <c r="A276">
        <v>275</v>
      </c>
      <c r="B276" t="s">
        <v>1293</v>
      </c>
      <c r="C276" t="s">
        <v>1315</v>
      </c>
      <c r="D276" t="s">
        <v>1316</v>
      </c>
    </row>
    <row r="277" spans="1:4">
      <c r="A277">
        <v>276</v>
      </c>
      <c r="B277" t="s">
        <v>1293</v>
      </c>
      <c r="C277" t="s">
        <v>1317</v>
      </c>
      <c r="D277" t="s">
        <v>1318</v>
      </c>
    </row>
    <row r="278" spans="1:4">
      <c r="A278">
        <v>277</v>
      </c>
      <c r="B278" t="s">
        <v>1293</v>
      </c>
      <c r="C278" t="s">
        <v>1319</v>
      </c>
      <c r="D278" t="s">
        <v>1320</v>
      </c>
    </row>
    <row r="279" spans="1:4">
      <c r="A279">
        <v>278</v>
      </c>
      <c r="B279" t="s">
        <v>1293</v>
      </c>
      <c r="C279" t="s">
        <v>1321</v>
      </c>
      <c r="D279" t="s">
        <v>1322</v>
      </c>
    </row>
    <row r="280" spans="1:4">
      <c r="A280">
        <v>279</v>
      </c>
      <c r="B280" t="s">
        <v>1293</v>
      </c>
      <c r="C280" t="s">
        <v>1323</v>
      </c>
      <c r="D280" t="s">
        <v>1324</v>
      </c>
    </row>
    <row r="281" spans="1:4">
      <c r="A281">
        <v>280</v>
      </c>
      <c r="B281" t="s">
        <v>1293</v>
      </c>
      <c r="C281" t="s">
        <v>1293</v>
      </c>
      <c r="D281" t="s">
        <v>1294</v>
      </c>
    </row>
    <row r="282" spans="1:4">
      <c r="A282">
        <v>281</v>
      </c>
      <c r="B282" t="s">
        <v>1293</v>
      </c>
      <c r="C282" t="s">
        <v>1325</v>
      </c>
      <c r="D282" t="s">
        <v>1326</v>
      </c>
    </row>
    <row r="283" spans="1:4">
      <c r="A283">
        <v>282</v>
      </c>
      <c r="B283" t="s">
        <v>1293</v>
      </c>
      <c r="C283" t="s">
        <v>1327</v>
      </c>
      <c r="D283" t="s">
        <v>1328</v>
      </c>
    </row>
    <row r="284" spans="1:4">
      <c r="A284">
        <v>283</v>
      </c>
      <c r="B284" t="s">
        <v>1329</v>
      </c>
      <c r="C284" t="s">
        <v>1331</v>
      </c>
      <c r="D284" t="s">
        <v>1332</v>
      </c>
    </row>
    <row r="285" spans="1:4">
      <c r="A285">
        <v>284</v>
      </c>
      <c r="B285" t="s">
        <v>1329</v>
      </c>
      <c r="C285" t="s">
        <v>1333</v>
      </c>
      <c r="D285" t="s">
        <v>1334</v>
      </c>
    </row>
    <row r="286" spans="1:4">
      <c r="A286">
        <v>285</v>
      </c>
      <c r="B286" t="s">
        <v>1329</v>
      </c>
      <c r="C286" t="s">
        <v>1335</v>
      </c>
      <c r="D286" t="s">
        <v>1336</v>
      </c>
    </row>
    <row r="287" spans="1:4">
      <c r="A287">
        <v>286</v>
      </c>
      <c r="B287" t="s">
        <v>1329</v>
      </c>
      <c r="C287" t="s">
        <v>969</v>
      </c>
      <c r="D287" t="s">
        <v>1337</v>
      </c>
    </row>
    <row r="288" spans="1:4">
      <c r="A288">
        <v>287</v>
      </c>
      <c r="B288" t="s">
        <v>1329</v>
      </c>
      <c r="C288" t="s">
        <v>1338</v>
      </c>
      <c r="D288" t="s">
        <v>1339</v>
      </c>
    </row>
    <row r="289" spans="1:4">
      <c r="A289">
        <v>288</v>
      </c>
      <c r="B289" t="s">
        <v>1329</v>
      </c>
      <c r="C289" t="s">
        <v>1340</v>
      </c>
      <c r="D289" t="s">
        <v>1341</v>
      </c>
    </row>
    <row r="290" spans="1:4">
      <c r="A290">
        <v>289</v>
      </c>
      <c r="B290" t="s">
        <v>1329</v>
      </c>
      <c r="C290" t="s">
        <v>1329</v>
      </c>
      <c r="D290" t="s">
        <v>1330</v>
      </c>
    </row>
    <row r="291" spans="1:4">
      <c r="A291">
        <v>290</v>
      </c>
      <c r="B291" t="s">
        <v>1329</v>
      </c>
      <c r="C291" t="s">
        <v>1342</v>
      </c>
      <c r="D291" t="s">
        <v>1343</v>
      </c>
    </row>
    <row r="292" spans="1:4">
      <c r="A292">
        <v>291</v>
      </c>
      <c r="B292" t="s">
        <v>1329</v>
      </c>
      <c r="C292" t="s">
        <v>975</v>
      </c>
      <c r="D292" t="s">
        <v>1344</v>
      </c>
    </row>
    <row r="293" spans="1:4">
      <c r="A293">
        <v>292</v>
      </c>
      <c r="B293" t="s">
        <v>1329</v>
      </c>
      <c r="C293" t="s">
        <v>1345</v>
      </c>
      <c r="D293" t="s">
        <v>1346</v>
      </c>
    </row>
    <row r="294" spans="1:4">
      <c r="A294">
        <v>293</v>
      </c>
      <c r="B294" t="s">
        <v>1347</v>
      </c>
      <c r="C294" t="s">
        <v>1349</v>
      </c>
      <c r="D294" t="s">
        <v>1350</v>
      </c>
    </row>
    <row r="295" spans="1:4">
      <c r="A295">
        <v>294</v>
      </c>
      <c r="B295" t="s">
        <v>1347</v>
      </c>
      <c r="C295" t="s">
        <v>1351</v>
      </c>
      <c r="D295" t="s">
        <v>1352</v>
      </c>
    </row>
    <row r="296" spans="1:4">
      <c r="A296">
        <v>295</v>
      </c>
      <c r="B296" t="s">
        <v>1347</v>
      </c>
      <c r="C296" t="s">
        <v>1353</v>
      </c>
      <c r="D296" t="s">
        <v>1354</v>
      </c>
    </row>
    <row r="297" spans="1:4">
      <c r="A297">
        <v>296</v>
      </c>
      <c r="B297" t="s">
        <v>1347</v>
      </c>
      <c r="C297" t="s">
        <v>1355</v>
      </c>
      <c r="D297" t="s">
        <v>1356</v>
      </c>
    </row>
    <row r="298" spans="1:4">
      <c r="A298">
        <v>297</v>
      </c>
      <c r="B298" t="s">
        <v>1347</v>
      </c>
      <c r="C298" t="s">
        <v>1357</v>
      </c>
      <c r="D298" t="s">
        <v>1358</v>
      </c>
    </row>
    <row r="299" spans="1:4">
      <c r="A299">
        <v>298</v>
      </c>
      <c r="B299" t="s">
        <v>1347</v>
      </c>
      <c r="C299" t="s">
        <v>1359</v>
      </c>
      <c r="D299" t="s">
        <v>1360</v>
      </c>
    </row>
    <row r="300" spans="1:4">
      <c r="A300">
        <v>299</v>
      </c>
      <c r="B300" t="s">
        <v>1347</v>
      </c>
      <c r="C300" t="s">
        <v>1361</v>
      </c>
      <c r="D300" t="s">
        <v>1362</v>
      </c>
    </row>
    <row r="301" spans="1:4">
      <c r="A301">
        <v>300</v>
      </c>
      <c r="B301" t="s">
        <v>1347</v>
      </c>
      <c r="C301" t="s">
        <v>1363</v>
      </c>
      <c r="D301" t="s">
        <v>1364</v>
      </c>
    </row>
    <row r="302" spans="1:4">
      <c r="A302">
        <v>301</v>
      </c>
      <c r="B302" t="s">
        <v>1347</v>
      </c>
      <c r="C302" t="s">
        <v>1365</v>
      </c>
      <c r="D302" t="s">
        <v>1366</v>
      </c>
    </row>
    <row r="303" spans="1:4">
      <c r="A303">
        <v>302</v>
      </c>
      <c r="B303" t="s">
        <v>1347</v>
      </c>
      <c r="C303" t="s">
        <v>868</v>
      </c>
      <c r="D303" t="s">
        <v>1367</v>
      </c>
    </row>
    <row r="304" spans="1:4">
      <c r="A304">
        <v>303</v>
      </c>
      <c r="B304" t="s">
        <v>1347</v>
      </c>
      <c r="C304" t="s">
        <v>1347</v>
      </c>
      <c r="D304" t="s">
        <v>1348</v>
      </c>
    </row>
    <row r="305" spans="1:4">
      <c r="A305">
        <v>304</v>
      </c>
      <c r="B305" t="s">
        <v>1347</v>
      </c>
      <c r="C305" t="s">
        <v>1368</v>
      </c>
      <c r="D305" t="s">
        <v>1369</v>
      </c>
    </row>
    <row r="306" spans="1:4">
      <c r="A306">
        <v>305</v>
      </c>
      <c r="B306" t="s">
        <v>1370</v>
      </c>
      <c r="C306" t="s">
        <v>1372</v>
      </c>
      <c r="D306" t="s">
        <v>1373</v>
      </c>
    </row>
    <row r="307" spans="1:4">
      <c r="A307">
        <v>306</v>
      </c>
      <c r="B307" t="s">
        <v>1370</v>
      </c>
      <c r="C307" t="s">
        <v>1374</v>
      </c>
      <c r="D307" t="s">
        <v>1375</v>
      </c>
    </row>
    <row r="308" spans="1:4">
      <c r="A308">
        <v>307</v>
      </c>
      <c r="B308" t="s">
        <v>1370</v>
      </c>
      <c r="C308" t="s">
        <v>1376</v>
      </c>
      <c r="D308" t="s">
        <v>1377</v>
      </c>
    </row>
    <row r="309" spans="1:4">
      <c r="A309">
        <v>308</v>
      </c>
      <c r="B309" t="s">
        <v>1370</v>
      </c>
      <c r="C309" t="s">
        <v>1378</v>
      </c>
      <c r="D309" t="s">
        <v>1379</v>
      </c>
    </row>
    <row r="310" spans="1:4">
      <c r="A310">
        <v>309</v>
      </c>
      <c r="B310" t="s">
        <v>1370</v>
      </c>
      <c r="C310" t="s">
        <v>1380</v>
      </c>
      <c r="D310" t="s">
        <v>1381</v>
      </c>
    </row>
    <row r="311" spans="1:4">
      <c r="A311">
        <v>310</v>
      </c>
      <c r="B311" t="s">
        <v>1370</v>
      </c>
      <c r="C311" t="s">
        <v>1382</v>
      </c>
      <c r="D311" t="s">
        <v>1383</v>
      </c>
    </row>
    <row r="312" spans="1:4">
      <c r="A312">
        <v>311</v>
      </c>
      <c r="B312" t="s">
        <v>1370</v>
      </c>
      <c r="C312" t="s">
        <v>1384</v>
      </c>
      <c r="D312" t="s">
        <v>1385</v>
      </c>
    </row>
    <row r="313" spans="1:4">
      <c r="A313">
        <v>312</v>
      </c>
      <c r="B313" t="s">
        <v>1370</v>
      </c>
      <c r="C313" t="s">
        <v>1386</v>
      </c>
      <c r="D313" t="s">
        <v>1387</v>
      </c>
    </row>
    <row r="314" spans="1:4">
      <c r="A314">
        <v>313</v>
      </c>
      <c r="B314" t="s">
        <v>1370</v>
      </c>
      <c r="C314" t="s">
        <v>1370</v>
      </c>
      <c r="D314" t="s">
        <v>1371</v>
      </c>
    </row>
    <row r="315" spans="1:4">
      <c r="A315">
        <v>314</v>
      </c>
      <c r="B315" t="s">
        <v>1370</v>
      </c>
      <c r="C315" t="s">
        <v>1388</v>
      </c>
      <c r="D315" t="s">
        <v>1389</v>
      </c>
    </row>
    <row r="316" spans="1:4">
      <c r="A316">
        <v>315</v>
      </c>
      <c r="B316" t="s">
        <v>1390</v>
      </c>
      <c r="C316" t="s">
        <v>1392</v>
      </c>
      <c r="D316" t="s">
        <v>1393</v>
      </c>
    </row>
    <row r="317" spans="1:4">
      <c r="A317">
        <v>316</v>
      </c>
      <c r="B317" t="s">
        <v>1390</v>
      </c>
      <c r="C317" t="s">
        <v>914</v>
      </c>
      <c r="D317" t="s">
        <v>1394</v>
      </c>
    </row>
    <row r="318" spans="1:4">
      <c r="A318">
        <v>317</v>
      </c>
      <c r="B318" t="s">
        <v>1390</v>
      </c>
      <c r="C318" t="s">
        <v>1395</v>
      </c>
      <c r="D318" t="s">
        <v>1396</v>
      </c>
    </row>
    <row r="319" spans="1:4">
      <c r="A319">
        <v>318</v>
      </c>
      <c r="B319" t="s">
        <v>1390</v>
      </c>
      <c r="C319" t="s">
        <v>1380</v>
      </c>
      <c r="D319" t="s">
        <v>1397</v>
      </c>
    </row>
    <row r="320" spans="1:4">
      <c r="A320">
        <v>319</v>
      </c>
      <c r="B320" t="s">
        <v>1390</v>
      </c>
      <c r="C320" t="s">
        <v>1398</v>
      </c>
      <c r="D320" t="s">
        <v>1399</v>
      </c>
    </row>
    <row r="321" spans="1:4">
      <c r="A321">
        <v>320</v>
      </c>
      <c r="B321" t="s">
        <v>1390</v>
      </c>
      <c r="C321" t="s">
        <v>1365</v>
      </c>
      <c r="D321" t="s">
        <v>1400</v>
      </c>
    </row>
    <row r="322" spans="1:4">
      <c r="A322">
        <v>321</v>
      </c>
      <c r="B322" t="s">
        <v>1390</v>
      </c>
      <c r="C322" t="s">
        <v>1401</v>
      </c>
      <c r="D322" t="s">
        <v>1402</v>
      </c>
    </row>
    <row r="323" spans="1:4">
      <c r="A323">
        <v>322</v>
      </c>
      <c r="B323" t="s">
        <v>1390</v>
      </c>
      <c r="C323" t="s">
        <v>1403</v>
      </c>
      <c r="D323" t="s">
        <v>1404</v>
      </c>
    </row>
    <row r="324" spans="1:4">
      <c r="A324">
        <v>323</v>
      </c>
      <c r="B324" t="s">
        <v>1390</v>
      </c>
      <c r="C324" t="s">
        <v>1390</v>
      </c>
      <c r="D324" t="s">
        <v>1391</v>
      </c>
    </row>
    <row r="325" spans="1:4">
      <c r="A325">
        <v>324</v>
      </c>
      <c r="B325" t="s">
        <v>1390</v>
      </c>
      <c r="C325" t="s">
        <v>1405</v>
      </c>
      <c r="D325" t="s">
        <v>1406</v>
      </c>
    </row>
    <row r="326" spans="1:4">
      <c r="A326">
        <v>325</v>
      </c>
      <c r="B326" t="s">
        <v>1407</v>
      </c>
      <c r="C326" t="s">
        <v>1409</v>
      </c>
      <c r="D326" t="s">
        <v>1410</v>
      </c>
    </row>
    <row r="327" spans="1:4">
      <c r="A327">
        <v>326</v>
      </c>
      <c r="B327" t="s">
        <v>1407</v>
      </c>
      <c r="C327" t="s">
        <v>784</v>
      </c>
      <c r="D327" t="s">
        <v>1411</v>
      </c>
    </row>
    <row r="328" spans="1:4">
      <c r="A328">
        <v>327</v>
      </c>
      <c r="B328" t="s">
        <v>1407</v>
      </c>
      <c r="C328" t="s">
        <v>1412</v>
      </c>
      <c r="D328" t="s">
        <v>1413</v>
      </c>
    </row>
    <row r="329" spans="1:4">
      <c r="A329">
        <v>328</v>
      </c>
      <c r="B329" t="s">
        <v>1407</v>
      </c>
      <c r="C329" t="s">
        <v>1414</v>
      </c>
      <c r="D329" t="s">
        <v>1415</v>
      </c>
    </row>
    <row r="330" spans="1:4">
      <c r="A330">
        <v>329</v>
      </c>
      <c r="B330" t="s">
        <v>1407</v>
      </c>
      <c r="C330" t="s">
        <v>1416</v>
      </c>
      <c r="D330" t="s">
        <v>1417</v>
      </c>
    </row>
    <row r="331" spans="1:4">
      <c r="A331">
        <v>330</v>
      </c>
      <c r="B331" t="s">
        <v>1407</v>
      </c>
      <c r="C331" t="s">
        <v>856</v>
      </c>
      <c r="D331" t="s">
        <v>1418</v>
      </c>
    </row>
    <row r="332" spans="1:4">
      <c r="A332">
        <v>331</v>
      </c>
      <c r="B332" t="s">
        <v>1407</v>
      </c>
      <c r="C332" t="s">
        <v>1419</v>
      </c>
      <c r="D332" t="s">
        <v>1420</v>
      </c>
    </row>
    <row r="333" spans="1:4">
      <c r="A333">
        <v>332</v>
      </c>
      <c r="B333" t="s">
        <v>1407</v>
      </c>
      <c r="C333" t="s">
        <v>1421</v>
      </c>
      <c r="D333" t="s">
        <v>1422</v>
      </c>
    </row>
    <row r="334" spans="1:4">
      <c r="A334">
        <v>333</v>
      </c>
      <c r="B334" t="s">
        <v>1407</v>
      </c>
      <c r="C334" t="s">
        <v>1423</v>
      </c>
      <c r="D334" t="s">
        <v>1424</v>
      </c>
    </row>
    <row r="335" spans="1:4">
      <c r="A335">
        <v>334</v>
      </c>
      <c r="B335" t="s">
        <v>1407</v>
      </c>
      <c r="C335" t="s">
        <v>1425</v>
      </c>
      <c r="D335" t="s">
        <v>1426</v>
      </c>
    </row>
    <row r="336" spans="1:4">
      <c r="A336">
        <v>335</v>
      </c>
      <c r="B336" t="s">
        <v>1407</v>
      </c>
      <c r="C336" t="s">
        <v>1427</v>
      </c>
      <c r="D336" t="s">
        <v>1428</v>
      </c>
    </row>
    <row r="337" spans="1:4">
      <c r="A337">
        <v>336</v>
      </c>
      <c r="B337" t="s">
        <v>1407</v>
      </c>
      <c r="C337" t="s">
        <v>864</v>
      </c>
      <c r="D337" t="s">
        <v>1429</v>
      </c>
    </row>
    <row r="338" spans="1:4">
      <c r="A338">
        <v>337</v>
      </c>
      <c r="B338" t="s">
        <v>1407</v>
      </c>
      <c r="C338" t="s">
        <v>1430</v>
      </c>
      <c r="D338" t="s">
        <v>1431</v>
      </c>
    </row>
    <row r="339" spans="1:4">
      <c r="A339">
        <v>338</v>
      </c>
      <c r="B339" t="s">
        <v>1407</v>
      </c>
      <c r="C339" t="s">
        <v>1432</v>
      </c>
      <c r="D339" t="s">
        <v>1433</v>
      </c>
    </row>
    <row r="340" spans="1:4">
      <c r="A340">
        <v>339</v>
      </c>
      <c r="B340" t="s">
        <v>1407</v>
      </c>
      <c r="C340" t="s">
        <v>1250</v>
      </c>
      <c r="D340" t="s">
        <v>1434</v>
      </c>
    </row>
    <row r="341" spans="1:4">
      <c r="A341">
        <v>340</v>
      </c>
      <c r="B341" t="s">
        <v>1407</v>
      </c>
      <c r="C341" t="s">
        <v>1435</v>
      </c>
      <c r="D341" t="s">
        <v>1436</v>
      </c>
    </row>
    <row r="342" spans="1:4">
      <c r="A342">
        <v>341</v>
      </c>
      <c r="B342" t="s">
        <v>1407</v>
      </c>
      <c r="C342" t="s">
        <v>1437</v>
      </c>
      <c r="D342" t="s">
        <v>1438</v>
      </c>
    </row>
    <row r="343" spans="1:4">
      <c r="A343">
        <v>342</v>
      </c>
      <c r="B343" t="s">
        <v>1407</v>
      </c>
      <c r="C343" t="s">
        <v>1439</v>
      </c>
      <c r="D343" t="s">
        <v>1440</v>
      </c>
    </row>
    <row r="344" spans="1:4">
      <c r="A344">
        <v>343</v>
      </c>
      <c r="B344" t="s">
        <v>1407</v>
      </c>
      <c r="C344" t="s">
        <v>1407</v>
      </c>
      <c r="D344" t="s">
        <v>1408</v>
      </c>
    </row>
    <row r="345" spans="1:4">
      <c r="A345">
        <v>344</v>
      </c>
      <c r="B345" t="s">
        <v>1441</v>
      </c>
      <c r="C345" t="s">
        <v>1441</v>
      </c>
      <c r="D345" t="s">
        <v>1442</v>
      </c>
    </row>
    <row r="346" spans="1:4">
      <c r="A346">
        <v>345</v>
      </c>
      <c r="B346" t="s">
        <v>1443</v>
      </c>
      <c r="C346" t="s">
        <v>1443</v>
      </c>
      <c r="D346" t="s">
        <v>1444</v>
      </c>
    </row>
    <row r="347" spans="1:4">
      <c r="A347">
        <v>346</v>
      </c>
      <c r="B347" t="s">
        <v>1445</v>
      </c>
      <c r="C347" t="s">
        <v>1445</v>
      </c>
      <c r="D347" t="s">
        <v>1446</v>
      </c>
    </row>
    <row r="348" spans="1:4">
      <c r="A348">
        <v>347</v>
      </c>
      <c r="B348" t="s">
        <v>1447</v>
      </c>
      <c r="C348" t="s">
        <v>1447</v>
      </c>
      <c r="D348" t="s">
        <v>1448</v>
      </c>
    </row>
    <row r="349" spans="1:4">
      <c r="A349">
        <v>348</v>
      </c>
      <c r="B349" t="s">
        <v>1449</v>
      </c>
      <c r="C349" t="s">
        <v>1449</v>
      </c>
      <c r="D349" t="s">
        <v>1450</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modInfo">
    <tabColor indexed="47"/>
  </sheetPr>
  <dimension ref="A1:D36"/>
  <sheetViews>
    <sheetView showGridLines="0" zoomScaleNormal="100" workbookViewId="0"/>
  </sheetViews>
  <sheetFormatPr defaultRowHeight="11.25"/>
  <cols>
    <col min="1" max="1" width="3.7109375" style="39" customWidth="1"/>
    <col min="2" max="2" width="90.7109375" style="39" customWidth="1"/>
    <col min="3" max="16384" width="9.140625" style="39"/>
  </cols>
  <sheetData>
    <row r="1" spans="2:4">
      <c r="B1" s="46" t="s">
        <v>60</v>
      </c>
    </row>
    <row r="2" spans="2:4" ht="90">
      <c r="B2" s="48" t="s">
        <v>503</v>
      </c>
    </row>
    <row r="3" spans="2:4" ht="67.5">
      <c r="B3" s="48" t="s">
        <v>391</v>
      </c>
    </row>
    <row r="4" spans="2:4" ht="33.75">
      <c r="B4" s="48" t="s">
        <v>603</v>
      </c>
    </row>
    <row r="5" spans="2:4">
      <c r="B5" s="48" t="s">
        <v>223</v>
      </c>
    </row>
    <row r="6" spans="2:4" ht="22.5">
      <c r="B6" s="48" t="s">
        <v>267</v>
      </c>
    </row>
    <row r="7" spans="2:4" ht="22.5">
      <c r="B7" s="48" t="s">
        <v>268</v>
      </c>
    </row>
    <row r="8" spans="2:4" ht="22.5">
      <c r="B8" s="48" t="s">
        <v>269</v>
      </c>
    </row>
    <row r="9" spans="2:4" ht="22.5">
      <c r="B9" s="48" t="s">
        <v>504</v>
      </c>
    </row>
    <row r="10" spans="2:4" ht="56.25">
      <c r="B10" s="48" t="s">
        <v>766</v>
      </c>
    </row>
    <row r="11" spans="2:4" ht="12.75">
      <c r="B11" s="196" t="s">
        <v>389</v>
      </c>
    </row>
    <row r="12" spans="2:4">
      <c r="B12" s="46" t="s">
        <v>182</v>
      </c>
    </row>
    <row r="13" spans="2:4" ht="22.5">
      <c r="B13" s="48" t="s">
        <v>198</v>
      </c>
    </row>
    <row r="14" spans="2:4" ht="67.5">
      <c r="B14" s="48" t="s">
        <v>251</v>
      </c>
    </row>
    <row r="15" spans="2:4" ht="22.5">
      <c r="B15" s="48" t="s">
        <v>231</v>
      </c>
    </row>
    <row r="16" spans="2:4">
      <c r="B16" s="46" t="s">
        <v>207</v>
      </c>
      <c r="D16" s="85"/>
    </row>
    <row r="17" spans="2:2" ht="33.75">
      <c r="B17" s="48" t="s">
        <v>265</v>
      </c>
    </row>
    <row r="18" spans="2:2" ht="33.75">
      <c r="B18" s="48" t="s">
        <v>266</v>
      </c>
    </row>
    <row r="19" spans="2:2">
      <c r="B19" s="48" t="s">
        <v>252</v>
      </c>
    </row>
    <row r="20" spans="2:2" ht="33.75">
      <c r="B20" s="48" t="s">
        <v>293</v>
      </c>
    </row>
    <row r="21" spans="2:2">
      <c r="B21" s="46" t="s">
        <v>220</v>
      </c>
    </row>
    <row r="22" spans="2:2">
      <c r="B22" s="48" t="s">
        <v>222</v>
      </c>
    </row>
    <row r="24" spans="2:2" ht="22.5">
      <c r="B24" s="198" t="s">
        <v>372</v>
      </c>
    </row>
    <row r="26" spans="2:2">
      <c r="B26" s="46" t="s">
        <v>333</v>
      </c>
    </row>
    <row r="27" spans="2:2" ht="22.5">
      <c r="B27" s="197" t="s">
        <v>476</v>
      </c>
    </row>
    <row r="28" spans="2:2" ht="56.25">
      <c r="B28" s="197" t="s">
        <v>475</v>
      </c>
    </row>
    <row r="29" spans="2:2">
      <c r="B29" s="271" t="s">
        <v>390</v>
      </c>
    </row>
    <row r="30" spans="2:2" ht="22.5">
      <c r="B30" s="197" t="s">
        <v>602</v>
      </c>
    </row>
    <row r="32" spans="2:2">
      <c r="B32" s="244" t="s">
        <v>434</v>
      </c>
    </row>
    <row r="33" spans="1:2" ht="14.25">
      <c r="A33" s="245">
        <v>1</v>
      </c>
      <c r="B33" s="246" t="s">
        <v>435</v>
      </c>
    </row>
    <row r="34" spans="1:2" ht="14.25">
      <c r="A34" s="245">
        <v>2</v>
      </c>
      <c r="B34" s="246" t="s">
        <v>436</v>
      </c>
    </row>
    <row r="35" spans="1:2">
      <c r="B35" s="244" t="s">
        <v>437</v>
      </c>
    </row>
    <row r="36" spans="1:2">
      <c r="B36" s="246"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02">
    <tabColor rgb="FFCCCCFF"/>
  </sheetPr>
  <dimension ref="A1:X46"/>
  <sheetViews>
    <sheetView showGridLines="0" topLeftCell="C4" zoomScaleNormal="100" workbookViewId="0">
      <selection activeCell="N27" sqref="N27:N29"/>
    </sheetView>
  </sheetViews>
  <sheetFormatPr defaultRowHeight="11.25"/>
  <cols>
    <col min="1" max="2" width="3.7109375" style="187" hidden="1" customWidth="1"/>
    <col min="3" max="3" width="3.7109375" style="92" bestFit="1" customWidth="1"/>
    <col min="4" max="4" width="6.140625" style="92" customWidth="1"/>
    <col min="5" max="5" width="50.7109375" style="92" customWidth="1"/>
    <col min="6" max="6" width="33.85546875" style="92" customWidth="1"/>
    <col min="7" max="7" width="8.5703125" style="92" customWidth="1"/>
    <col min="8" max="8" width="3.7109375" style="92" customWidth="1"/>
    <col min="9" max="9" width="5.42578125" style="92" customWidth="1"/>
    <col min="10" max="10" width="47.85546875" style="92" customWidth="1"/>
    <col min="11" max="12" width="3.7109375" style="92" customWidth="1"/>
    <col min="13" max="13" width="5.7109375" style="92" customWidth="1"/>
    <col min="14" max="14" width="28.140625" style="92" customWidth="1"/>
    <col min="15" max="16" width="3.7109375" style="92" customWidth="1"/>
    <col min="17" max="17" width="5.7109375" style="92" customWidth="1"/>
    <col min="18" max="18" width="34.42578125" style="92" customWidth="1"/>
    <col min="19" max="20" width="3.7109375" style="92" customWidth="1"/>
    <col min="21" max="21" width="5.7109375" style="92" customWidth="1"/>
    <col min="22" max="22" width="34.42578125" style="92" customWidth="1"/>
    <col min="23" max="23" width="30.7109375" style="92" customWidth="1"/>
    <col min="24" max="24" width="3.7109375" style="92" customWidth="1"/>
    <col min="25" max="16384" width="9.140625" style="92"/>
  </cols>
  <sheetData>
    <row r="1" spans="1:24" ht="11.25" hidden="1" customHeight="1"/>
    <row r="2" spans="1:24" ht="11.25" hidden="1" customHeight="1"/>
    <row r="3" spans="1:24" ht="11.25" hidden="1" customHeight="1"/>
    <row r="4" spans="1:24" ht="3" customHeight="1"/>
    <row r="5" spans="1:24" s="109" customFormat="1" ht="29.1" customHeight="1">
      <c r="A5" s="188"/>
      <c r="B5" s="188"/>
      <c r="D5" s="622" t="s">
        <v>711</v>
      </c>
      <c r="E5" s="623"/>
      <c r="F5" s="623"/>
      <c r="G5" s="623"/>
      <c r="H5" s="623"/>
      <c r="I5" s="623"/>
      <c r="J5" s="624"/>
      <c r="K5" s="377"/>
      <c r="L5" s="160"/>
      <c r="M5" s="160"/>
      <c r="N5" s="160"/>
      <c r="O5" s="160"/>
      <c r="P5" s="160"/>
      <c r="Q5" s="160"/>
      <c r="R5" s="160"/>
      <c r="S5" s="160"/>
      <c r="T5" s="160"/>
      <c r="U5" s="160"/>
      <c r="V5" s="160"/>
      <c r="W5" s="160"/>
    </row>
    <row r="6" spans="1:24" s="404" customFormat="1" ht="3" customHeight="1">
      <c r="A6" s="190"/>
      <c r="B6" s="190"/>
      <c r="D6" s="647"/>
      <c r="E6" s="648"/>
      <c r="F6" s="648"/>
      <c r="G6" s="648"/>
      <c r="H6" s="648"/>
      <c r="I6" s="648"/>
      <c r="J6" s="649"/>
    </row>
    <row r="7" spans="1:24" s="404" customFormat="1" ht="5.25" hidden="1" customHeight="1">
      <c r="A7" s="190"/>
      <c r="B7" s="190"/>
      <c r="E7" s="650"/>
      <c r="F7" s="650"/>
      <c r="G7" s="646"/>
      <c r="H7" s="646"/>
      <c r="I7" s="646"/>
      <c r="J7" s="646"/>
    </row>
    <row r="8" spans="1:24" s="404" customFormat="1" ht="5.25" hidden="1" customHeight="1">
      <c r="A8" s="190"/>
      <c r="B8" s="190"/>
      <c r="E8" s="650"/>
      <c r="F8" s="650"/>
      <c r="G8" s="646"/>
      <c r="H8" s="646"/>
      <c r="I8" s="646"/>
      <c r="J8" s="646"/>
    </row>
    <row r="9" spans="1:24" s="404" customFormat="1" ht="5.25" hidden="1" customHeight="1">
      <c r="A9" s="190"/>
      <c r="B9" s="190"/>
      <c r="E9" s="650"/>
      <c r="F9" s="650"/>
      <c r="G9" s="646"/>
      <c r="H9" s="646"/>
      <c r="I9" s="646"/>
      <c r="J9" s="646"/>
    </row>
    <row r="10" spans="1:24" s="404" customFormat="1" ht="5.25" hidden="1">
      <c r="A10" s="190"/>
      <c r="B10" s="190"/>
      <c r="E10" s="651"/>
      <c r="F10" s="651"/>
      <c r="G10" s="539"/>
      <c r="H10" s="401"/>
    </row>
    <row r="11" spans="1:24" s="145" customFormat="1" ht="18.75" hidden="1" customHeight="1">
      <c r="A11" s="190"/>
      <c r="B11" s="190"/>
      <c r="D11" s="139"/>
      <c r="E11" s="652" t="s">
        <v>718</v>
      </c>
      <c r="F11" s="652"/>
      <c r="G11" s="587" t="s">
        <v>85</v>
      </c>
      <c r="H11" s="402"/>
      <c r="I11" s="152"/>
      <c r="J11" s="139"/>
      <c r="K11" s="140"/>
      <c r="L11" s="139"/>
      <c r="M11" s="139"/>
      <c r="N11" s="140"/>
      <c r="O11" s="140"/>
      <c r="P11" s="139"/>
      <c r="Q11" s="139"/>
      <c r="R11" s="140"/>
      <c r="S11" s="140"/>
      <c r="T11" s="139"/>
      <c r="U11" s="139"/>
      <c r="V11" s="140"/>
    </row>
    <row r="12" spans="1:24" s="404" customFormat="1" ht="18.75" hidden="1">
      <c r="A12" s="190"/>
      <c r="B12" s="190"/>
      <c r="E12" s="652" t="s">
        <v>719</v>
      </c>
      <c r="F12" s="652"/>
      <c r="G12" s="587" t="s">
        <v>85</v>
      </c>
      <c r="H12" s="402"/>
      <c r="I12" s="401"/>
      <c r="J12" s="403"/>
      <c r="K12" s="400"/>
      <c r="L12" s="400"/>
      <c r="M12" s="400"/>
      <c r="N12" s="399"/>
      <c r="O12" s="400"/>
      <c r="P12" s="400"/>
      <c r="Q12" s="400"/>
      <c r="R12" s="399"/>
      <c r="S12" s="400"/>
      <c r="T12" s="400"/>
      <c r="U12" s="400"/>
      <c r="V12" s="399"/>
    </row>
    <row r="13" spans="1:24" s="404" customFormat="1" ht="5.25" hidden="1" customHeight="1">
      <c r="A13" s="190"/>
      <c r="B13" s="190"/>
      <c r="E13" s="645"/>
      <c r="F13" s="645"/>
      <c r="G13" s="400"/>
      <c r="H13" s="401"/>
      <c r="I13" s="400"/>
      <c r="J13" s="400"/>
      <c r="K13" s="400"/>
      <c r="L13" s="400"/>
      <c r="M13" s="400"/>
      <c r="N13" s="399"/>
      <c r="O13" s="400"/>
      <c r="P13" s="400"/>
      <c r="Q13" s="400"/>
      <c r="R13" s="399"/>
      <c r="S13" s="400"/>
      <c r="T13" s="400"/>
      <c r="U13" s="400"/>
      <c r="V13" s="399"/>
    </row>
    <row r="14" spans="1:24" s="404" customFormat="1" ht="5.25" hidden="1" customHeight="1">
      <c r="A14" s="190"/>
      <c r="B14" s="190"/>
    </row>
    <row r="15" spans="1:24" s="398" customFormat="1" ht="5.25" hidden="1" customHeight="1">
      <c r="A15" s="187"/>
      <c r="B15" s="187"/>
    </row>
    <row r="16" spans="1:24" s="109" customFormat="1" ht="3" customHeight="1">
      <c r="A16" s="188"/>
      <c r="B16" s="188"/>
      <c r="D16" s="272"/>
      <c r="E16" s="272"/>
      <c r="F16" s="272"/>
      <c r="G16" s="272"/>
      <c r="H16" s="272"/>
      <c r="I16" s="272"/>
      <c r="J16" s="272"/>
      <c r="K16" s="272"/>
      <c r="L16" s="272"/>
      <c r="M16" s="272"/>
      <c r="N16" s="272"/>
      <c r="O16" s="272"/>
      <c r="P16" s="272"/>
      <c r="Q16" s="272"/>
      <c r="R16" s="272"/>
      <c r="S16" s="272"/>
      <c r="T16" s="272"/>
      <c r="U16" s="272"/>
      <c r="V16" s="272"/>
      <c r="W16" s="272"/>
      <c r="X16" s="141"/>
    </row>
    <row r="17" spans="1:23" ht="27" customHeight="1">
      <c r="D17" s="644" t="s">
        <v>92</v>
      </c>
      <c r="E17" s="644" t="s">
        <v>297</v>
      </c>
      <c r="F17" s="644" t="s">
        <v>80</v>
      </c>
      <c r="G17" s="644" t="s">
        <v>439</v>
      </c>
      <c r="H17" s="644" t="s">
        <v>92</v>
      </c>
      <c r="I17" s="644"/>
      <c r="J17" s="644" t="s">
        <v>20</v>
      </c>
      <c r="K17" s="656" t="s">
        <v>479</v>
      </c>
      <c r="L17" s="656"/>
      <c r="M17" s="656"/>
      <c r="N17" s="656"/>
      <c r="O17" s="656" t="s">
        <v>709</v>
      </c>
      <c r="P17" s="656"/>
      <c r="Q17" s="656"/>
      <c r="R17" s="656"/>
      <c r="S17" s="656" t="s">
        <v>710</v>
      </c>
      <c r="T17" s="656"/>
      <c r="U17" s="656"/>
      <c r="V17" s="656"/>
      <c r="W17" s="644" t="s">
        <v>244</v>
      </c>
    </row>
    <row r="18" spans="1:23" ht="30.75" customHeight="1">
      <c r="D18" s="644"/>
      <c r="E18" s="644"/>
      <c r="F18" s="644"/>
      <c r="G18" s="644"/>
      <c r="H18" s="644"/>
      <c r="I18" s="644"/>
      <c r="J18" s="644"/>
      <c r="K18" s="104" t="s">
        <v>300</v>
      </c>
      <c r="L18" s="644" t="s">
        <v>92</v>
      </c>
      <c r="M18" s="644"/>
      <c r="N18" s="104" t="s">
        <v>230</v>
      </c>
      <c r="O18" s="104" t="s">
        <v>300</v>
      </c>
      <c r="P18" s="644" t="s">
        <v>92</v>
      </c>
      <c r="Q18" s="644"/>
      <c r="R18" s="104" t="s">
        <v>230</v>
      </c>
      <c r="S18" s="104" t="s">
        <v>300</v>
      </c>
      <c r="T18" s="644" t="s">
        <v>92</v>
      </c>
      <c r="U18" s="644"/>
      <c r="V18" s="104" t="s">
        <v>400</v>
      </c>
      <c r="W18" s="644"/>
    </row>
    <row r="19" spans="1:23" ht="12" customHeight="1">
      <c r="A19" s="352"/>
      <c r="B19" s="352"/>
      <c r="D19" s="38" t="s">
        <v>93</v>
      </c>
      <c r="E19" s="38" t="s">
        <v>49</v>
      </c>
      <c r="F19" s="38" t="s">
        <v>50</v>
      </c>
      <c r="G19" s="38" t="s">
        <v>51</v>
      </c>
      <c r="H19" s="653" t="s">
        <v>68</v>
      </c>
      <c r="I19" s="653"/>
      <c r="J19" s="38" t="s">
        <v>69</v>
      </c>
      <c r="K19" s="38" t="s">
        <v>183</v>
      </c>
      <c r="L19" s="653" t="s">
        <v>184</v>
      </c>
      <c r="M19" s="653"/>
      <c r="N19" s="38" t="s">
        <v>208</v>
      </c>
      <c r="O19" s="38" t="s">
        <v>209</v>
      </c>
      <c r="P19" s="653" t="s">
        <v>210</v>
      </c>
      <c r="Q19" s="653"/>
      <c r="R19" s="38" t="s">
        <v>211</v>
      </c>
      <c r="S19" s="38" t="s">
        <v>210</v>
      </c>
      <c r="T19" s="653" t="s">
        <v>211</v>
      </c>
      <c r="U19" s="653"/>
      <c r="V19" s="38" t="s">
        <v>212</v>
      </c>
      <c r="W19" s="38" t="s">
        <v>213</v>
      </c>
    </row>
    <row r="20" spans="1:23" ht="14.25" hidden="1" customHeight="1">
      <c r="C20" s="270"/>
      <c r="D20" s="278">
        <v>0</v>
      </c>
      <c r="E20" s="349"/>
      <c r="F20" s="349"/>
      <c r="G20" s="110"/>
      <c r="H20" s="278"/>
      <c r="I20" s="278"/>
      <c r="J20" s="195"/>
      <c r="K20" s="110"/>
      <c r="L20" s="195"/>
      <c r="M20" s="195"/>
      <c r="N20" s="350"/>
      <c r="O20" s="110"/>
      <c r="P20" s="195"/>
      <c r="Q20" s="195"/>
      <c r="R20" s="351"/>
      <c r="S20" s="110"/>
      <c r="T20" s="195"/>
      <c r="U20" s="195"/>
      <c r="V20" s="351"/>
      <c r="W20" s="110"/>
    </row>
    <row r="21" spans="1:23" ht="17.100000000000001" customHeight="1">
      <c r="A21" s="183">
        <v>13</v>
      </c>
      <c r="B21" s="92"/>
      <c r="C21" s="270"/>
      <c r="D21" s="637">
        <v>1</v>
      </c>
      <c r="E21" s="638" t="s">
        <v>770</v>
      </c>
      <c r="F21" s="640" t="s">
        <v>1857</v>
      </c>
      <c r="G21" s="643" t="s">
        <v>85</v>
      </c>
      <c r="H21" s="637"/>
      <c r="I21" s="637">
        <v>1</v>
      </c>
      <c r="J21" s="657" t="s">
        <v>1858</v>
      </c>
      <c r="K21" s="630" t="s">
        <v>84</v>
      </c>
      <c r="L21" s="628"/>
      <c r="M21" s="628" t="s">
        <v>93</v>
      </c>
      <c r="N21" s="635" t="s">
        <v>1854</v>
      </c>
      <c r="O21" s="630" t="s">
        <v>85</v>
      </c>
      <c r="P21" s="628"/>
      <c r="Q21" s="628" t="s">
        <v>93</v>
      </c>
      <c r="R21" s="629"/>
      <c r="S21" s="630" t="s">
        <v>85</v>
      </c>
      <c r="T21" s="110"/>
      <c r="U21" s="110" t="s">
        <v>93</v>
      </c>
      <c r="V21" s="586"/>
      <c r="W21" s="268"/>
    </row>
    <row r="22" spans="1:23" ht="17.100000000000001" customHeight="1">
      <c r="A22" s="183"/>
      <c r="B22" s="92"/>
      <c r="C22" s="145"/>
      <c r="D22" s="637"/>
      <c r="E22" s="638"/>
      <c r="F22" s="641"/>
      <c r="G22" s="643"/>
      <c r="H22" s="637"/>
      <c r="I22" s="637"/>
      <c r="J22" s="658"/>
      <c r="K22" s="630"/>
      <c r="L22" s="628"/>
      <c r="M22" s="628"/>
      <c r="N22" s="635"/>
      <c r="O22" s="630"/>
      <c r="P22" s="628"/>
      <c r="Q22" s="628"/>
      <c r="R22" s="629"/>
      <c r="S22" s="630"/>
      <c r="T22" s="571"/>
      <c r="U22" s="106"/>
      <c r="V22" s="107"/>
      <c r="W22" s="108"/>
    </row>
    <row r="23" spans="1:23" ht="17.100000000000001" customHeight="1">
      <c r="A23" s="183"/>
      <c r="B23" s="92"/>
      <c r="C23" s="145"/>
      <c r="D23" s="634"/>
      <c r="E23" s="639"/>
      <c r="F23" s="641"/>
      <c r="G23" s="636"/>
      <c r="H23" s="634"/>
      <c r="I23" s="634"/>
      <c r="J23" s="658"/>
      <c r="K23" s="636"/>
      <c r="L23" s="634"/>
      <c r="M23" s="634"/>
      <c r="N23" s="629"/>
      <c r="O23" s="636"/>
      <c r="P23" s="195"/>
      <c r="Q23" s="106"/>
      <c r="R23" s="107"/>
      <c r="S23" s="511"/>
      <c r="T23" s="511"/>
      <c r="U23" s="511"/>
      <c r="V23" s="511"/>
      <c r="W23" s="108"/>
    </row>
    <row r="24" spans="1:23" ht="17.100000000000001" customHeight="1">
      <c r="A24" s="183"/>
      <c r="B24" s="92"/>
      <c r="C24" s="145"/>
      <c r="D24" s="634"/>
      <c r="E24" s="639"/>
      <c r="F24" s="641"/>
      <c r="G24" s="636"/>
      <c r="H24" s="634"/>
      <c r="I24" s="634"/>
      <c r="J24" s="658"/>
      <c r="K24" s="636"/>
      <c r="L24" s="631"/>
      <c r="M24" s="628" t="s">
        <v>49</v>
      </c>
      <c r="N24" s="635" t="s">
        <v>1855</v>
      </c>
      <c r="O24" s="630" t="s">
        <v>85</v>
      </c>
      <c r="P24" s="628"/>
      <c r="Q24" s="628" t="s">
        <v>93</v>
      </c>
      <c r="R24" s="629"/>
      <c r="S24" s="630" t="s">
        <v>85</v>
      </c>
      <c r="T24" s="110"/>
      <c r="U24" s="110" t="s">
        <v>93</v>
      </c>
      <c r="V24" s="586"/>
      <c r="W24" s="268"/>
    </row>
    <row r="25" spans="1:23" ht="17.100000000000001" customHeight="1">
      <c r="A25" s="183"/>
      <c r="B25" s="92"/>
      <c r="C25" s="145"/>
      <c r="D25" s="634"/>
      <c r="E25" s="639"/>
      <c r="F25" s="641"/>
      <c r="G25" s="636"/>
      <c r="H25" s="634"/>
      <c r="I25" s="634"/>
      <c r="J25" s="658"/>
      <c r="K25" s="636"/>
      <c r="L25" s="632"/>
      <c r="M25" s="628"/>
      <c r="N25" s="635"/>
      <c r="O25" s="630"/>
      <c r="P25" s="628"/>
      <c r="Q25" s="628"/>
      <c r="R25" s="629"/>
      <c r="S25" s="630"/>
      <c r="T25" s="571"/>
      <c r="U25" s="106"/>
      <c r="V25" s="107"/>
      <c r="W25" s="108"/>
    </row>
    <row r="26" spans="1:23" ht="17.100000000000001" customHeight="1">
      <c r="A26" s="183"/>
      <c r="B26" s="92"/>
      <c r="C26" s="145"/>
      <c r="D26" s="634"/>
      <c r="E26" s="639"/>
      <c r="F26" s="641"/>
      <c r="G26" s="636"/>
      <c r="H26" s="634"/>
      <c r="I26" s="634"/>
      <c r="J26" s="658"/>
      <c r="K26" s="636"/>
      <c r="L26" s="633"/>
      <c r="M26" s="634"/>
      <c r="N26" s="629"/>
      <c r="O26" s="636"/>
      <c r="P26" s="195"/>
      <c r="Q26" s="106"/>
      <c r="R26" s="107"/>
      <c r="S26" s="511"/>
      <c r="T26" s="511"/>
      <c r="U26" s="511"/>
      <c r="V26" s="511"/>
      <c r="W26" s="108"/>
    </row>
    <row r="27" spans="1:23" ht="17.100000000000001" customHeight="1">
      <c r="A27" s="183"/>
      <c r="B27" s="92"/>
      <c r="C27" s="145"/>
      <c r="D27" s="634"/>
      <c r="E27" s="639"/>
      <c r="F27" s="641"/>
      <c r="G27" s="636"/>
      <c r="H27" s="634"/>
      <c r="I27" s="634"/>
      <c r="J27" s="658"/>
      <c r="K27" s="636"/>
      <c r="L27" s="631"/>
      <c r="M27" s="628" t="s">
        <v>50</v>
      </c>
      <c r="N27" s="635" t="s">
        <v>1856</v>
      </c>
      <c r="O27" s="630" t="s">
        <v>85</v>
      </c>
      <c r="P27" s="628"/>
      <c r="Q27" s="628" t="s">
        <v>93</v>
      </c>
      <c r="R27" s="629"/>
      <c r="S27" s="630" t="s">
        <v>85</v>
      </c>
      <c r="T27" s="110"/>
      <c r="U27" s="110" t="s">
        <v>93</v>
      </c>
      <c r="V27" s="586"/>
      <c r="W27" s="268"/>
    </row>
    <row r="28" spans="1:23" ht="17.100000000000001" customHeight="1">
      <c r="A28" s="183"/>
      <c r="B28" s="92"/>
      <c r="C28" s="145"/>
      <c r="D28" s="634"/>
      <c r="E28" s="639"/>
      <c r="F28" s="641"/>
      <c r="G28" s="636"/>
      <c r="H28" s="634"/>
      <c r="I28" s="634"/>
      <c r="J28" s="658"/>
      <c r="K28" s="636"/>
      <c r="L28" s="632"/>
      <c r="M28" s="628"/>
      <c r="N28" s="635"/>
      <c r="O28" s="630"/>
      <c r="P28" s="628"/>
      <c r="Q28" s="628"/>
      <c r="R28" s="629"/>
      <c r="S28" s="630"/>
      <c r="T28" s="571"/>
      <c r="U28" s="106"/>
      <c r="V28" s="107"/>
      <c r="W28" s="108"/>
    </row>
    <row r="29" spans="1:23" ht="17.100000000000001" customHeight="1">
      <c r="A29" s="183"/>
      <c r="B29" s="92"/>
      <c r="C29" s="145"/>
      <c r="D29" s="634"/>
      <c r="E29" s="639"/>
      <c r="F29" s="641"/>
      <c r="G29" s="636"/>
      <c r="H29" s="634"/>
      <c r="I29" s="634"/>
      <c r="J29" s="658"/>
      <c r="K29" s="636"/>
      <c r="L29" s="633"/>
      <c r="M29" s="634"/>
      <c r="N29" s="629"/>
      <c r="O29" s="636"/>
      <c r="P29" s="195"/>
      <c r="Q29" s="106"/>
      <c r="R29" s="107"/>
      <c r="S29" s="511"/>
      <c r="T29" s="511"/>
      <c r="U29" s="511"/>
      <c r="V29" s="511"/>
      <c r="W29" s="108"/>
    </row>
    <row r="30" spans="1:23" ht="15" customHeight="1">
      <c r="A30" s="183"/>
      <c r="B30" s="92"/>
      <c r="C30" s="145"/>
      <c r="D30" s="634"/>
      <c r="E30" s="639"/>
      <c r="F30" s="641"/>
      <c r="G30" s="636"/>
      <c r="H30" s="634"/>
      <c r="I30" s="634"/>
      <c r="J30" s="659"/>
      <c r="K30" s="636"/>
      <c r="L30" s="106"/>
      <c r="M30" s="107"/>
      <c r="N30" s="107"/>
      <c r="O30" s="107"/>
      <c r="P30" s="107"/>
      <c r="Q30" s="107"/>
      <c r="R30" s="107"/>
      <c r="S30" s="511"/>
      <c r="T30" s="511"/>
      <c r="U30" s="511"/>
      <c r="V30" s="511"/>
      <c r="W30" s="108"/>
    </row>
    <row r="31" spans="1:23" ht="15" customHeight="1">
      <c r="A31" s="183"/>
      <c r="B31" s="92"/>
      <c r="C31" s="145"/>
      <c r="D31" s="634"/>
      <c r="E31" s="639"/>
      <c r="F31" s="642"/>
      <c r="G31" s="636"/>
      <c r="H31" s="106"/>
      <c r="I31" s="107"/>
      <c r="J31" s="107"/>
      <c r="K31" s="107"/>
      <c r="L31" s="107"/>
      <c r="M31" s="107"/>
      <c r="N31" s="107"/>
      <c r="O31" s="107"/>
      <c r="P31" s="107"/>
      <c r="Q31" s="107"/>
      <c r="R31" s="107"/>
      <c r="S31" s="511"/>
      <c r="T31" s="511"/>
      <c r="U31" s="511"/>
      <c r="V31" s="511"/>
      <c r="W31" s="108"/>
    </row>
    <row r="32" spans="1:23" ht="17.100000000000001" customHeight="1">
      <c r="D32" s="106"/>
      <c r="E32" s="107"/>
      <c r="F32" s="107"/>
      <c r="G32" s="107"/>
      <c r="H32" s="107"/>
      <c r="I32" s="107"/>
      <c r="J32" s="107"/>
      <c r="K32" s="107"/>
      <c r="L32" s="107"/>
      <c r="M32" s="107"/>
      <c r="N32" s="107"/>
      <c r="O32" s="107"/>
      <c r="P32" s="107"/>
      <c r="Q32" s="107"/>
      <c r="R32" s="107"/>
      <c r="S32" s="107"/>
      <c r="T32" s="107"/>
      <c r="U32" s="107"/>
      <c r="V32" s="107"/>
      <c r="W32" s="108"/>
    </row>
    <row r="33" spans="5:23" ht="3" customHeight="1"/>
    <row r="34" spans="5:23" ht="11.25" hidden="1" customHeight="1"/>
    <row r="35" spans="5:23" ht="0.95" customHeight="1"/>
    <row r="36" spans="5:23" ht="23.25" customHeight="1"/>
    <row r="37" spans="5:23" ht="3" customHeight="1"/>
    <row r="38" spans="5:23" ht="17.100000000000001" customHeight="1">
      <c r="E38" s="660" t="s">
        <v>735</v>
      </c>
      <c r="F38" s="660"/>
      <c r="G38" s="660"/>
      <c r="H38" s="660"/>
      <c r="I38" s="660"/>
      <c r="J38" s="660"/>
      <c r="K38" s="660"/>
      <c r="L38" s="660"/>
      <c r="M38" s="660"/>
      <c r="N38" s="660"/>
      <c r="O38" s="660"/>
      <c r="P38" s="660"/>
      <c r="Q38" s="660"/>
      <c r="R38" s="660"/>
      <c r="S38" s="660"/>
      <c r="T38" s="660"/>
      <c r="U38" s="660"/>
      <c r="V38" s="660"/>
      <c r="W38" s="660"/>
    </row>
    <row r="39" spans="5:23" ht="36.950000000000003" customHeight="1">
      <c r="E39" s="654" t="s">
        <v>737</v>
      </c>
      <c r="F39" s="655"/>
      <c r="G39" s="655"/>
      <c r="H39" s="655"/>
      <c r="I39" s="655"/>
      <c r="J39" s="655"/>
      <c r="K39" s="655"/>
      <c r="L39" s="655"/>
      <c r="M39" s="655"/>
      <c r="N39" s="655"/>
      <c r="O39" s="655"/>
      <c r="P39" s="655"/>
      <c r="Q39" s="655"/>
      <c r="R39" s="655"/>
      <c r="S39" s="655"/>
      <c r="T39" s="655"/>
      <c r="U39" s="655"/>
      <c r="V39" s="655"/>
      <c r="W39" s="655"/>
    </row>
    <row r="40" spans="5:23" ht="17.100000000000001" customHeight="1">
      <c r="E40" s="654" t="s">
        <v>738</v>
      </c>
      <c r="F40" s="655"/>
      <c r="G40" s="655"/>
      <c r="H40" s="655"/>
      <c r="I40" s="655"/>
      <c r="J40" s="655"/>
      <c r="K40" s="655"/>
      <c r="L40" s="655"/>
      <c r="M40" s="655"/>
      <c r="N40" s="655"/>
      <c r="O40" s="655"/>
      <c r="P40" s="655"/>
      <c r="Q40" s="655"/>
      <c r="R40" s="655"/>
      <c r="S40" s="655"/>
      <c r="T40" s="655"/>
      <c r="U40" s="655"/>
      <c r="V40" s="655"/>
      <c r="W40" s="655"/>
    </row>
    <row r="41" spans="5:23" ht="27" customHeight="1">
      <c r="E41" s="654" t="s">
        <v>739</v>
      </c>
      <c r="F41" s="655"/>
      <c r="G41" s="655"/>
      <c r="H41" s="655"/>
      <c r="I41" s="655"/>
      <c r="J41" s="655"/>
      <c r="K41" s="655"/>
      <c r="L41" s="655"/>
      <c r="M41" s="655"/>
      <c r="N41" s="655"/>
      <c r="O41" s="655"/>
      <c r="P41" s="655"/>
      <c r="Q41" s="655"/>
      <c r="R41" s="655"/>
      <c r="S41" s="655"/>
      <c r="T41" s="655"/>
      <c r="U41" s="655"/>
      <c r="V41" s="655"/>
      <c r="W41" s="655"/>
    </row>
    <row r="42" spans="5:23" ht="17.100000000000001" customHeight="1">
      <c r="E42" s="654" t="s">
        <v>740</v>
      </c>
      <c r="F42" s="655"/>
      <c r="G42" s="655"/>
      <c r="H42" s="655"/>
      <c r="I42" s="655"/>
      <c r="J42" s="655"/>
      <c r="K42" s="655"/>
      <c r="L42" s="655"/>
      <c r="M42" s="655"/>
      <c r="N42" s="655"/>
      <c r="O42" s="655"/>
      <c r="P42" s="655"/>
      <c r="Q42" s="655"/>
      <c r="R42" s="655"/>
      <c r="S42" s="655"/>
      <c r="T42" s="655"/>
      <c r="U42" s="655"/>
      <c r="V42" s="655"/>
      <c r="W42" s="655"/>
    </row>
    <row r="43" spans="5:23" ht="15" customHeight="1">
      <c r="E43" s="522"/>
      <c r="F43" s="193"/>
      <c r="G43" s="193"/>
      <c r="H43" s="193"/>
      <c r="I43" s="193"/>
      <c r="J43" s="193"/>
      <c r="K43" s="193"/>
      <c r="L43" s="193"/>
      <c r="M43" s="193"/>
      <c r="N43" s="193"/>
      <c r="O43" s="193"/>
      <c r="P43" s="193"/>
      <c r="Q43" s="193"/>
      <c r="R43" s="193"/>
      <c r="S43" s="193"/>
      <c r="T43" s="193"/>
      <c r="U43" s="193"/>
      <c r="V43" s="193"/>
      <c r="W43" s="193"/>
    </row>
    <row r="44" spans="5:23" ht="15" customHeight="1">
      <c r="E44" s="660" t="s">
        <v>736</v>
      </c>
      <c r="F44" s="660"/>
      <c r="G44" s="660"/>
      <c r="H44" s="660"/>
      <c r="I44" s="660"/>
      <c r="J44" s="660"/>
      <c r="K44" s="660"/>
      <c r="L44" s="660"/>
      <c r="M44" s="660"/>
      <c r="N44" s="660"/>
      <c r="O44" s="660"/>
      <c r="P44" s="660"/>
      <c r="Q44" s="660"/>
      <c r="R44" s="660"/>
      <c r="S44" s="660"/>
      <c r="T44" s="660"/>
      <c r="U44" s="660"/>
      <c r="V44" s="660"/>
      <c r="W44" s="660"/>
    </row>
    <row r="45" spans="5:23" ht="17.100000000000001" customHeight="1">
      <c r="E45" s="654" t="s">
        <v>741</v>
      </c>
      <c r="F45" s="655"/>
      <c r="G45" s="655"/>
      <c r="H45" s="655"/>
      <c r="I45" s="655"/>
      <c r="J45" s="655"/>
      <c r="K45" s="655"/>
      <c r="L45" s="655"/>
      <c r="M45" s="655"/>
      <c r="N45" s="655"/>
      <c r="O45" s="655"/>
      <c r="P45" s="655"/>
      <c r="Q45" s="655"/>
      <c r="R45" s="655"/>
      <c r="S45" s="655"/>
      <c r="T45" s="655"/>
      <c r="U45" s="655"/>
      <c r="V45" s="655"/>
      <c r="W45" s="655"/>
    </row>
    <row r="46" spans="5:23" ht="17.100000000000001" customHeight="1">
      <c r="E46" s="654" t="s">
        <v>742</v>
      </c>
      <c r="F46" s="655"/>
      <c r="G46" s="655"/>
      <c r="H46" s="655"/>
      <c r="I46" s="655"/>
      <c r="J46" s="655"/>
      <c r="K46" s="655"/>
      <c r="L46" s="655"/>
      <c r="M46" s="655"/>
      <c r="N46" s="655"/>
      <c r="O46" s="655"/>
      <c r="P46" s="655"/>
      <c r="Q46" s="655"/>
      <c r="R46" s="655"/>
      <c r="S46" s="655"/>
      <c r="T46" s="655"/>
      <c r="U46" s="655"/>
      <c r="V46" s="655"/>
      <c r="W46" s="655"/>
    </row>
  </sheetData>
  <sheetProtection algorithmName="SHA-512" hashValue="J7+j0ezUp6rcgekD1gfRTWzW5BsedYAQWlwYtz7W3aqB6+8dzlqCVZyFaWYVw0TqjVt8yzfND9yu21Lh0L8xQQ==" saltValue="zMsK2UsiMCMQgDZgrOamgQ==" spinCount="100000" sheet="1" objects="1" scenarios="1" formatColumns="0" formatRows="0"/>
  <dataConsolidate leftLabels="1" link="1"/>
  <mergeCells count="69">
    <mergeCell ref="E44:W44"/>
    <mergeCell ref="E45:W45"/>
    <mergeCell ref="E46:W46"/>
    <mergeCell ref="E38:W38"/>
    <mergeCell ref="E39:W39"/>
    <mergeCell ref="E40:W40"/>
    <mergeCell ref="E41:W41"/>
    <mergeCell ref="G8:J8"/>
    <mergeCell ref="J17:J18"/>
    <mergeCell ref="H19:I19"/>
    <mergeCell ref="L19:M19"/>
    <mergeCell ref="E42:W42"/>
    <mergeCell ref="P19:Q19"/>
    <mergeCell ref="W17:W18"/>
    <mergeCell ref="O17:R17"/>
    <mergeCell ref="K17:N17"/>
    <mergeCell ref="T19:U19"/>
    <mergeCell ref="S17:V17"/>
    <mergeCell ref="T18:U18"/>
    <mergeCell ref="L18:M18"/>
    <mergeCell ref="P18:Q18"/>
    <mergeCell ref="I21:I30"/>
    <mergeCell ref="J21:J30"/>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D21:D31"/>
    <mergeCell ref="E21:E31"/>
    <mergeCell ref="F21:F31"/>
    <mergeCell ref="G21:G31"/>
    <mergeCell ref="H21:H30"/>
    <mergeCell ref="K21:K30"/>
    <mergeCell ref="L21:L23"/>
    <mergeCell ref="M21:M23"/>
    <mergeCell ref="N21:N23"/>
    <mergeCell ref="O21:O23"/>
    <mergeCell ref="L27:L29"/>
    <mergeCell ref="M27:M29"/>
    <mergeCell ref="N27:N29"/>
    <mergeCell ref="O27:O29"/>
    <mergeCell ref="L24:L26"/>
    <mergeCell ref="M24:M26"/>
    <mergeCell ref="N24:N26"/>
    <mergeCell ref="O24:O26"/>
    <mergeCell ref="P24:P25"/>
    <mergeCell ref="P27:P28"/>
    <mergeCell ref="Q27:Q28"/>
    <mergeCell ref="R27:R28"/>
    <mergeCell ref="S27:S28"/>
    <mergeCell ref="P21:P22"/>
    <mergeCell ref="Q21:Q22"/>
    <mergeCell ref="R21:R22"/>
    <mergeCell ref="S21:S22"/>
    <mergeCell ref="Q24:Q25"/>
    <mergeCell ref="R24:R25"/>
    <mergeCell ref="S24:S25"/>
  </mergeCells>
  <phoneticPr fontId="13"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G24:G25 K24:K25 O24:O25 S24:S25 G27:G28 K27:K28 O27:O28 S27:S28" xr:uid="{00000000-0002-0000-0600-000000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9" xr:uid="{E86BB269-90AF-4974-829C-E4B11C322E6D}">
      <formula1>DESCRIPTION_TERRITORY</formula1>
    </dataValidation>
    <dataValidation allowBlank="1" showInputMessage="1" showErrorMessage="1" prompt="Выберите виды деятельности, выполнив двойной щелчок левой кнопки мыши по ячейке." sqref="F21 F24:F25 F27:F28" xr:uid="{78619D2E-839E-4AC1-84D6-5CED916CE501}"/>
    <dataValidation type="textLength" operator="lessThanOrEqual" allowBlank="1" showInputMessage="1" showErrorMessage="1" errorTitle="Ошибка" error="Допускается ввод не более 900 символов!" sqref="V21:W21 R21:R22 J21 J24:J25 R24:R25 V24:W24 J27:J28 R27:R28 V27:W27" xr:uid="{9997AFED-C62A-44E4-98E6-4E2DBC46FCF3}">
      <formula1>900</formula1>
    </dataValidation>
    <dataValidation type="list" allowBlank="1" showInputMessage="1" showErrorMessage="1" errorTitle="Ошибка" error="Выберите значение из списка" prompt="Выберите значение из списка" sqref="E24:E25 E27:E28" xr:uid="{40CE59F0-00A7-41A7-BC97-855E70115E58}">
      <formula1>kind_group_rates_load_filter</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modList06">
    <tabColor indexed="47"/>
  </sheetPr>
  <dimension ref="A1"/>
  <sheetViews>
    <sheetView showGridLines="0" zoomScaleNormal="100" workbookViewId="0"/>
  </sheetViews>
  <sheetFormatPr defaultRowHeight="11.25"/>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modList07">
    <tabColor indexed="47"/>
  </sheetPr>
  <dimension ref="A1"/>
  <sheetViews>
    <sheetView showGridLines="0" zoomScaleNormal="100" workbookViewId="0"/>
  </sheetViews>
  <sheetFormatPr defaultRowHeight="11.25"/>
  <cols>
    <col min="1" max="16384" width="9.140625" style="159"/>
  </cols>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modList11">
    <tabColor indexed="47"/>
  </sheetPr>
  <dimension ref="A1"/>
  <sheetViews>
    <sheetView showGridLines="0" zoomScaleNormal="100" workbookViewId="0"/>
  </sheetViews>
  <sheetFormatPr defaultRowHeight="11.25"/>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modfrmDateChoose">
    <tabColor indexed="47"/>
  </sheetPr>
  <dimension ref="A1"/>
  <sheetViews>
    <sheetView showGridLines="0" zoomScaleNormal="100" workbookViewId="0"/>
  </sheetViews>
  <sheetFormatPr defaultRowHeight="11.25"/>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modComm">
    <tabColor indexed="47"/>
  </sheetPr>
  <dimension ref="A1"/>
  <sheetViews>
    <sheetView showGridLines="0" zoomScaleNormal="100" workbookViewId="0"/>
  </sheetViews>
  <sheetFormatPr defaultRowHeight="11.25"/>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modThisWorkbook">
    <tabColor indexed="47"/>
  </sheetPr>
  <dimension ref="A1"/>
  <sheetViews>
    <sheetView showGridLines="0" zoomScaleNormal="100" workbookViewId="0"/>
  </sheetViews>
  <sheetFormatPr defaultRowHeight="11.25"/>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modfrmReestrMR">
    <tabColor indexed="47"/>
  </sheetPr>
  <dimension ref="A1"/>
  <sheetViews>
    <sheetView showGridLines="0" zoomScaleNormal="100" workbookViewId="0"/>
  </sheetViews>
  <sheetFormatPr defaultRowHeight="11.25"/>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modfrmCheckUpdates">
    <tabColor indexed="47"/>
  </sheetPr>
  <dimension ref="A1"/>
  <sheetViews>
    <sheetView showGridLines="0" zoomScaleNormal="100" workbookViewId="0"/>
  </sheetViews>
  <sheetFormatPr defaultRowHeight="11.25"/>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ist05_1">
    <tabColor indexed="22"/>
  </sheetPr>
  <dimension ref="A1:N19"/>
  <sheetViews>
    <sheetView showGridLines="0" topLeftCell="E1" zoomScaleNormal="100" workbookViewId="0"/>
  </sheetViews>
  <sheetFormatPr defaultColWidth="10.5703125" defaultRowHeight="14.25"/>
  <cols>
    <col min="1" max="1" width="3.7109375" style="191" hidden="1" customWidth="1"/>
    <col min="2" max="4" width="3.7109375" style="180" hidden="1" customWidth="1"/>
    <col min="5" max="5" width="3.7109375" style="80" customWidth="1"/>
    <col min="6" max="6" width="9.7109375" style="32" customWidth="1"/>
    <col min="7" max="7" width="37.7109375" style="32" customWidth="1"/>
    <col min="8" max="8" width="66.85546875" style="32" customWidth="1"/>
    <col min="9" max="9" width="115.7109375" style="32" customWidth="1"/>
    <col min="10" max="11" width="10.5703125" style="180"/>
    <col min="12" max="12" width="11.140625" style="180" customWidth="1"/>
    <col min="13" max="14" width="10.5703125" style="180"/>
    <col min="15" max="16384" width="10.5703125" style="32"/>
  </cols>
  <sheetData>
    <row r="1" spans="1:14" ht="3" customHeight="1">
      <c r="A1" s="191" t="s">
        <v>93</v>
      </c>
    </row>
    <row r="2" spans="1:14" ht="22.5">
      <c r="F2" s="662" t="s">
        <v>491</v>
      </c>
      <c r="G2" s="663"/>
      <c r="H2" s="664"/>
      <c r="I2" s="376"/>
    </row>
    <row r="3" spans="1:14" ht="3" customHeight="1"/>
    <row r="4" spans="1:14" s="145" customFormat="1" ht="11.25">
      <c r="A4" s="190"/>
      <c r="B4" s="190"/>
      <c r="C4" s="190"/>
      <c r="D4" s="190"/>
      <c r="F4" s="613" t="s">
        <v>454</v>
      </c>
      <c r="G4" s="613"/>
      <c r="H4" s="613"/>
      <c r="I4" s="637" t="s">
        <v>455</v>
      </c>
      <c r="J4" s="190"/>
      <c r="K4" s="190"/>
      <c r="L4" s="190"/>
      <c r="M4" s="190"/>
      <c r="N4" s="190"/>
    </row>
    <row r="5" spans="1:14" s="145" customFormat="1" ht="11.25" customHeight="1">
      <c r="A5" s="190"/>
      <c r="B5" s="190"/>
      <c r="C5" s="190"/>
      <c r="D5" s="190"/>
      <c r="F5" s="278" t="s">
        <v>92</v>
      </c>
      <c r="G5" s="104" t="s">
        <v>457</v>
      </c>
      <c r="H5" s="277" t="s">
        <v>442</v>
      </c>
      <c r="I5" s="637"/>
      <c r="J5" s="190"/>
      <c r="K5" s="190"/>
      <c r="L5" s="190"/>
      <c r="M5" s="190"/>
      <c r="N5" s="190"/>
    </row>
    <row r="6" spans="1:14" s="145" customFormat="1" ht="12" customHeight="1">
      <c r="A6" s="190"/>
      <c r="B6" s="190"/>
      <c r="C6" s="190"/>
      <c r="D6" s="190"/>
      <c r="F6" s="279" t="s">
        <v>93</v>
      </c>
      <c r="G6" s="281">
        <v>2</v>
      </c>
      <c r="H6" s="282">
        <v>3</v>
      </c>
      <c r="I6" s="280">
        <v>4</v>
      </c>
      <c r="J6" s="190">
        <v>4</v>
      </c>
      <c r="K6" s="190"/>
      <c r="L6" s="190"/>
      <c r="M6" s="190"/>
      <c r="N6" s="190"/>
    </row>
    <row r="7" spans="1:14" s="145" customFormat="1" ht="18.75">
      <c r="A7" s="190"/>
      <c r="B7" s="190"/>
      <c r="C7" s="190"/>
      <c r="D7" s="190"/>
      <c r="F7" s="171">
        <v>1</v>
      </c>
      <c r="G7" s="360" t="s">
        <v>492</v>
      </c>
      <c r="H7" s="276" t="str">
        <f>IF(dateCh="","",dateCh)</f>
        <v>29.11.2022</v>
      </c>
      <c r="I7" s="176" t="s">
        <v>493</v>
      </c>
      <c r="J7" s="290"/>
      <c r="K7" s="190"/>
      <c r="L7" s="190"/>
      <c r="M7" s="190"/>
      <c r="N7" s="190"/>
    </row>
    <row r="8" spans="1:14" s="145" customFormat="1" ht="45">
      <c r="A8" s="665">
        <v>1</v>
      </c>
      <c r="B8" s="190"/>
      <c r="C8" s="190"/>
      <c r="D8" s="190"/>
      <c r="F8" s="171" t="str">
        <f>"2." &amp;mergeValue(A8)</f>
        <v>2.1</v>
      </c>
      <c r="G8" s="360" t="s">
        <v>494</v>
      </c>
      <c r="H8" s="276"/>
      <c r="I8" s="176" t="s">
        <v>589</v>
      </c>
      <c r="J8" s="290"/>
      <c r="K8" s="190"/>
      <c r="L8" s="190"/>
      <c r="M8" s="190"/>
      <c r="N8" s="190"/>
    </row>
    <row r="9" spans="1:14" s="145" customFormat="1" ht="22.5">
      <c r="A9" s="665"/>
      <c r="B9" s="190"/>
      <c r="C9" s="190"/>
      <c r="D9" s="190"/>
      <c r="F9" s="171" t="str">
        <f>"3." &amp;mergeValue(A9)</f>
        <v>3.1</v>
      </c>
      <c r="G9" s="360" t="s">
        <v>495</v>
      </c>
      <c r="H9" s="276"/>
      <c r="I9" s="176" t="s">
        <v>587</v>
      </c>
      <c r="J9" s="290"/>
      <c r="K9" s="190"/>
      <c r="L9" s="190"/>
      <c r="M9" s="190"/>
      <c r="N9" s="190"/>
    </row>
    <row r="10" spans="1:14" s="145" customFormat="1" ht="22.5">
      <c r="A10" s="665"/>
      <c r="B10" s="190"/>
      <c r="C10" s="190"/>
      <c r="D10" s="190"/>
      <c r="F10" s="171" t="str">
        <f>"4."&amp;mergeValue(A10)</f>
        <v>4.1</v>
      </c>
      <c r="G10" s="360" t="s">
        <v>496</v>
      </c>
      <c r="H10" s="277" t="s">
        <v>458</v>
      </c>
      <c r="I10" s="176"/>
      <c r="J10" s="290"/>
      <c r="K10" s="190"/>
      <c r="L10" s="190"/>
      <c r="M10" s="190"/>
      <c r="N10" s="190"/>
    </row>
    <row r="11" spans="1:14" s="145" customFormat="1" ht="18.75">
      <c r="A11" s="665"/>
      <c r="B11" s="665">
        <v>1</v>
      </c>
      <c r="C11" s="296"/>
      <c r="D11" s="296"/>
      <c r="F11" s="171" t="str">
        <f>"4."&amp;mergeValue(A11) &amp;"."&amp;mergeValue(B11)</f>
        <v>4.1.1</v>
      </c>
      <c r="G11" s="283" t="s">
        <v>591</v>
      </c>
      <c r="H11" s="276" t="str">
        <f>IF(region_name="","",region_name)</f>
        <v>Курская область</v>
      </c>
      <c r="I11" s="176" t="s">
        <v>499</v>
      </c>
      <c r="J11" s="290"/>
      <c r="K11" s="190"/>
      <c r="L11" s="190"/>
      <c r="M11" s="190"/>
      <c r="N11" s="190"/>
    </row>
    <row r="12" spans="1:14" s="145" customFormat="1" ht="22.5">
      <c r="A12" s="665"/>
      <c r="B12" s="665"/>
      <c r="C12" s="665">
        <v>1</v>
      </c>
      <c r="D12" s="296"/>
      <c r="F12" s="171" t="str">
        <f>"4."&amp;mergeValue(A12) &amp;"."&amp;mergeValue(B12)&amp;"."&amp;mergeValue(C12)</f>
        <v>4.1.1.1</v>
      </c>
      <c r="G12" s="295" t="s">
        <v>497</v>
      </c>
      <c r="H12" s="276"/>
      <c r="I12" s="176" t="s">
        <v>500</v>
      </c>
      <c r="J12" s="290"/>
      <c r="K12" s="190"/>
      <c r="L12" s="190"/>
      <c r="M12" s="190"/>
      <c r="N12" s="190"/>
    </row>
    <row r="13" spans="1:14" s="145" customFormat="1" ht="39" customHeight="1">
      <c r="A13" s="665"/>
      <c r="B13" s="665"/>
      <c r="C13" s="665"/>
      <c r="D13" s="296">
        <v>1</v>
      </c>
      <c r="F13" s="171" t="str">
        <f>"4."&amp;mergeValue(A13) &amp;"."&amp;mergeValue(B13)&amp;"."&amp;mergeValue(C13)&amp;"."&amp;mergeValue(D13)</f>
        <v>4.1.1.1.1</v>
      </c>
      <c r="G13" s="363" t="s">
        <v>498</v>
      </c>
      <c r="H13" s="276"/>
      <c r="I13" s="666" t="s">
        <v>590</v>
      </c>
      <c r="J13" s="290"/>
      <c r="K13" s="190"/>
      <c r="L13" s="190"/>
      <c r="M13" s="190"/>
      <c r="N13" s="190"/>
    </row>
    <row r="14" spans="1:14" s="145" customFormat="1" ht="18.75">
      <c r="A14" s="665"/>
      <c r="B14" s="665"/>
      <c r="C14" s="665"/>
      <c r="D14" s="296"/>
      <c r="F14" s="292"/>
      <c r="G14" s="137" t="s">
        <v>4</v>
      </c>
      <c r="H14" s="297"/>
      <c r="I14" s="666"/>
      <c r="J14" s="290"/>
      <c r="K14" s="190"/>
      <c r="L14" s="190"/>
      <c r="M14" s="190"/>
      <c r="N14" s="190"/>
    </row>
    <row r="15" spans="1:14" s="145" customFormat="1" ht="18.75">
      <c r="A15" s="665"/>
      <c r="B15" s="665"/>
      <c r="C15" s="296"/>
      <c r="D15" s="296"/>
      <c r="F15" s="364"/>
      <c r="G15" s="175" t="s">
        <v>403</v>
      </c>
      <c r="H15" s="365"/>
      <c r="I15" s="366"/>
      <c r="J15" s="290"/>
      <c r="K15" s="190"/>
      <c r="L15" s="190"/>
      <c r="M15" s="190"/>
      <c r="N15" s="190"/>
    </row>
    <row r="16" spans="1:14" s="145" customFormat="1" ht="18.75">
      <c r="A16" s="665"/>
      <c r="B16" s="190"/>
      <c r="C16" s="190"/>
      <c r="D16" s="190"/>
      <c r="F16" s="292"/>
      <c r="G16" s="142" t="s">
        <v>506</v>
      </c>
      <c r="H16" s="293"/>
      <c r="I16" s="294"/>
      <c r="J16" s="290"/>
      <c r="K16" s="190"/>
      <c r="L16" s="190"/>
      <c r="M16" s="190"/>
      <c r="N16" s="190"/>
    </row>
    <row r="17" spans="1:14" s="145" customFormat="1" ht="18.75">
      <c r="A17" s="190"/>
      <c r="B17" s="190"/>
      <c r="C17" s="190"/>
      <c r="D17" s="190"/>
      <c r="F17" s="292"/>
      <c r="G17" s="151" t="s">
        <v>505</v>
      </c>
      <c r="H17" s="293"/>
      <c r="I17" s="294"/>
      <c r="J17" s="290"/>
      <c r="K17" s="190"/>
      <c r="L17" s="190"/>
      <c r="M17" s="190"/>
      <c r="N17" s="190"/>
    </row>
    <row r="18" spans="1:14" s="145" customFormat="1" ht="3" customHeight="1">
      <c r="A18" s="190"/>
      <c r="B18" s="190"/>
      <c r="C18" s="190"/>
      <c r="D18" s="190"/>
      <c r="F18" s="298"/>
      <c r="G18" s="299"/>
      <c r="H18" s="300"/>
      <c r="I18" s="301"/>
      <c r="J18" s="190"/>
      <c r="K18" s="190"/>
      <c r="L18" s="190"/>
      <c r="M18" s="190"/>
      <c r="N18" s="190"/>
    </row>
    <row r="19" spans="1:14" s="145" customFormat="1" ht="15" customHeight="1">
      <c r="A19" s="190"/>
      <c r="B19" s="190"/>
      <c r="C19" s="190"/>
      <c r="D19" s="190"/>
      <c r="F19" s="284"/>
      <c r="G19" s="661" t="s">
        <v>592</v>
      </c>
      <c r="H19" s="661"/>
      <c r="I19" s="88"/>
      <c r="J19" s="190"/>
      <c r="K19" s="190"/>
      <c r="L19" s="190"/>
      <c r="M19" s="190"/>
      <c r="N19" s="190"/>
    </row>
  </sheetData>
  <sheetProtection algorithmName="SHA-512" hashValue="PMjJnbR+uKD9nqPWAUG6J5yGBp5h80c16q8HSySfHANvTUBVMjgkeO7J7Bh5w8fgMeLVEhnrNAQ0TkDFfzRvNg==" saltValue="Inx+dZt3W6VxQbIBR5uGBg=="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700-000000000000}">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180" hidden="1" customWidth="1"/>
    <col min="7" max="8" width="9.140625" style="191" hidden="1" customWidth="1"/>
    <col min="9" max="9" width="3.7109375" style="88" customWidth="1"/>
    <col min="10" max="11" width="3.7109375" style="80" customWidth="1"/>
    <col min="12" max="12" width="12.7109375" style="32" customWidth="1"/>
    <col min="13" max="13" width="44.7109375" style="32" customWidth="1"/>
    <col min="14" max="14" width="1.7109375" style="32" hidden="1" customWidth="1"/>
    <col min="15" max="15" width="29.7109375" style="32" hidden="1" customWidth="1"/>
    <col min="16" max="17" width="23.7109375" style="32" hidden="1" customWidth="1"/>
    <col min="18" max="18" width="11.7109375" style="32" customWidth="1"/>
    <col min="19" max="19" width="3.7109375" style="32" customWidth="1"/>
    <col min="20" max="20" width="11.7109375" style="32" customWidth="1"/>
    <col min="21" max="21" width="8.5703125" style="32" hidden="1" customWidth="1"/>
    <col min="22" max="22" width="4.7109375" style="32" customWidth="1"/>
    <col min="23" max="23" width="115.7109375" style="32" customWidth="1"/>
    <col min="24" max="25" width="10.5703125" style="180"/>
    <col min="26" max="26" width="11.140625" style="180" customWidth="1"/>
    <col min="27" max="28" width="10.5703125" style="180"/>
    <col min="29" max="16384" width="10.5703125" style="32"/>
  </cols>
  <sheetData>
    <row r="1" spans="1:28" hidden="1"/>
    <row r="2" spans="1:28" hidden="1"/>
    <row r="3" spans="1:28" hidden="1"/>
    <row r="4" spans="1:28" ht="3" customHeight="1">
      <c r="J4" s="79"/>
      <c r="K4" s="79"/>
      <c r="L4" s="33"/>
      <c r="M4" s="33"/>
      <c r="N4" s="33"/>
    </row>
    <row r="5" spans="1:28" ht="22.5" customHeight="1">
      <c r="J5" s="79"/>
      <c r="K5" s="79"/>
      <c r="L5" s="681" t="s">
        <v>630</v>
      </c>
      <c r="M5" s="681"/>
      <c r="N5" s="681"/>
      <c r="O5" s="681"/>
      <c r="P5" s="681"/>
      <c r="Q5" s="681"/>
      <c r="R5" s="681"/>
      <c r="S5" s="681"/>
      <c r="T5" s="681"/>
      <c r="U5" s="291"/>
    </row>
    <row r="6" spans="1:28" ht="3" customHeight="1">
      <c r="J6" s="79"/>
      <c r="K6" s="79"/>
      <c r="L6" s="33"/>
      <c r="M6" s="33"/>
      <c r="N6" s="33"/>
      <c r="O6" s="76"/>
      <c r="P6" s="76"/>
      <c r="Q6" s="76"/>
      <c r="R6" s="76"/>
      <c r="S6" s="76"/>
      <c r="T6" s="76"/>
      <c r="U6" s="76"/>
    </row>
    <row r="7" spans="1:28" s="145" customFormat="1" ht="22.5">
      <c r="A7" s="190"/>
      <c r="B7" s="190"/>
      <c r="C7" s="190"/>
      <c r="D7" s="190"/>
      <c r="E7" s="190"/>
      <c r="F7" s="190"/>
      <c r="G7" s="190"/>
      <c r="H7" s="190"/>
      <c r="L7" s="422"/>
      <c r="M7" s="468" t="s">
        <v>502</v>
      </c>
      <c r="N7" s="490"/>
      <c r="O7" s="687" t="str">
        <f>IF(NameOrPr_ch="",IF(NameOrPr="","",NameOrPr),NameOrPr_ch)</f>
        <v>Комитет по тарифам и ценам Курской области</v>
      </c>
      <c r="P7" s="687"/>
      <c r="Q7" s="687"/>
      <c r="R7" s="687"/>
      <c r="S7" s="687"/>
      <c r="T7" s="687"/>
      <c r="U7" s="421"/>
      <c r="V7" s="421"/>
      <c r="W7" s="436"/>
      <c r="X7" s="190"/>
      <c r="Y7" s="190"/>
      <c r="Z7" s="190"/>
      <c r="AA7" s="190"/>
      <c r="AB7" s="190"/>
    </row>
    <row r="8" spans="1:28" s="145" customFormat="1" ht="18.75">
      <c r="A8" s="190"/>
      <c r="B8" s="190"/>
      <c r="C8" s="190"/>
      <c r="D8" s="190"/>
      <c r="E8" s="190"/>
      <c r="F8" s="190"/>
      <c r="G8" s="190"/>
      <c r="H8" s="190"/>
      <c r="L8" s="422"/>
      <c r="M8" s="468" t="s">
        <v>595</v>
      </c>
      <c r="N8" s="490"/>
      <c r="O8" s="687" t="str">
        <f>IF(datePr_ch="",IF(datePr="","",datePr),datePr_ch)</f>
        <v>23.11.2022</v>
      </c>
      <c r="P8" s="687"/>
      <c r="Q8" s="687"/>
      <c r="R8" s="687"/>
      <c r="S8" s="687"/>
      <c r="T8" s="687"/>
      <c r="U8" s="421"/>
      <c r="V8" s="421"/>
      <c r="W8" s="436"/>
      <c r="X8" s="190"/>
      <c r="Y8" s="190"/>
      <c r="Z8" s="190"/>
      <c r="AA8" s="190"/>
      <c r="AB8" s="190"/>
    </row>
    <row r="9" spans="1:28" s="145" customFormat="1" ht="18.75">
      <c r="A9" s="190"/>
      <c r="B9" s="190"/>
      <c r="C9" s="190"/>
      <c r="D9" s="190"/>
      <c r="E9" s="190"/>
      <c r="F9" s="190"/>
      <c r="G9" s="190"/>
      <c r="H9" s="190"/>
      <c r="L9" s="139"/>
      <c r="M9" s="468" t="s">
        <v>594</v>
      </c>
      <c r="N9" s="490"/>
      <c r="O9" s="687" t="str">
        <f>IF(numberPr_ch="",IF(numberPr="","",numberPr),numberPr_ch)</f>
        <v>№73</v>
      </c>
      <c r="P9" s="687"/>
      <c r="Q9" s="687"/>
      <c r="R9" s="687"/>
      <c r="S9" s="687"/>
      <c r="T9" s="687"/>
      <c r="U9" s="421"/>
      <c r="V9" s="421"/>
      <c r="W9" s="436"/>
      <c r="X9" s="190"/>
      <c r="Y9" s="190"/>
      <c r="Z9" s="190"/>
      <c r="AA9" s="190"/>
      <c r="AB9" s="190"/>
    </row>
    <row r="10" spans="1:28" s="145" customFormat="1" ht="18.75">
      <c r="A10" s="190"/>
      <c r="B10" s="190"/>
      <c r="C10" s="190"/>
      <c r="D10" s="190"/>
      <c r="E10" s="190"/>
      <c r="F10" s="190"/>
      <c r="G10" s="190"/>
      <c r="H10" s="190"/>
      <c r="L10" s="139"/>
      <c r="M10" s="468" t="s">
        <v>501</v>
      </c>
      <c r="N10" s="490"/>
      <c r="O10" s="687" t="str">
        <f>IF(IstPub_ch="",IF(IstPub="","",IstPub),IstPub_ch)</f>
        <v>Газета "Курская правда" № 142 от 29.11.2022 г.</v>
      </c>
      <c r="P10" s="687"/>
      <c r="Q10" s="687"/>
      <c r="R10" s="687"/>
      <c r="S10" s="687"/>
      <c r="T10" s="687"/>
      <c r="U10" s="421"/>
      <c r="V10" s="421"/>
      <c r="W10" s="436"/>
      <c r="X10" s="190"/>
      <c r="Y10" s="190"/>
      <c r="Z10" s="190"/>
      <c r="AA10" s="190"/>
      <c r="AB10" s="190"/>
    </row>
    <row r="11" spans="1:28" s="145" customFormat="1" ht="11.25" hidden="1">
      <c r="A11" s="190"/>
      <c r="B11" s="190"/>
      <c r="C11" s="190"/>
      <c r="D11" s="190"/>
      <c r="E11" s="190"/>
      <c r="F11" s="190"/>
      <c r="G11" s="190"/>
      <c r="H11" s="190"/>
      <c r="L11" s="682"/>
      <c r="M11" s="682"/>
      <c r="N11" s="412"/>
      <c r="O11" s="421"/>
      <c r="P11" s="421"/>
      <c r="Q11" s="421"/>
      <c r="R11" s="421"/>
      <c r="S11" s="421"/>
      <c r="T11" s="421"/>
      <c r="U11" s="424" t="s">
        <v>373</v>
      </c>
      <c r="X11" s="190"/>
      <c r="Y11" s="190"/>
      <c r="Z11" s="190"/>
      <c r="AA11" s="190"/>
      <c r="AB11" s="190"/>
    </row>
    <row r="12" spans="1:28">
      <c r="J12" s="79"/>
      <c r="K12" s="79"/>
      <c r="L12" s="33"/>
      <c r="M12" s="33"/>
      <c r="N12" s="423"/>
      <c r="O12" s="688"/>
      <c r="P12" s="688"/>
      <c r="Q12" s="688"/>
      <c r="R12" s="688"/>
      <c r="S12" s="688"/>
      <c r="T12" s="688"/>
      <c r="U12" s="688"/>
    </row>
    <row r="13" spans="1:28">
      <c r="J13" s="79"/>
      <c r="K13" s="79"/>
      <c r="L13" s="613" t="s">
        <v>454</v>
      </c>
      <c r="M13" s="613"/>
      <c r="N13" s="613"/>
      <c r="O13" s="613"/>
      <c r="P13" s="613"/>
      <c r="Q13" s="613"/>
      <c r="R13" s="613"/>
      <c r="S13" s="613"/>
      <c r="T13" s="613"/>
      <c r="U13" s="613"/>
      <c r="V13" s="613"/>
      <c r="W13" s="613" t="s">
        <v>455</v>
      </c>
    </row>
    <row r="14" spans="1:28" ht="14.25" customHeight="1">
      <c r="J14" s="79"/>
      <c r="K14" s="79"/>
      <c r="L14" s="694" t="s">
        <v>92</v>
      </c>
      <c r="M14" s="694" t="s">
        <v>638</v>
      </c>
      <c r="N14" s="486"/>
      <c r="O14" s="695" t="s">
        <v>640</v>
      </c>
      <c r="P14" s="696"/>
      <c r="Q14" s="696"/>
      <c r="R14" s="696"/>
      <c r="S14" s="696"/>
      <c r="T14" s="697"/>
      <c r="U14" s="678" t="s">
        <v>341</v>
      </c>
      <c r="V14" s="691" t="s">
        <v>275</v>
      </c>
      <c r="W14" s="613"/>
    </row>
    <row r="15" spans="1:28" ht="14.25" customHeight="1">
      <c r="J15" s="79"/>
      <c r="K15" s="79"/>
      <c r="L15" s="694"/>
      <c r="M15" s="694"/>
      <c r="N15" s="487"/>
      <c r="O15" s="700" t="s">
        <v>604</v>
      </c>
      <c r="P15" s="698" t="s">
        <v>271</v>
      </c>
      <c r="Q15" s="699"/>
      <c r="R15" s="675" t="s">
        <v>653</v>
      </c>
      <c r="S15" s="676"/>
      <c r="T15" s="677"/>
      <c r="U15" s="679"/>
      <c r="V15" s="692"/>
      <c r="W15" s="613"/>
    </row>
    <row r="16" spans="1:28" ht="33.75" customHeight="1">
      <c r="J16" s="79"/>
      <c r="K16" s="79"/>
      <c r="L16" s="694"/>
      <c r="M16" s="694"/>
      <c r="N16" s="488"/>
      <c r="O16" s="701"/>
      <c r="P16" s="94" t="s">
        <v>605</v>
      </c>
      <c r="Q16" s="94" t="s">
        <v>6</v>
      </c>
      <c r="R16" s="95" t="s">
        <v>274</v>
      </c>
      <c r="S16" s="689" t="s">
        <v>273</v>
      </c>
      <c r="T16" s="690"/>
      <c r="U16" s="680"/>
      <c r="V16" s="693"/>
      <c r="W16" s="613"/>
    </row>
    <row r="17" spans="1:28">
      <c r="J17" s="79"/>
      <c r="K17" s="413">
        <v>1</v>
      </c>
      <c r="L17" s="474" t="s">
        <v>93</v>
      </c>
      <c r="M17" s="474" t="s">
        <v>49</v>
      </c>
      <c r="N17" s="476" t="str">
        <f ca="1">OFFSET(N17,0,-1)</f>
        <v>2</v>
      </c>
      <c r="O17" s="475">
        <f ca="1">OFFSET(O17,0,-1)+1</f>
        <v>3</v>
      </c>
      <c r="P17" s="475">
        <f ca="1">OFFSET(P17,0,-1)+1</f>
        <v>4</v>
      </c>
      <c r="Q17" s="475">
        <f ca="1">OFFSET(Q17,0,-1)+1</f>
        <v>5</v>
      </c>
      <c r="R17" s="475">
        <f ca="1">OFFSET(R17,0,-1)+1</f>
        <v>6</v>
      </c>
      <c r="S17" s="683">
        <f ca="1">OFFSET(S17,0,-1)+1</f>
        <v>7</v>
      </c>
      <c r="T17" s="683"/>
      <c r="U17" s="475">
        <f ca="1">OFFSET(U17,0,-2)+1</f>
        <v>8</v>
      </c>
      <c r="V17" s="476">
        <f ca="1">OFFSET(V17,0,-1)</f>
        <v>8</v>
      </c>
      <c r="W17" s="475">
        <f ca="1">OFFSET(W17,0,-1)+1</f>
        <v>9</v>
      </c>
    </row>
    <row r="18" spans="1:28" ht="22.5">
      <c r="A18" s="667">
        <v>1</v>
      </c>
      <c r="E18" s="191"/>
      <c r="F18" s="303"/>
      <c r="G18" s="303"/>
      <c r="H18" s="303"/>
      <c r="J18" s="541"/>
      <c r="K18" s="544"/>
      <c r="L18" s="425">
        <f>mergeValue(A18)</f>
        <v>1</v>
      </c>
      <c r="M18" s="472" t="s">
        <v>20</v>
      </c>
      <c r="N18" s="473"/>
      <c r="O18" s="668"/>
      <c r="P18" s="668"/>
      <c r="Q18" s="668"/>
      <c r="R18" s="668"/>
      <c r="S18" s="668"/>
      <c r="T18" s="668"/>
      <c r="U18" s="668"/>
      <c r="V18" s="668"/>
      <c r="W18" s="267" t="s">
        <v>476</v>
      </c>
      <c r="Y18" s="189"/>
      <c r="Z18" s="189" t="str">
        <f t="shared" ref="Z18:Z31" si="0">IF(M18="","",M18 )</f>
        <v>Наименование тарифа</v>
      </c>
      <c r="AA18" s="189"/>
      <c r="AB18" s="189"/>
    </row>
    <row r="19" spans="1:28" ht="22.5">
      <c r="A19" s="667"/>
      <c r="B19" s="667">
        <v>1</v>
      </c>
      <c r="E19" s="303"/>
      <c r="F19" s="303"/>
      <c r="G19" s="303"/>
      <c r="H19" s="303"/>
      <c r="I19" s="157"/>
      <c r="J19" s="540"/>
      <c r="K19" s="542"/>
      <c r="L19" s="425" t="str">
        <f>mergeValue(A19) &amp;"."&amp; mergeValue(B19)</f>
        <v>1.1</v>
      </c>
      <c r="M19" s="441" t="s">
        <v>16</v>
      </c>
      <c r="N19" s="473"/>
      <c r="O19" s="668"/>
      <c r="P19" s="668"/>
      <c r="Q19" s="668"/>
      <c r="R19" s="668"/>
      <c r="S19" s="668"/>
      <c r="T19" s="668"/>
      <c r="U19" s="668"/>
      <c r="V19" s="668"/>
      <c r="W19" s="267" t="s">
        <v>477</v>
      </c>
      <c r="Y19" s="189"/>
      <c r="Z19" s="189" t="str">
        <f t="shared" si="0"/>
        <v>Территория действия тарифа</v>
      </c>
      <c r="AA19" s="189"/>
      <c r="AB19" s="189"/>
    </row>
    <row r="20" spans="1:28" ht="22.5">
      <c r="A20" s="667"/>
      <c r="B20" s="667"/>
      <c r="C20" s="667">
        <v>1</v>
      </c>
      <c r="E20" s="303"/>
      <c r="F20" s="303"/>
      <c r="G20" s="303"/>
      <c r="H20" s="303"/>
      <c r="I20" s="543"/>
      <c r="J20" s="540"/>
      <c r="K20" s="542"/>
      <c r="L20" s="425" t="str">
        <f>mergeValue(A20) &amp;"."&amp; mergeValue(B20)&amp;"."&amp; mergeValue(C20)</f>
        <v>1.1.1</v>
      </c>
      <c r="M20" s="442" t="s">
        <v>7</v>
      </c>
      <c r="N20" s="473"/>
      <c r="O20" s="668"/>
      <c r="P20" s="668"/>
      <c r="Q20" s="668"/>
      <c r="R20" s="668"/>
      <c r="S20" s="668"/>
      <c r="T20" s="668"/>
      <c r="U20" s="668"/>
      <c r="V20" s="668"/>
      <c r="W20" s="267" t="s">
        <v>632</v>
      </c>
      <c r="Y20" s="189"/>
      <c r="Z20" s="189" t="str">
        <f t="shared" si="0"/>
        <v xml:space="preserve">Наименование системы теплоснабжения </v>
      </c>
      <c r="AA20" s="189"/>
      <c r="AB20" s="189"/>
    </row>
    <row r="21" spans="1:28" ht="22.5">
      <c r="A21" s="667"/>
      <c r="B21" s="667"/>
      <c r="C21" s="667"/>
      <c r="D21" s="667">
        <v>1</v>
      </c>
      <c r="E21" s="303"/>
      <c r="F21" s="303"/>
      <c r="G21" s="303"/>
      <c r="H21" s="303"/>
      <c r="I21" s="543"/>
      <c r="J21" s="540"/>
      <c r="K21" s="542"/>
      <c r="L21" s="425" t="str">
        <f>mergeValue(A21) &amp;"."&amp; mergeValue(B21)&amp;"."&amp; mergeValue(C21)&amp;"."&amp; mergeValue(D21)</f>
        <v>1.1.1.1</v>
      </c>
      <c r="M21" s="443" t="s">
        <v>22</v>
      </c>
      <c r="N21" s="473"/>
      <c r="O21" s="668"/>
      <c r="P21" s="668"/>
      <c r="Q21" s="668"/>
      <c r="R21" s="668"/>
      <c r="S21" s="668"/>
      <c r="T21" s="668"/>
      <c r="U21" s="668"/>
      <c r="V21" s="668"/>
      <c r="W21" s="267" t="s">
        <v>633</v>
      </c>
      <c r="Y21" s="189"/>
      <c r="Z21" s="189" t="str">
        <f t="shared" si="0"/>
        <v xml:space="preserve">Источник тепловой энергии  </v>
      </c>
      <c r="AA21" s="189"/>
      <c r="AB21" s="189"/>
    </row>
    <row r="22" spans="1:28" ht="101.25">
      <c r="A22" s="667"/>
      <c r="B22" s="667"/>
      <c r="C22" s="667"/>
      <c r="D22" s="667"/>
      <c r="E22" s="667">
        <v>1</v>
      </c>
      <c r="F22" s="303"/>
      <c r="G22" s="303"/>
      <c r="H22" s="180">
        <v>1</v>
      </c>
      <c r="I22" s="667">
        <v>1</v>
      </c>
      <c r="J22" s="303"/>
      <c r="K22" s="546"/>
      <c r="L22" s="425" t="str">
        <f>mergeValue(A22) &amp;"."&amp; mergeValue(B22)&amp;"."&amp; mergeValue(C22)&amp;"."&amp; mergeValue(D22)&amp;"."&amp; mergeValue(E22)</f>
        <v>1.1.1.1.1</v>
      </c>
      <c r="M22" s="445" t="s">
        <v>9</v>
      </c>
      <c r="N22" s="473"/>
      <c r="O22" s="669"/>
      <c r="P22" s="669"/>
      <c r="Q22" s="669"/>
      <c r="R22" s="669"/>
      <c r="S22" s="669"/>
      <c r="T22" s="669"/>
      <c r="U22" s="669"/>
      <c r="V22" s="669"/>
      <c r="W22" s="267" t="s">
        <v>637</v>
      </c>
      <c r="Y22" s="189"/>
      <c r="Z22" s="189" t="str">
        <f t="shared" si="0"/>
        <v>Схема подключения теплопотребляющей установки к коллектору источника тепловой энергии</v>
      </c>
      <c r="AA22" s="189"/>
      <c r="AB22" s="189"/>
    </row>
    <row r="23" spans="1:28" ht="90">
      <c r="A23" s="667"/>
      <c r="B23" s="667"/>
      <c r="C23" s="667"/>
      <c r="D23" s="667"/>
      <c r="E23" s="667"/>
      <c r="F23" s="667">
        <v>1</v>
      </c>
      <c r="G23" s="180"/>
      <c r="H23" s="180"/>
      <c r="I23" s="667"/>
      <c r="J23" s="667">
        <v>1</v>
      </c>
      <c r="K23" s="547"/>
      <c r="L23" s="425" t="str">
        <f>mergeValue(A23) &amp;"."&amp; mergeValue(B23)&amp;"."&amp; mergeValue(C23)&amp;"."&amp; mergeValue(D23)&amp;"."&amp; mergeValue(E23)&amp;"."&amp; mergeValue(F23)</f>
        <v>1.1.1.1.1.1</v>
      </c>
      <c r="M23" s="446" t="s">
        <v>10</v>
      </c>
      <c r="N23" s="473"/>
      <c r="O23" s="670"/>
      <c r="P23" s="671"/>
      <c r="Q23" s="671"/>
      <c r="R23" s="671"/>
      <c r="S23" s="671"/>
      <c r="T23" s="671"/>
      <c r="U23" s="671"/>
      <c r="V23" s="672"/>
      <c r="W23" s="267" t="s">
        <v>635</v>
      </c>
      <c r="Y23" s="189"/>
      <c r="Z23" s="189" t="str">
        <f t="shared" si="0"/>
        <v>Группа потребителей</v>
      </c>
      <c r="AA23" s="189"/>
      <c r="AB23" s="189"/>
    </row>
    <row r="24" spans="1:28" ht="189" customHeight="1">
      <c r="A24" s="667"/>
      <c r="B24" s="667"/>
      <c r="C24" s="667"/>
      <c r="D24" s="667"/>
      <c r="E24" s="667"/>
      <c r="F24" s="667"/>
      <c r="G24" s="180">
        <v>1</v>
      </c>
      <c r="H24" s="180"/>
      <c r="I24" s="667"/>
      <c r="J24" s="667"/>
      <c r="K24" s="547">
        <v>1</v>
      </c>
      <c r="L24" s="425" t="str">
        <f>mergeValue(A24) &amp;"."&amp; mergeValue(B24)&amp;"."&amp; mergeValue(C24)&amp;"."&amp; mergeValue(D24)&amp;"."&amp; mergeValue(E24)&amp;"."&amp; mergeValue(F24)&amp;"."&amp; mergeValue(G24)</f>
        <v>1.1.1.1.1.1.1</v>
      </c>
      <c r="M24" s="563"/>
      <c r="N24" s="473"/>
      <c r="O24" s="451"/>
      <c r="P24" s="451"/>
      <c r="Q24" s="574"/>
      <c r="R24" s="673"/>
      <c r="S24" s="674" t="s">
        <v>84</v>
      </c>
      <c r="T24" s="673"/>
      <c r="U24" s="674" t="s">
        <v>85</v>
      </c>
      <c r="V24" s="451"/>
      <c r="W24" s="684" t="s">
        <v>654</v>
      </c>
      <c r="X24" s="180" t="str">
        <f>strCheckDate(O25:V25)</f>
        <v/>
      </c>
      <c r="Y24" s="189"/>
      <c r="Z24" s="189" t="str">
        <f t="shared" si="0"/>
        <v/>
      </c>
      <c r="AA24" s="189"/>
      <c r="AB24" s="189"/>
    </row>
    <row r="25" spans="1:28" ht="11.25" hidden="1" customHeight="1">
      <c r="A25" s="667"/>
      <c r="B25" s="667"/>
      <c r="C25" s="667"/>
      <c r="D25" s="667"/>
      <c r="E25" s="667"/>
      <c r="F25" s="667"/>
      <c r="G25" s="180"/>
      <c r="H25" s="180"/>
      <c r="I25" s="667"/>
      <c r="J25" s="667"/>
      <c r="K25" s="547"/>
      <c r="L25" s="253"/>
      <c r="M25" s="473"/>
      <c r="N25" s="473"/>
      <c r="O25" s="451"/>
      <c r="P25" s="451"/>
      <c r="Q25" s="461" t="str">
        <f>R24 &amp; "-" &amp; T24</f>
        <v>-</v>
      </c>
      <c r="R25" s="673"/>
      <c r="S25" s="674"/>
      <c r="T25" s="673"/>
      <c r="U25" s="674"/>
      <c r="V25" s="451"/>
      <c r="W25" s="685"/>
      <c r="Y25" s="189"/>
      <c r="Z25" s="189" t="str">
        <f t="shared" si="0"/>
        <v/>
      </c>
      <c r="AA25" s="189"/>
      <c r="AB25" s="189"/>
    </row>
    <row r="26" spans="1:28" ht="15" customHeight="1">
      <c r="A26" s="667"/>
      <c r="B26" s="667"/>
      <c r="C26" s="667"/>
      <c r="D26" s="667"/>
      <c r="E26" s="667"/>
      <c r="F26" s="667"/>
      <c r="G26" s="303"/>
      <c r="H26" s="180"/>
      <c r="I26" s="667"/>
      <c r="J26" s="667"/>
      <c r="K26" s="546"/>
      <c r="L26" s="439"/>
      <c r="M26" s="448" t="s">
        <v>25</v>
      </c>
      <c r="N26" s="148"/>
      <c r="O26" s="148"/>
      <c r="P26" s="148"/>
      <c r="Q26" s="148"/>
      <c r="R26" s="148"/>
      <c r="S26" s="148"/>
      <c r="T26" s="148"/>
      <c r="U26" s="148"/>
      <c r="V26" s="449"/>
      <c r="W26" s="686"/>
      <c r="Y26" s="189"/>
      <c r="Z26" s="189" t="str">
        <f t="shared" si="0"/>
        <v>Добавить вид теплоносителя (параметры теплоносителя)</v>
      </c>
      <c r="AA26" s="189"/>
      <c r="AB26" s="189"/>
    </row>
    <row r="27" spans="1:28" ht="15" customHeight="1">
      <c r="A27" s="667"/>
      <c r="B27" s="667"/>
      <c r="C27" s="667"/>
      <c r="D27" s="667"/>
      <c r="E27" s="667"/>
      <c r="F27" s="303"/>
      <c r="G27" s="303"/>
      <c r="H27" s="180"/>
      <c r="I27" s="667"/>
      <c r="J27" s="303"/>
      <c r="K27" s="546"/>
      <c r="L27" s="439"/>
      <c r="M27" s="447" t="s">
        <v>11</v>
      </c>
      <c r="N27" s="148"/>
      <c r="O27" s="148"/>
      <c r="P27" s="148"/>
      <c r="Q27" s="148"/>
      <c r="R27" s="148"/>
      <c r="S27" s="148"/>
      <c r="T27" s="148"/>
      <c r="U27" s="452"/>
      <c r="V27" s="148"/>
      <c r="W27" s="489"/>
      <c r="Y27" s="189"/>
      <c r="Z27" s="189" t="str">
        <f t="shared" si="0"/>
        <v>Добавить группу потребителей</v>
      </c>
      <c r="AA27" s="189"/>
      <c r="AB27" s="189"/>
    </row>
    <row r="28" spans="1:28" ht="15" customHeight="1">
      <c r="A28" s="667"/>
      <c r="B28" s="667"/>
      <c r="C28" s="667"/>
      <c r="D28" s="667"/>
      <c r="E28" s="545"/>
      <c r="F28" s="303"/>
      <c r="G28" s="303"/>
      <c r="H28" s="303"/>
      <c r="I28" s="541"/>
      <c r="J28" s="78"/>
      <c r="K28" s="544"/>
      <c r="L28" s="439"/>
      <c r="M28" s="444" t="s">
        <v>12</v>
      </c>
      <c r="N28" s="148"/>
      <c r="O28" s="148"/>
      <c r="P28" s="148"/>
      <c r="Q28" s="148"/>
      <c r="R28" s="148"/>
      <c r="S28" s="148"/>
      <c r="T28" s="148"/>
      <c r="U28" s="452"/>
      <c r="V28" s="148"/>
      <c r="W28" s="489"/>
      <c r="Y28" s="189"/>
      <c r="Z28" s="189" t="str">
        <f t="shared" si="0"/>
        <v>Добавить схему подключения</v>
      </c>
      <c r="AA28" s="189"/>
      <c r="AB28" s="189"/>
    </row>
    <row r="29" spans="1:28" ht="15" customHeight="1">
      <c r="A29" s="667"/>
      <c r="B29" s="667"/>
      <c r="C29" s="667"/>
      <c r="D29" s="545"/>
      <c r="E29" s="545"/>
      <c r="F29" s="303"/>
      <c r="G29" s="303"/>
      <c r="H29" s="303"/>
      <c r="I29" s="541"/>
      <c r="J29" s="78"/>
      <c r="K29" s="544"/>
      <c r="L29" s="439"/>
      <c r="M29" s="137" t="s">
        <v>17</v>
      </c>
      <c r="N29" s="148"/>
      <c r="O29" s="148"/>
      <c r="P29" s="148"/>
      <c r="Q29" s="148"/>
      <c r="R29" s="148"/>
      <c r="S29" s="148"/>
      <c r="T29" s="148"/>
      <c r="U29" s="452"/>
      <c r="V29" s="148"/>
      <c r="W29" s="489"/>
      <c r="Y29" s="189"/>
      <c r="Z29" s="189" t="str">
        <f t="shared" si="0"/>
        <v>Добавить источник тепловой энергии</v>
      </c>
      <c r="AA29" s="189"/>
      <c r="AB29" s="189"/>
    </row>
    <row r="30" spans="1:28" ht="15" customHeight="1">
      <c r="A30" s="667"/>
      <c r="B30" s="667"/>
      <c r="C30" s="545"/>
      <c r="D30" s="545"/>
      <c r="E30" s="545"/>
      <c r="F30" s="545"/>
      <c r="G30" s="550"/>
      <c r="H30" s="541"/>
      <c r="I30" s="548"/>
      <c r="J30" s="78"/>
      <c r="K30" s="549"/>
      <c r="L30" s="439"/>
      <c r="M30" s="136" t="s">
        <v>18</v>
      </c>
      <c r="N30" s="148"/>
      <c r="O30" s="148"/>
      <c r="P30" s="148"/>
      <c r="Q30" s="148"/>
      <c r="R30" s="148"/>
      <c r="S30" s="148"/>
      <c r="T30" s="148"/>
      <c r="U30" s="452"/>
      <c r="V30" s="148"/>
      <c r="W30" s="489"/>
      <c r="Y30" s="189"/>
      <c r="Z30" s="189" t="str">
        <f t="shared" si="0"/>
        <v>Добавить наименование системы теплоснабжения</v>
      </c>
      <c r="AA30" s="189"/>
      <c r="AB30" s="189"/>
    </row>
    <row r="31" spans="1:28" ht="15" customHeight="1">
      <c r="A31" s="667"/>
      <c r="B31" s="545"/>
      <c r="C31" s="545"/>
      <c r="D31" s="545"/>
      <c r="E31" s="545"/>
      <c r="F31" s="545"/>
      <c r="G31" s="550"/>
      <c r="H31" s="541"/>
      <c r="I31" s="541"/>
      <c r="J31" s="78"/>
      <c r="K31" s="544"/>
      <c r="L31" s="439"/>
      <c r="M31" s="142" t="s">
        <v>19</v>
      </c>
      <c r="N31" s="148"/>
      <c r="O31" s="148"/>
      <c r="P31" s="148"/>
      <c r="Q31" s="148"/>
      <c r="R31" s="148"/>
      <c r="S31" s="148"/>
      <c r="T31" s="148"/>
      <c r="U31" s="452"/>
      <c r="V31" s="148"/>
      <c r="W31" s="489"/>
      <c r="Y31" s="189"/>
      <c r="Z31" s="189" t="str">
        <f t="shared" si="0"/>
        <v>Добавить территорию действия тарифа</v>
      </c>
      <c r="AA31" s="189"/>
      <c r="AB31" s="189"/>
    </row>
    <row r="32" spans="1:28" customFormat="1" ht="15" customHeight="1">
      <c r="L32" s="415"/>
      <c r="M32" s="151" t="s">
        <v>309</v>
      </c>
      <c r="N32" s="148"/>
      <c r="O32" s="148"/>
      <c r="P32" s="148"/>
      <c r="Q32" s="148"/>
      <c r="R32" s="148"/>
      <c r="S32" s="148"/>
      <c r="T32" s="148"/>
      <c r="U32" s="452"/>
      <c r="V32" s="148"/>
      <c r="W32" s="489"/>
      <c r="X32" s="182"/>
      <c r="Y32" s="182"/>
      <c r="Z32" s="182"/>
      <c r="AA32" s="182"/>
      <c r="AB32" s="182"/>
    </row>
    <row r="33" spans="1:28" ht="11.25">
      <c r="A33" s="32"/>
      <c r="B33" s="32"/>
      <c r="C33" s="32"/>
      <c r="D33" s="32"/>
      <c r="E33" s="32"/>
      <c r="F33" s="32"/>
      <c r="G33" s="32"/>
      <c r="H33" s="32"/>
      <c r="I33" s="32"/>
      <c r="J33" s="32"/>
      <c r="K33" s="32"/>
      <c r="X33" s="32"/>
      <c r="Y33" s="32"/>
      <c r="Z33" s="32"/>
      <c r="AA33" s="32"/>
      <c r="AB33" s="32"/>
    </row>
    <row r="34" spans="1:28" ht="89.25" customHeight="1">
      <c r="L34" s="1">
        <v>1</v>
      </c>
      <c r="M34" s="661" t="s">
        <v>631</v>
      </c>
      <c r="N34" s="661"/>
      <c r="O34" s="661"/>
      <c r="P34" s="661"/>
      <c r="Q34" s="661"/>
      <c r="R34" s="661"/>
      <c r="S34" s="661"/>
      <c r="T34" s="661"/>
      <c r="U34" s="661"/>
      <c r="V34" s="661"/>
      <c r="W34" s="661"/>
    </row>
  </sheetData>
  <sheetProtection algorithmName="SHA-512" hashValue="6Sf8+FUYaZVSnyElz0C4gXCfw1iV8biHOWGASuPB2IQNirmjcJ6dBxrP7XYan1ihznunqwAXyIstbyzTJNqLvQ==" saltValue="gsZfikU97WZocG4LhxDYMQ==" spinCount="100000" sheet="1" objects="1" scenarios="1" formatColumns="0" formatRows="0"/>
  <dataConsolidate leftLabels="1"/>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xr:uid="{00000000-0002-0000-0800-000000000000}"/>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xr:uid="{00000000-0002-0000-0800-000001000000}">
      <formula1>kind_of_cons</formula1>
    </dataValidation>
    <dataValidation allowBlank="1" promptTitle="checkPeriodRange" sqref="Q25 Q65561 Q131097 Q196633 Q262169 Q327705 Q393241 Q458777 Q524313 Q589849 Q655385 Q720921 Q786457 Q851993 Q917529 Q983065" xr:uid="{00000000-0002-0000-0800-000002000000}"/>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xr:uid="{00000000-0002-0000-0800-000003000000}">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xr:uid="{00000000-0002-0000-0800-000004000000}">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xr:uid="{00000000-0002-0000-08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xr:uid="{00000000-0002-0000-0800-000006000000}"/>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xr:uid="{00000000-0002-0000-0800-000007000000}"/>
    <dataValidation type="list" allowBlank="1" showInputMessage="1" showErrorMessage="1" errorTitle="Ошибка" error="Выберите значение из списка" prompt="Выберите значение из списка" sqref="O23:V23" xr:uid="{00000000-0002-0000-08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9</vt:i4>
      </vt:variant>
      <vt:variant>
        <vt:lpstr>Именованные диапазоны</vt:lpstr>
      </vt:variant>
      <vt:variant>
        <vt:i4>825</vt:i4>
      </vt:variant>
    </vt:vector>
  </HeadingPairs>
  <TitlesOfParts>
    <vt:vector size="834" baseType="lpstr">
      <vt:lpstr>Инструкция</vt:lpstr>
      <vt:lpstr>Титульный</vt:lpstr>
      <vt:lpstr>Территории</vt:lpstr>
      <vt:lpstr>Перечень тарифов</vt:lpstr>
      <vt:lpstr>Форма 1.0.1 | Т-ТЭ | потр</vt:lpstr>
      <vt:lpstr>Форма 4.2.1 | Т-ТЭ | потр</vt:lpstr>
      <vt:lpstr>Сведения об изменении</vt:lpstr>
      <vt:lpstr>Комментарии</vt:lpstr>
      <vt:lpstr>Проверка</vt:lpstr>
      <vt:lpstr>activity</vt:lpstr>
      <vt:lpstr>add_CS_List05_1</vt:lpstr>
      <vt:lpstr>add_CS_List05_10</vt:lpstr>
      <vt:lpstr>add_CS_List05_2</vt:lpstr>
      <vt:lpstr>add_CS_List05_3</vt:lpstr>
      <vt:lpstr>add_CS_List05_3_i</vt:lpstr>
      <vt:lpstr>add_CS_List05_4</vt:lpstr>
      <vt:lpstr>add_CS_List05_5</vt:lpstr>
      <vt:lpstr>add_CS_List05_6</vt:lpstr>
      <vt:lpstr>add_CS_List05_7</vt:lpstr>
      <vt:lpstr>add_CS_List05_8</vt:lpstr>
      <vt:lpstr>add_CS_List05_9</vt:lpstr>
      <vt:lpstr>add_CT_1</vt:lpstr>
      <vt:lpstr>add_CT_10</vt:lpstr>
      <vt:lpstr>add_CT_2</vt:lpstr>
      <vt:lpstr>add_CT_3</vt:lpstr>
      <vt:lpstr>add_CT_3_i</vt:lpstr>
      <vt:lpstr>add_CT_4</vt:lpstr>
      <vt:lpstr>add_CT_5</vt:lpstr>
      <vt:lpstr>add_CT_6</vt:lpstr>
      <vt:lpstr>add_CT_7</vt:lpstr>
      <vt:lpstr>add_CT_8</vt:lpstr>
      <vt:lpstr>add_CT_9</vt:lpstr>
      <vt:lpstr>add_MO_1</vt:lpstr>
      <vt:lpstr>add_MO_10</vt:lpstr>
      <vt:lpstr>add_MO_2</vt:lpstr>
      <vt:lpstr>add_MO_3</vt:lpstr>
      <vt:lpstr>add_MO_3_i</vt:lpstr>
      <vt:lpstr>add_MO_4</vt:lpstr>
      <vt:lpstr>add_MO_5</vt:lpstr>
      <vt:lpstr>add_MO_6</vt:lpstr>
      <vt:lpstr>add_MO_7</vt:lpstr>
      <vt:lpstr>add_MO_8</vt:lpstr>
      <vt:lpstr>add_MO_9</vt:lpstr>
      <vt:lpstr>add_MO_List05_1</vt:lpstr>
      <vt:lpstr>add_MO_List05_10</vt:lpstr>
      <vt:lpstr>add_MO_List05_2</vt:lpstr>
      <vt:lpstr>add_MO_List05_3</vt:lpstr>
      <vt:lpstr>add_MO_List05_3_i</vt:lpstr>
      <vt:lpstr>add_MO_List05_4</vt:lpstr>
      <vt:lpstr>add_MO_List05_5</vt:lpstr>
      <vt:lpstr>add_MO_List05_6</vt:lpstr>
      <vt:lpstr>add_MO_List05_7</vt:lpstr>
      <vt:lpstr>add_MO_List05_8</vt:lpstr>
      <vt:lpstr>add_MO_List05_9</vt:lpstr>
      <vt:lpstr>add_MR_List05_1</vt:lpstr>
      <vt:lpstr>add_MR_List05_10</vt:lpstr>
      <vt:lpstr>add_MR_List05_2</vt:lpstr>
      <vt:lpstr>add_MR_List05_3</vt:lpstr>
      <vt:lpstr>add_MR_List05_3_i</vt:lpstr>
      <vt:lpstr>add_MR_List05_4</vt:lpstr>
      <vt:lpstr>add_MR_List05_5</vt:lpstr>
      <vt:lpstr>add_MR_List05_6</vt:lpstr>
      <vt:lpstr>add_MR_List05_7</vt:lpstr>
      <vt:lpstr>add_MR_List05_8</vt:lpstr>
      <vt:lpstr>add_MR_List05_9</vt:lpstr>
      <vt:lpstr>add_POST_5</vt:lpstr>
      <vt:lpstr>add_Rate_1</vt:lpstr>
      <vt:lpstr>add_Rate_10</vt:lpstr>
      <vt:lpstr>add_Rate_2</vt:lpstr>
      <vt:lpstr>add_Rate_3</vt:lpstr>
      <vt:lpstr>add_Rate_3_i</vt:lpstr>
      <vt:lpstr>add_Rate_4</vt:lpstr>
      <vt:lpstr>add_Rate_5</vt:lpstr>
      <vt:lpstr>add_Rate_6</vt:lpstr>
      <vt:lpstr>add_Rate_7</vt:lpstr>
      <vt:lpstr>add_Rate_8</vt:lpstr>
      <vt:lpstr>add_Rate_9</vt:lpstr>
      <vt:lpstr>add_Scheme_6</vt:lpstr>
      <vt:lpstr>add_TER_List05_1</vt:lpstr>
      <vt:lpstr>add_TER_List05_10</vt:lpstr>
      <vt:lpstr>add_TER_List05_2</vt:lpstr>
      <vt:lpstr>add_TER_List05_3</vt:lpstr>
      <vt:lpstr>add_TER_List05_3_i</vt:lpstr>
      <vt:lpstr>add_TER_List05_4</vt:lpstr>
      <vt:lpstr>add_TER_List05_5</vt:lpstr>
      <vt:lpstr>add_TER_List05_6</vt:lpstr>
      <vt:lpstr>add_TER_List05_7</vt:lpstr>
      <vt:lpstr>add_TER_List05_8</vt:lpstr>
      <vt:lpstr>add_TER_List05_9</vt:lpstr>
      <vt:lpstr>add_Warm_1</vt:lpstr>
      <vt:lpstr>add_Warm_10</vt:lpstr>
      <vt:lpstr>add_Warm_2</vt:lpstr>
      <vt:lpstr>add_Warm_3</vt:lpstr>
      <vt:lpstr>add_Warm_3_i</vt:lpstr>
      <vt:lpstr>add_Warm_4</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Мой ПК</cp:lastModifiedBy>
  <cp:lastPrinted>2013-08-29T08:11:20Z</cp:lastPrinted>
  <dcterms:created xsi:type="dcterms:W3CDTF">2004-05-21T07:18:45Z</dcterms:created>
  <dcterms:modified xsi:type="dcterms:W3CDTF">2022-12-12T13:19:41Z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