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updateLinks="never" codeName="ЭтаКнига" defaultThemeVersion="124226"/>
  <mc:AlternateContent xmlns:mc="http://schemas.openxmlformats.org/markup-compatibility/2006">
    <mc:Choice Requires="x15">
      <x15ac:absPath xmlns:x15ac="http://schemas.microsoft.com/office/spreadsheetml/2010/11/ac" url="C:\Users\Мой ПК\Desktop\Новая папка\"/>
    </mc:Choice>
  </mc:AlternateContent>
  <xr:revisionPtr revIDLastSave="0" documentId="8_{6B424801-510B-4D98-B30A-DAA67DF3F130}" xr6:coauthVersionLast="47" xr6:coauthVersionMax="47" xr10:uidLastSave="{00000000-0000-0000-0000-000000000000}"/>
  <bookViews>
    <workbookView xWindow="0" yWindow="2730" windowWidth="20490" windowHeight="8190" tabRatio="886" firstSheet="3" activeTab="9" xr2:uid="{00000000-000D-0000-FFFF-FFFF00000000}"/>
  </bookViews>
  <sheets>
    <sheet name="modProv" sheetId="582" state="veryHidden" r:id="rId1"/>
    <sheet name="mod_03" sheetId="583" state="veryHidden" r:id="rId2"/>
    <sheet name="modThisWorkBook" sheetId="584" state="veryHidden" r:id="rId3"/>
    <sheet name="Инструкция" sheetId="518" r:id="rId4"/>
    <sheet name="Лог обновления" sheetId="429" state="veryHidden" r:id="rId5"/>
    <sheet name="Титульный" sheetId="521" r:id="rId6"/>
    <sheet name="1. Объекты" sheetId="557" r:id="rId7"/>
    <sheet name="2. Затраты" sheetId="567" r:id="rId8"/>
    <sheet name="2.1 Теплоноситель" sheetId="568" r:id="rId9"/>
    <sheet name="3. Котельные" sheetId="560" r:id="rId10"/>
    <sheet name="4. Котлы" sheetId="561" r:id="rId11"/>
    <sheet name="5. Т. сети" sheetId="562" r:id="rId12"/>
    <sheet name="6. Когенерация" sheetId="563" r:id="rId13"/>
    <sheet name="Комментарии" sheetId="534" r:id="rId14"/>
    <sheet name="Проверка" sheetId="432" r:id="rId15"/>
    <sheet name="AllSheetsInThisWorkbook" sheetId="389" state="veryHidden" r:id="rId16"/>
    <sheet name="TEHSHEET" sheetId="205" state="veryHidden" r:id="rId17"/>
    <sheet name="et_union" sheetId="527" state="veryHidden" r:id="rId18"/>
    <sheet name="mod_00" sheetId="549" state="veryHidden" r:id="rId19"/>
    <sheet name="mod_01" sheetId="550" state="veryHidden" r:id="rId20"/>
    <sheet name="mod_02" sheetId="551" state="veryHidden" r:id="rId21"/>
    <sheet name="mod_021" sheetId="569" state="veryHidden" r:id="rId22"/>
    <sheet name="mod_04" sheetId="565" state="veryHidden" r:id="rId23"/>
    <sheet name="mod_05" sheetId="570" state="veryHidden" r:id="rId24"/>
    <sheet name="mod_06" sheetId="571" state="veryHidden" r:id="rId25"/>
    <sheet name="mod_com" sheetId="535" state="veryHidden" r:id="rId26"/>
    <sheet name="modProv_old" sheetId="552" state="veryHidden" r:id="rId27"/>
    <sheet name="modProvGeneralProc" sheetId="578" state="veryHidden" r:id="rId28"/>
    <sheet name="modHTTP" sheetId="536" state="veryHidden" r:id="rId29"/>
    <sheet name="modReestr" sheetId="433" state="veryHidden" r:id="rId30"/>
    <sheet name="modfrmReestr" sheetId="553" state="veryHidden" r:id="rId31"/>
    <sheet name="modInstruction" sheetId="509" state="veryHidden" r:id="rId32"/>
    <sheet name="modUpdTemplMain" sheetId="510" state="veryHidden" r:id="rId33"/>
    <sheet name="modfrmCheckUpdates" sheetId="511" state="veryHidden" r:id="rId34"/>
    <sheet name="modfrmRegion" sheetId="520" state="veryHidden" r:id="rId35"/>
    <sheet name="modfrmDateChoose" sheetId="566" state="veryHidden" r:id="rId36"/>
    <sheet name="REESTR_MO" sheetId="499" state="veryHidden" r:id="rId37"/>
    <sheet name="REESTR_ORG" sheetId="390" state="veryHidden" r:id="rId38"/>
    <sheet name="REESTR_OBJECT" sheetId="540" state="veryHidden" r:id="rId39"/>
    <sheet name="modClassifierValidate" sheetId="400" state="veryHidden" r:id="rId40"/>
    <sheet name="modCheckCyan" sheetId="541" state="veryHidden" r:id="rId41"/>
    <sheet name="modHyp" sheetId="542" state="veryHidden" r:id="rId42"/>
  </sheets>
  <definedNames>
    <definedName name="__IntlFixup" hidden="1">TRUE</definedName>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_xlnm._FilterDatabase" localSheetId="14" hidden="1">Проверка!$B$4:$E$4</definedName>
    <definedName name="add_01">'1. Объекты'!$E$13</definedName>
    <definedName name="add_02">'2. Затраты'!$E$29</definedName>
    <definedName name="add_021">'2.1 Теплоноситель'!$E$21</definedName>
    <definedName name="add_03">'3. Котельные'!$E$14</definedName>
    <definedName name="add_04">'4. Котлы'!$E$17</definedName>
    <definedName name="add_06_1">'6. Когенерация'!$E$13</definedName>
    <definedName name="add_06_2">'6. Когенерация'!$E$17</definedName>
    <definedName name="add_com">Комментарии!$E$9</definedName>
    <definedName name="anscount" hidden="1">1</definedName>
    <definedName name="Block_7_ws_02">'2. Затраты'!$A$24:$KM$28</definedName>
    <definedName name="Block_7_ws_03">'3. Котельные'!$A$13:$DN$13</definedName>
    <definedName name="Block_7_ws_04">'4. Котлы'!$A$12:$AE$16</definedName>
    <definedName name="chkGetUpdatesValue">Инструкция!$AA$102</definedName>
    <definedName name="chkNoUpdatesValue">Инструкция!$AA$104</definedName>
    <definedName name="code">Инструкция!$B$2</definedName>
    <definedName name="email">Титульный!$F$34</definedName>
    <definedName name="et_com">et_union!$2:$2</definedName>
    <definedName name="et_ws_01_notr">et_union!$6:$6</definedName>
    <definedName name="et_ws_01_r">et_union!$4:$4</definedName>
    <definedName name="et_ws_02">et_union!$20:$24</definedName>
    <definedName name="et_ws_02_1">et_union!$26:$30</definedName>
    <definedName name="et_ws_03">et_union!$10:$10</definedName>
    <definedName name="et_ws_04">et_union!$12:$13</definedName>
    <definedName name="et_ws_04_1">et_union!$15:$15</definedName>
    <definedName name="et_ws_06_1">et_union!$34:$34</definedName>
    <definedName name="et_ws_06_2">et_union!$36:$36</definedName>
    <definedName name="fil_name">Титульный!$F$15</definedName>
    <definedName name="FirstLine">Инструкция!$A$6</definedName>
    <definedName name="god">Титульный!$I$9</definedName>
    <definedName name="HTML_CodePage" hidden="1">1251</definedName>
    <definedName name="HTML_Description" hidden="1">""</definedName>
    <definedName name="HTML_Email" hidden="1">""</definedName>
    <definedName name="HTML_Header" hidden="1">"Лист1"</definedName>
    <definedName name="HTML_LastUpdate" hidden="1">"18.10.01"</definedName>
    <definedName name="HTML_LineAfter" hidden="1">FALSE</definedName>
    <definedName name="HTML_LineBefore" hidden="1">FALSE</definedName>
    <definedName name="HTML_Name" hidden="1">"Федецкий И.И."</definedName>
    <definedName name="HTML_OBDlg2" hidden="1">TRUE</definedName>
    <definedName name="HTML_OBDlg4" hidden="1">TRUE</definedName>
    <definedName name="HTML_OS" hidden="1">0</definedName>
    <definedName name="HTML_Title" hidden="1">"Климатические зоны Томской области"</definedName>
    <definedName name="inn">Титульный!$F$13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Инструкция!$70:$82</definedName>
    <definedName name="Instr_7">Инструкция!$83:$99</definedName>
    <definedName name="Instr_8">Инструкция!$100:$114</definedName>
    <definedName name="instr_hyp1">Инструкция!$K$58</definedName>
    <definedName name="instr_hyp5">Инструкция!$K$84</definedName>
    <definedName name="ip_list">TEHSHEET!$B$2:$B$2</definedName>
    <definedName name="kpp">Титульный!$F$14</definedName>
    <definedName name="limcount" hidden="1">1</definedName>
    <definedName name="LIST_MR_MO_OKTMO">REESTR_MO!$A$1:$D$348</definedName>
    <definedName name="logical">TEHSHEET!$E$2:$E$3</definedName>
    <definedName name="mo">Титульный!$F$25</definedName>
    <definedName name="MO_LIST_10">REESTR_MO!$B$106:$B$116</definedName>
    <definedName name="MO_LIST_11">REESTR_MO!$B$117:$B$127</definedName>
    <definedName name="MO_LIST_12">REESTR_MO!$B$128:$B$145</definedName>
    <definedName name="MO_LIST_13">REESTR_MO!$B$146:$B$154</definedName>
    <definedName name="MO_LIST_14">REESTR_MO!$B$155:$B$163</definedName>
    <definedName name="MO_LIST_15">REESTR_MO!$B$164:$B$171</definedName>
    <definedName name="MO_LIST_16">REESTR_MO!$B$172:$B$182</definedName>
    <definedName name="MO_LIST_17">REESTR_MO!$B$183:$B$196</definedName>
    <definedName name="MO_LIST_18">REESTR_MO!$B$197:$B$208</definedName>
    <definedName name="MO_LIST_19">REESTR_MO!$B$209:$B$217</definedName>
    <definedName name="MO_LIST_2">REESTR_MO!$B$2:$B$16</definedName>
    <definedName name="MO_LIST_20">REESTR_MO!$B$218:$B$228</definedName>
    <definedName name="MO_LIST_21">REESTR_MO!$B$229:$B$244</definedName>
    <definedName name="MO_LIST_22">REESTR_MO!$B$245:$B$256</definedName>
    <definedName name="MO_LIST_23">REESTR_MO!$B$257:$B$264</definedName>
    <definedName name="MO_LIST_24">REESTR_MO!$B$265:$B$282</definedName>
    <definedName name="MO_LIST_25">REESTR_MO!$B$283:$B$292</definedName>
    <definedName name="MO_LIST_26">REESTR_MO!$B$293:$B$304</definedName>
    <definedName name="MO_LIST_27">REESTR_MO!$B$305:$B$314</definedName>
    <definedName name="MO_LIST_28">REESTR_MO!$B$315:$B$324</definedName>
    <definedName name="MO_LIST_29">REESTR_MO!$B$325:$B$343</definedName>
    <definedName name="MO_LIST_3">REESTR_MO!$B$17:$B$24</definedName>
    <definedName name="MO_LIST_30">REESTR_MO!$B$344</definedName>
    <definedName name="MO_LIST_31">REESTR_MO!$B$345</definedName>
    <definedName name="MO_LIST_32">REESTR_MO!$B$346</definedName>
    <definedName name="MO_LIST_33">REESTR_MO!$B$347</definedName>
    <definedName name="MO_LIST_34">REESTR_MO!$B$348</definedName>
    <definedName name="MO_LIST_4">REESTR_MO!$B$25:$B$38</definedName>
    <definedName name="MO_LIST_5">REESTR_MO!$B$39:$B$54</definedName>
    <definedName name="MO_LIST_6">REESTR_MO!$B$55:$B$63</definedName>
    <definedName name="MO_LIST_7">REESTR_MO!$B$64:$B$77</definedName>
    <definedName name="MO_LIST_8">REESTR_MO!$B$78:$B$88</definedName>
    <definedName name="MO_LIST_9">REESTR_MO!$B$89:$B$105</definedName>
    <definedName name="MONTH">TEHSHEET!$D$2:$D$13</definedName>
    <definedName name="month_list">TEHSHEET!$D$2:$D$13</definedName>
    <definedName name="mr">Титульный!$F$24</definedName>
    <definedName name="MR_LIST">REESTR_MO!$E$2:$E$34</definedName>
    <definedName name="north_region">Титульный!$F$20</definedName>
    <definedName name="oktmo">Титульный!$F$26</definedName>
    <definedName name="OKTMO_TYPE_LIST">REESTR_MO!$C$2:$D$349</definedName>
    <definedName name="org">Титульный!$F$12</definedName>
    <definedName name="Org_otv_lico">Титульный!$F$31:$F$34</definedName>
    <definedName name="pbUpdatePageNumbering">TRUE</definedName>
    <definedName name="pDel_Comm">Комментарии!$C$8:$C$9</definedName>
    <definedName name="REESTR_OBJECT_RANGE">REESTR_OBJECT!$A$2:$T$2</definedName>
    <definedName name="REESTR_ORG_RANGE">REESTR_ORG!$A$2:$S$224</definedName>
    <definedName name="REGION">TEHSHEET!$A$2:$A$87</definedName>
    <definedName name="region_name">Титульный!$F$7</definedName>
    <definedName name="rst_org_id">Титульный!$I$12</definedName>
    <definedName name="SAPBEXrevision" hidden="1">1</definedName>
    <definedName name="SAPBEXsysID" hidden="1">"BW2"</definedName>
    <definedName name="SAPBEXwbID" hidden="1">"479GSPMTNK9HM4ZSIVE5K2SH6"</definedName>
    <definedName name="sencount" hidden="1">1</definedName>
    <definedName name="separate_cost">Титульный!$F$21</definedName>
    <definedName name="spr_ist_water">TEHSHEET!$M$3:$M$7</definedName>
    <definedName name="spr_north_region">TEHSHEET!$I$2:$I$4</definedName>
    <definedName name="spr_object_id">TEHSHEET!$B$2</definedName>
    <definedName name="spr_pravo">TEHSHEET!$N$3:$N$7</definedName>
    <definedName name="spr_prod_boiler">TEHSHEET!$P$3:$P$5</definedName>
    <definedName name="spr_storage_method_fuel">TEHSHEET!$X$3:$X$6</definedName>
    <definedName name="spr_temperature">TEHSHEET!$L$3:$L$9</definedName>
    <definedName name="spr_top_pod">TEHSHEET!$R$3:$R$5</definedName>
    <definedName name="spr_type">TEHSHEET!$G$2:$G$4</definedName>
    <definedName name="spr_type_boiler">TEHSHEET!$O$3:$O$5</definedName>
    <definedName name="spr_type_boiler_location">TEHSHEET!$AA$3:$AA$8</definedName>
    <definedName name="spr_type_clear">TEHSHEET!$Q$3:$Q$12</definedName>
    <definedName name="spr_type_d">TEHSHEET!$K$3:$K$5</definedName>
    <definedName name="spr_type_heat_load_control">TEHSHEET!$Z$3:$Z$6</definedName>
    <definedName name="spr_type_object">TEHSHEET!$AC$3:$AC$4</definedName>
    <definedName name="spr_type_of_coal_supply">TEHSHEET!$V$3:$V$7</definedName>
    <definedName name="spr_type_of_fuel">TEHSHEET!$T$3:$T$34</definedName>
    <definedName name="spr_type_of_fuel_no_no">TEHSHEET!$U$3:$U$33</definedName>
    <definedName name="spr_type_of_fuel_res">TEHSHEET!$S$3:$S$34</definedName>
    <definedName name="spr_type_of_fuel_supply">TEHSHEET!$Y$3:$Y$6</definedName>
    <definedName name="spr_type_of_fuel_transportation">TEHSHEET!$W$3:$W$8</definedName>
    <definedName name="spr_type_system">TEHSHEET!$AB$3:$AB$5</definedName>
    <definedName name="spr_type_vp">TEHSHEET!$J$3:$J$9</definedName>
    <definedName name="spr_work_period">TEHSHEET!$F$2:$F$4</definedName>
    <definedName name="status">Титульный!$F$19</definedName>
    <definedName name="UpdStatus">Инструкция!$AA$1</definedName>
    <definedName name="vdet">Титульный!$F$18</definedName>
    <definedName name="version">Инструкция!$B$3</definedName>
    <definedName name="ws_01_col_boiler_count">'1. Объекты'!$V$1</definedName>
    <definedName name="ws_01_col_connected_load">'1. Объекты'!$BF$1</definedName>
    <definedName name="ws_01_col_coolant">'1. Объекты'!$W$1</definedName>
    <definedName name="ws_01_col_date_end">'1. Объекты'!$U$1</definedName>
    <definedName name="ws_01_col_date_start">'1. Объекты'!$T$1</definedName>
    <definedName name="ws_01_col_del">'1. Объекты'!$C$1</definedName>
    <definedName name="ws_01_col_installed_capacity">'1. Объекты'!$BE$1</definedName>
    <definedName name="ws_01_col_obj_lgl_id">'1. Объекты'!$BC$1</definedName>
    <definedName name="ws_01_col_obj_name">'1. Объекты'!$E$1</definedName>
    <definedName name="ws_01_col_object_id">'1. Объекты'!$A$1</definedName>
    <definedName name="ws_01_col_percent">'1. Объекты'!$BD$1</definedName>
    <definedName name="ws_01_col_sc_actually">'1. Объекты'!$BI$1</definedName>
    <definedName name="ws_01_col_sc_standart">'1. Объекты'!$BH$1</definedName>
    <definedName name="ws_01_col_type_of_fuel">'1. Объекты'!$BG$1</definedName>
    <definedName name="ws_01_count_object">'1. Объекты'!$D$15</definedName>
    <definedName name="ws_01_name_plus_address">'1. Объекты'!$D$17</definedName>
    <definedName name="ws_01_object_availability">'1. Объекты'!$B$16</definedName>
    <definedName name="ws_01_object_from_reestr">'1. Объекты'!$D$16</definedName>
    <definedName name="ws_01_object_from_reestr_flag">'1. Объекты'!$A$16</definedName>
    <definedName name="ws_01_range_check_all_values">'1. Объекты'!$E$11:$T$13,'1. Объекты'!$V$11:$BA$13</definedName>
    <definedName name="ws_01_range_coolant_2016">'1. Объекты'!$X$10:$AC$13</definedName>
    <definedName name="ws_01_range_coolant_2017">'1. Объекты'!$AD$10:$AI$13</definedName>
    <definedName name="ws_01_range_coolant_2018">'1. Объекты'!$AJ$10:$AO$13</definedName>
    <definedName name="ws_01_range_coolant_2019">'1. Объекты'!$AP$10:$AU$13</definedName>
    <definedName name="ws_01_range_coolant_2020">'1. Объекты'!$AV$10:$BA$13</definedName>
    <definedName name="ws_01_range_period_work">'1. Объекты'!$J$10:$N$13</definedName>
    <definedName name="ws_01_range_period_work_r">'1. Объекты'!$J$10:$M$13</definedName>
    <definedName name="ws_01_range_type_system">'1. Объекты'!$O$10:$S$13</definedName>
    <definedName name="ws_01_range_type_system_r">'1. Объекты'!$O$10:$R$13</definedName>
    <definedName name="ws_01_row_end">'1. Объекты'!$D$13</definedName>
    <definedName name="ws_01_row_info">'1. Объекты'!$A$19</definedName>
    <definedName name="ws_01_row_start">'1. Объекты'!$D$11</definedName>
    <definedName name="ws_02_check_all_range">'2. Затраты'!$G$13:$BZ$29,'2. Затраты'!$CB$13:$CD$29,'2. Затраты'!$CF$13:$CH$29,'2. Затраты'!$CJ$13:$KU$29</definedName>
    <definedName name="ws_02_row_info">'2. Затраты'!$A$33</definedName>
    <definedName name="ws_021_check_all_range">'2.1 Теплоноситель'!$G$10:$BJ$21</definedName>
    <definedName name="ws_021_row_info">'2.1 Теплоноситель'!$A$25</definedName>
    <definedName name="ws_03_check_all_range">'3. Котельные'!$E$12:$FU$14</definedName>
    <definedName name="ws_03_col_con_load_2020">'3. Котельные'!$Q$1</definedName>
    <definedName name="ws_03_col_coolant">'3. Котельные'!$FV$1</definedName>
    <definedName name="ws_03_col_inst_pow_2020">'3. Котельные'!$L$1</definedName>
    <definedName name="ws_03_col_main_fuel">'3. Котельные'!$AL$1</definedName>
    <definedName name="ws_03_col_num">'3. Котельные'!$D$1</definedName>
    <definedName name="ws_03_col_reserve_fuel">'3. Котельные'!$BP$1</definedName>
    <definedName name="ws_03_col_spec_cons_f_2020">'3. Котельные'!$BO$1</definedName>
    <definedName name="ws_03_col_spec_cons_n_2020">'3. Котельные'!$BJ$1</definedName>
    <definedName name="ws_03_row_info">'3. Котельные'!$A$16</definedName>
    <definedName name="ws_04_check_all_range">'4. Котлы'!$F$11:$BO$17</definedName>
    <definedName name="ws_04_col_num_boiler">'4. Котлы'!$F:$F</definedName>
    <definedName name="ws_04_col_period">'4. Котлы'!$G:$K</definedName>
    <definedName name="ws_04_range_period">'4. Котлы'!$L$9:$AE$9,'4. Котлы'!$AL$9:$AU$9,'4. Котлы'!$BA$9:$BO$9,'4. Котлы'!$AF$9:$AJ$9</definedName>
    <definedName name="ws_04_row_info">'4. Котлы'!$A$19</definedName>
    <definedName name="ws_05_check_all_range">'5. Т. сети'!$L$51:$U$59,'5. Т. сети'!$L$61:$U$62</definedName>
    <definedName name="ws_05_row_info">'5. Т. сети'!$A$64</definedName>
    <definedName name="ws_06_check_all_range">'6. Когенерация'!$E$11:$K$26</definedName>
    <definedName name="ws_06_range_check">'6. Когенерация'!$G$12:$K$14,'6. Когенерация'!$G$16:$K$18,'6. Когенерация'!$G$22:$K$26</definedName>
    <definedName name="ws_06_range_check_1_1">'6. Когенерация'!$E$12:$E$13</definedName>
    <definedName name="ws_06_range_check_2_1">'6. Когенерация'!$E$16:$E$17</definedName>
    <definedName name="ws_06_row_info">'6. Когенерация'!$A$28</definedName>
    <definedName name="ws_06_row_start_1">'6. Когенерация'!$E$12</definedName>
    <definedName name="ws_06_row_start_2">'6. Когенерация'!$E$16</definedName>
  </definedNames>
  <calcPr calcId="191029"/>
</workbook>
</file>

<file path=xl/calcChain.xml><?xml version="1.0" encoding="utf-8"?>
<calcChain xmlns="http://schemas.openxmlformats.org/spreadsheetml/2006/main">
  <c r="G26" i="527" l="1"/>
  <c r="AQ22" i="567"/>
  <c r="A13" i="541"/>
  <c r="A14" i="541"/>
  <c r="A15" i="541"/>
  <c r="A16" i="541"/>
  <c r="A17" i="541"/>
  <c r="BS13" i="561"/>
  <c r="A8" i="541"/>
  <c r="A9" i="541"/>
  <c r="A10" i="541"/>
  <c r="A11" i="541"/>
  <c r="A12" i="541"/>
  <c r="BS14" i="561"/>
  <c r="A3" i="541"/>
  <c r="A4" i="541"/>
  <c r="A5" i="541"/>
  <c r="A6" i="541"/>
  <c r="A7" i="541"/>
  <c r="BS15" i="561"/>
  <c r="CB12" i="561"/>
  <c r="CA12" i="561"/>
  <c r="BZ12" i="561"/>
  <c r="BY12" i="561"/>
  <c r="E12" i="561"/>
  <c r="D12" i="561"/>
  <c r="BS16" i="561"/>
  <c r="BX12" i="561"/>
  <c r="BW12" i="561"/>
  <c r="CG12" i="561" s="1"/>
  <c r="BV12" i="561"/>
  <c r="CF12" i="561" s="1"/>
  <c r="BU12" i="561"/>
  <c r="CE12" i="561" s="1"/>
  <c r="BT12" i="561"/>
  <c r="CD12" i="561" s="1"/>
  <c r="BS12" i="561"/>
  <c r="BO13" i="560"/>
  <c r="BJ13" i="560"/>
  <c r="AL13" i="560"/>
  <c r="Q13" i="560"/>
  <c r="KB28" i="567"/>
  <c r="JZ28" i="567" s="1"/>
  <c r="F13" i="560"/>
  <c r="FV13" i="560"/>
  <c r="G13" i="560"/>
  <c r="E13" i="560"/>
  <c r="D13" i="560"/>
  <c r="E24" i="567"/>
  <c r="D24" i="567"/>
  <c r="KK28" i="567"/>
  <c r="KI28" i="567" s="1"/>
  <c r="JV28" i="567"/>
  <c r="JT28" i="567" s="1"/>
  <c r="JG28" i="567"/>
  <c r="JE28" i="567" s="1"/>
  <c r="JD28" i="567"/>
  <c r="JB28" i="567" s="1"/>
  <c r="JA28" i="567"/>
  <c r="IY28" i="567" s="1"/>
  <c r="IW28" i="567"/>
  <c r="IU28" i="567" s="1"/>
  <c r="IS28" i="567"/>
  <c r="IQ28" i="567" s="1"/>
  <c r="IP28" i="567"/>
  <c r="IN28" i="567" s="1"/>
  <c r="IL28" i="567"/>
  <c r="IJ28" i="567" s="1"/>
  <c r="II28" i="567"/>
  <c r="IG28" i="567" s="1"/>
  <c r="IF28" i="567"/>
  <c r="ID28" i="567" s="1"/>
  <c r="IB28" i="567"/>
  <c r="HZ28" i="567" s="1"/>
  <c r="HY28" i="567"/>
  <c r="HW28" i="567" s="1"/>
  <c r="HV28" i="567"/>
  <c r="HT28" i="567" s="1"/>
  <c r="HR28" i="567"/>
  <c r="HP28" i="567" s="1"/>
  <c r="HO28" i="567"/>
  <c r="HM28" i="567" s="1"/>
  <c r="HK28" i="567"/>
  <c r="HI28" i="567" s="1"/>
  <c r="HG28" i="567"/>
  <c r="HE28" i="567" s="1"/>
  <c r="HD28" i="567"/>
  <c r="HB28" i="567" s="1"/>
  <c r="HA28" i="567"/>
  <c r="GY28" i="567" s="1"/>
  <c r="GX28" i="567"/>
  <c r="GV28" i="567" s="1"/>
  <c r="GU28" i="567"/>
  <c r="GS28" i="567" s="1"/>
  <c r="GQ28" i="567"/>
  <c r="GO28" i="567" s="1"/>
  <c r="GN28" i="567"/>
  <c r="GL28" i="567" s="1"/>
  <c r="GK28" i="567"/>
  <c r="GI28" i="567" s="1"/>
  <c r="GH28" i="567"/>
  <c r="GF28" i="567" s="1"/>
  <c r="GE28" i="567"/>
  <c r="GC28" i="567" s="1"/>
  <c r="GB28" i="567"/>
  <c r="FZ28" i="567" s="1"/>
  <c r="FY28" i="567"/>
  <c r="FW28" i="567" s="1"/>
  <c r="FV28" i="567"/>
  <c r="FT28" i="567" s="1"/>
  <c r="FS28" i="567"/>
  <c r="FQ28" i="567" s="1"/>
  <c r="FP28" i="567"/>
  <c r="FN28" i="567" s="1"/>
  <c r="FM28" i="567"/>
  <c r="FK28" i="567" s="1"/>
  <c r="FI28" i="567"/>
  <c r="FG28" i="567" s="1"/>
  <c r="FE28" i="567"/>
  <c r="FC28" i="567" s="1"/>
  <c r="FA28" i="567"/>
  <c r="EY28" i="567" s="1"/>
  <c r="EX28" i="567"/>
  <c r="EV28" i="567" s="1"/>
  <c r="ET28" i="567"/>
  <c r="ER28" i="567" s="1"/>
  <c r="EP28" i="567"/>
  <c r="EN28" i="567" s="1"/>
  <c r="EM28" i="567"/>
  <c r="EK28" i="567" s="1"/>
  <c r="EI28" i="567"/>
  <c r="EG28" i="567" s="1"/>
  <c r="EE28" i="567"/>
  <c r="EC28" i="567" s="1"/>
  <c r="EB28" i="567"/>
  <c r="DZ28" i="567" s="1"/>
  <c r="DY28" i="567"/>
  <c r="DW28" i="567" s="1"/>
  <c r="DV28" i="567"/>
  <c r="DT28" i="567" s="1"/>
  <c r="DS28" i="567"/>
  <c r="DQ28" i="567" s="1"/>
  <c r="DO28" i="567"/>
  <c r="DM28" i="567" s="1"/>
  <c r="DL28" i="567"/>
  <c r="DJ28" i="567" s="1"/>
  <c r="DD28" i="567"/>
  <c r="DA28" i="567"/>
  <c r="CZ28" i="567"/>
  <c r="CX28" i="567" s="1"/>
  <c r="CW28" i="567"/>
  <c r="CU28" i="567" s="1"/>
  <c r="CT28" i="567"/>
  <c r="CR28" i="567" s="1"/>
  <c r="CQ28" i="567"/>
  <c r="CO28" i="567" s="1"/>
  <c r="CL28" i="567"/>
  <c r="CJ28" i="567" s="1"/>
  <c r="CH28" i="567"/>
  <c r="CF28" i="567" s="1"/>
  <c r="CD28" i="567"/>
  <c r="CB28" i="567" s="1"/>
  <c r="BZ28" i="567"/>
  <c r="BX28" i="567" s="1"/>
  <c r="BV28" i="567"/>
  <c r="BT28" i="567" s="1"/>
  <c r="BS28" i="567"/>
  <c r="BQ28" i="567" s="1"/>
  <c r="BP28" i="567"/>
  <c r="BN28" i="567" s="1"/>
  <c r="BM28" i="567"/>
  <c r="BK28" i="567" s="1"/>
  <c r="BI28" i="567"/>
  <c r="BG28" i="567" s="1"/>
  <c r="BA28" i="567"/>
  <c r="AY28" i="567" s="1"/>
  <c r="AT28" i="567"/>
  <c r="AR28" i="567" s="1"/>
  <c r="AD28" i="567"/>
  <c r="S28" i="567"/>
  <c r="H28" i="567"/>
  <c r="KU27" i="567"/>
  <c r="KS27" i="567" s="1"/>
  <c r="KQ27" i="567"/>
  <c r="KO27" i="567" s="1"/>
  <c r="KN27" i="567"/>
  <c r="KL27" i="567" s="1"/>
  <c r="KK27" i="567"/>
  <c r="KI27" i="567" s="1"/>
  <c r="KE27" i="567"/>
  <c r="KC27" i="567" s="1"/>
  <c r="KB27" i="567"/>
  <c r="JZ27" i="567" s="1"/>
  <c r="JY27" i="567"/>
  <c r="JW27" i="567" s="1"/>
  <c r="JV27" i="567"/>
  <c r="JT27" i="567" s="1"/>
  <c r="JS27" i="567"/>
  <c r="JQ27" i="567" s="1"/>
  <c r="JN27" i="567"/>
  <c r="JL27" i="567" s="1"/>
  <c r="JJ27" i="567"/>
  <c r="JH27" i="567" s="1"/>
  <c r="JG27" i="567"/>
  <c r="JE27" i="567" s="1"/>
  <c r="JD27" i="567"/>
  <c r="JB27" i="567" s="1"/>
  <c r="JA27" i="567"/>
  <c r="IY27" i="567" s="1"/>
  <c r="IW27" i="567"/>
  <c r="IU27" i="567" s="1"/>
  <c r="IS27" i="567"/>
  <c r="IQ27" i="567" s="1"/>
  <c r="IP27" i="567"/>
  <c r="IN27" i="567" s="1"/>
  <c r="IL27" i="567"/>
  <c r="IJ27" i="567" s="1"/>
  <c r="II27" i="567"/>
  <c r="IG27" i="567" s="1"/>
  <c r="IF27" i="567"/>
  <c r="ID27" i="567" s="1"/>
  <c r="IB27" i="567"/>
  <c r="HZ27" i="567" s="1"/>
  <c r="HY27" i="567"/>
  <c r="HW27" i="567" s="1"/>
  <c r="HV27" i="567"/>
  <c r="HT27" i="567" s="1"/>
  <c r="HR27" i="567"/>
  <c r="HP27" i="567" s="1"/>
  <c r="HO27" i="567"/>
  <c r="HM27" i="567" s="1"/>
  <c r="HK27" i="567"/>
  <c r="HI27" i="567" s="1"/>
  <c r="HG27" i="567"/>
  <c r="HE27" i="567" s="1"/>
  <c r="HD27" i="567"/>
  <c r="HB27" i="567" s="1"/>
  <c r="HA27" i="567"/>
  <c r="GY27" i="567" s="1"/>
  <c r="GX27" i="567"/>
  <c r="GV27" i="567" s="1"/>
  <c r="GU27" i="567"/>
  <c r="GS27" i="567" s="1"/>
  <c r="GQ27" i="567"/>
  <c r="GO27" i="567" s="1"/>
  <c r="GN27" i="567"/>
  <c r="GL27" i="567" s="1"/>
  <c r="GK27" i="567"/>
  <c r="GI27" i="567" s="1"/>
  <c r="GH27" i="567"/>
  <c r="GF27" i="567" s="1"/>
  <c r="GE27" i="567"/>
  <c r="GC27" i="567" s="1"/>
  <c r="GB27" i="567"/>
  <c r="FZ27" i="567" s="1"/>
  <c r="FY27" i="567"/>
  <c r="FW27" i="567" s="1"/>
  <c r="FV27" i="567"/>
  <c r="FT27" i="567" s="1"/>
  <c r="FS27" i="567"/>
  <c r="FQ27" i="567" s="1"/>
  <c r="FP27" i="567"/>
  <c r="FN27" i="567" s="1"/>
  <c r="FM27" i="567"/>
  <c r="FK27" i="567" s="1"/>
  <c r="FI27" i="567"/>
  <c r="FG27" i="567" s="1"/>
  <c r="FE27" i="567"/>
  <c r="FC27" i="567" s="1"/>
  <c r="FA27" i="567"/>
  <c r="EY27" i="567" s="1"/>
  <c r="EX27" i="567"/>
  <c r="EV27" i="567" s="1"/>
  <c r="ET27" i="567"/>
  <c r="ER27" i="567" s="1"/>
  <c r="EP27" i="567"/>
  <c r="EN27" i="567" s="1"/>
  <c r="EM27" i="567"/>
  <c r="EK27" i="567" s="1"/>
  <c r="EI27" i="567"/>
  <c r="EG27" i="567" s="1"/>
  <c r="EE27" i="567"/>
  <c r="EC27" i="567" s="1"/>
  <c r="EB27" i="567"/>
  <c r="DZ27" i="567" s="1"/>
  <c r="DY27" i="567"/>
  <c r="DW27" i="567" s="1"/>
  <c r="DV27" i="567"/>
  <c r="DT27" i="567" s="1"/>
  <c r="DS27" i="567"/>
  <c r="DQ27" i="567" s="1"/>
  <c r="DO27" i="567"/>
  <c r="DM27" i="567" s="1"/>
  <c r="DL27" i="567"/>
  <c r="DJ27" i="567" s="1"/>
  <c r="DD27" i="567"/>
  <c r="DA27" i="567"/>
  <c r="CZ27" i="567"/>
  <c r="CX27" i="567" s="1"/>
  <c r="CW27" i="567"/>
  <c r="CU27" i="567" s="1"/>
  <c r="CT27" i="567"/>
  <c r="CR27" i="567" s="1"/>
  <c r="CQ27" i="567"/>
  <c r="CO27" i="567"/>
  <c r="CL27" i="567"/>
  <c r="CJ27" i="567" s="1"/>
  <c r="CH27" i="567"/>
  <c r="CF27" i="567" s="1"/>
  <c r="CD27" i="567"/>
  <c r="CB27" i="567" s="1"/>
  <c r="BZ27" i="567"/>
  <c r="BX27" i="567" s="1"/>
  <c r="BV27" i="567"/>
  <c r="BT27" i="567" s="1"/>
  <c r="BS27" i="567"/>
  <c r="BQ27" i="567" s="1"/>
  <c r="BP27" i="567"/>
  <c r="BN27" i="567" s="1"/>
  <c r="BM27" i="567"/>
  <c r="BK27" i="567" s="1"/>
  <c r="BI27" i="567"/>
  <c r="BG27" i="567" s="1"/>
  <c r="BA27" i="567"/>
  <c r="AY27" i="567" s="1"/>
  <c r="AT27" i="567"/>
  <c r="AR27" i="567" s="1"/>
  <c r="AD27" i="567"/>
  <c r="S27" i="567"/>
  <c r="H27" i="567"/>
  <c r="G27" i="567" s="1"/>
  <c r="KU26" i="567"/>
  <c r="KS26" i="567" s="1"/>
  <c r="KQ26" i="567"/>
  <c r="KO26" i="567" s="1"/>
  <c r="KN26" i="567"/>
  <c r="KL26" i="567" s="1"/>
  <c r="KK26" i="567"/>
  <c r="KI26" i="567" s="1"/>
  <c r="KE26" i="567"/>
  <c r="KC26" i="567" s="1"/>
  <c r="KB26" i="567"/>
  <c r="JZ26" i="567" s="1"/>
  <c r="JY26" i="567"/>
  <c r="JW26" i="567" s="1"/>
  <c r="JV26" i="567"/>
  <c r="JT26" i="567" s="1"/>
  <c r="JS26" i="567"/>
  <c r="JQ26" i="567" s="1"/>
  <c r="JN26" i="567"/>
  <c r="JL26" i="567" s="1"/>
  <c r="JJ26" i="567"/>
  <c r="JH26" i="567"/>
  <c r="JG26" i="567"/>
  <c r="JE26" i="567" s="1"/>
  <c r="JD26" i="567"/>
  <c r="JB26" i="567" s="1"/>
  <c r="JA26" i="567"/>
  <c r="IY26" i="567" s="1"/>
  <c r="IW26" i="567"/>
  <c r="IU26" i="567" s="1"/>
  <c r="IS26" i="567"/>
  <c r="IQ26" i="567" s="1"/>
  <c r="IP26" i="567"/>
  <c r="IN26" i="567" s="1"/>
  <c r="IL26" i="567"/>
  <c r="IJ26" i="567" s="1"/>
  <c r="II26" i="567"/>
  <c r="IG26" i="567" s="1"/>
  <c r="IF26" i="567"/>
  <c r="ID26" i="567" s="1"/>
  <c r="IB26" i="567"/>
  <c r="HZ26" i="567" s="1"/>
  <c r="HY26" i="567"/>
  <c r="HW26" i="567" s="1"/>
  <c r="HV26" i="567"/>
  <c r="HT26" i="567" s="1"/>
  <c r="HR26" i="567"/>
  <c r="HP26" i="567" s="1"/>
  <c r="HO26" i="567"/>
  <c r="HM26" i="567" s="1"/>
  <c r="HK26" i="567"/>
  <c r="HI26" i="567" s="1"/>
  <c r="HG26" i="567"/>
  <c r="HE26" i="567" s="1"/>
  <c r="HD26" i="567"/>
  <c r="HB26" i="567" s="1"/>
  <c r="HA26" i="567"/>
  <c r="GY26" i="567" s="1"/>
  <c r="GX26" i="567"/>
  <c r="GV26" i="567" s="1"/>
  <c r="GU26" i="567"/>
  <c r="GS26" i="567" s="1"/>
  <c r="GQ26" i="567"/>
  <c r="GO26" i="567" s="1"/>
  <c r="GN26" i="567"/>
  <c r="GL26" i="567" s="1"/>
  <c r="GK26" i="567"/>
  <c r="GI26" i="567" s="1"/>
  <c r="GH26" i="567"/>
  <c r="GF26" i="567" s="1"/>
  <c r="GE26" i="567"/>
  <c r="GC26" i="567" s="1"/>
  <c r="GB26" i="567"/>
  <c r="FZ26" i="567" s="1"/>
  <c r="FY26" i="567"/>
  <c r="FW26" i="567" s="1"/>
  <c r="FV26" i="567"/>
  <c r="FT26" i="567" s="1"/>
  <c r="FS26" i="567"/>
  <c r="FQ26" i="567" s="1"/>
  <c r="FP26" i="567"/>
  <c r="FN26" i="567" s="1"/>
  <c r="FM26" i="567"/>
  <c r="FK26" i="567" s="1"/>
  <c r="FI26" i="567"/>
  <c r="FG26" i="567" s="1"/>
  <c r="FE26" i="567"/>
  <c r="FC26" i="567" s="1"/>
  <c r="FA26" i="567"/>
  <c r="EY26" i="567" s="1"/>
  <c r="EX26" i="567"/>
  <c r="EV26" i="567" s="1"/>
  <c r="ET26" i="567"/>
  <c r="ER26" i="567" s="1"/>
  <c r="EP26" i="567"/>
  <c r="EN26" i="567" s="1"/>
  <c r="EM26" i="567"/>
  <c r="EK26" i="567" s="1"/>
  <c r="EI26" i="567"/>
  <c r="EG26" i="567" s="1"/>
  <c r="EE26" i="567"/>
  <c r="EC26" i="567" s="1"/>
  <c r="EB26" i="567"/>
  <c r="DZ26" i="567" s="1"/>
  <c r="DY26" i="567"/>
  <c r="DW26" i="567" s="1"/>
  <c r="DV26" i="567"/>
  <c r="DT26" i="567" s="1"/>
  <c r="DS26" i="567"/>
  <c r="DQ26" i="567" s="1"/>
  <c r="DO26" i="567"/>
  <c r="DM26" i="567" s="1"/>
  <c r="DL26" i="567"/>
  <c r="DJ26" i="567" s="1"/>
  <c r="DD26" i="567"/>
  <c r="DA26" i="567"/>
  <c r="CZ26" i="567"/>
  <c r="CX26" i="567" s="1"/>
  <c r="CW26" i="567"/>
  <c r="CU26" i="567" s="1"/>
  <c r="CT26" i="567"/>
  <c r="CR26" i="567" s="1"/>
  <c r="CQ26" i="567"/>
  <c r="CO26" i="567" s="1"/>
  <c r="CL26" i="567"/>
  <c r="CJ26" i="567" s="1"/>
  <c r="CH26" i="567"/>
  <c r="CF26" i="567" s="1"/>
  <c r="CD26" i="567"/>
  <c r="CB26" i="567" s="1"/>
  <c r="BZ26" i="567"/>
  <c r="BX26" i="567" s="1"/>
  <c r="BV26" i="567"/>
  <c r="BT26" i="567" s="1"/>
  <c r="BS26" i="567"/>
  <c r="BQ26" i="567" s="1"/>
  <c r="BP26" i="567"/>
  <c r="BN26" i="567" s="1"/>
  <c r="BM26" i="567"/>
  <c r="BK26" i="567"/>
  <c r="BI26" i="567"/>
  <c r="BG26" i="567" s="1"/>
  <c r="BA26" i="567"/>
  <c r="AY26" i="567" s="1"/>
  <c r="AT26" i="567"/>
  <c r="AR26" i="567" s="1"/>
  <c r="AD26" i="567"/>
  <c r="S26" i="567"/>
  <c r="H26" i="567"/>
  <c r="KU25" i="567"/>
  <c r="KS25" i="567" s="1"/>
  <c r="KQ25" i="567"/>
  <c r="KO25" i="567" s="1"/>
  <c r="KN25" i="567"/>
  <c r="KL25" i="567" s="1"/>
  <c r="KK25" i="567"/>
  <c r="KI25" i="567" s="1"/>
  <c r="KE25" i="567"/>
  <c r="KC25" i="567" s="1"/>
  <c r="KB25" i="567"/>
  <c r="JZ25" i="567" s="1"/>
  <c r="JY25" i="567"/>
  <c r="JW25" i="567" s="1"/>
  <c r="JV25" i="567"/>
  <c r="JT25" i="567" s="1"/>
  <c r="JS25" i="567"/>
  <c r="JQ25" i="567" s="1"/>
  <c r="JN25" i="567"/>
  <c r="JL25" i="567" s="1"/>
  <c r="JJ25" i="567"/>
  <c r="JH25" i="567" s="1"/>
  <c r="JG25" i="567"/>
  <c r="JE25" i="567" s="1"/>
  <c r="JD25" i="567"/>
  <c r="JB25" i="567"/>
  <c r="JA25" i="567"/>
  <c r="IY25" i="567" s="1"/>
  <c r="IW25" i="567"/>
  <c r="IU25" i="567" s="1"/>
  <c r="IS25" i="567"/>
  <c r="IQ25" i="567" s="1"/>
  <c r="IP25" i="567"/>
  <c r="IN25" i="567" s="1"/>
  <c r="IL25" i="567"/>
  <c r="IJ25" i="567" s="1"/>
  <c r="II25" i="567"/>
  <c r="IG25" i="567" s="1"/>
  <c r="IF25" i="567"/>
  <c r="ID25" i="567" s="1"/>
  <c r="IB25" i="567"/>
  <c r="HZ25" i="567" s="1"/>
  <c r="HY25" i="567"/>
  <c r="HW25" i="567" s="1"/>
  <c r="HV25" i="567"/>
  <c r="HT25" i="567" s="1"/>
  <c r="HR25" i="567"/>
  <c r="HP25" i="567" s="1"/>
  <c r="HO25" i="567"/>
  <c r="HM25" i="567" s="1"/>
  <c r="HK25" i="567"/>
  <c r="HI25" i="567" s="1"/>
  <c r="HG25" i="567"/>
  <c r="HE25" i="567" s="1"/>
  <c r="HD25" i="567"/>
  <c r="HB25" i="567" s="1"/>
  <c r="HA25" i="567"/>
  <c r="GY25" i="567" s="1"/>
  <c r="GX25" i="567"/>
  <c r="GV25" i="567" s="1"/>
  <c r="GU25" i="567"/>
  <c r="GS25" i="567" s="1"/>
  <c r="GQ25" i="567"/>
  <c r="GO25" i="567" s="1"/>
  <c r="GN25" i="567"/>
  <c r="GL25" i="567" s="1"/>
  <c r="GK25" i="567"/>
  <c r="GI25" i="567" s="1"/>
  <c r="GH25" i="567"/>
  <c r="GF25" i="567" s="1"/>
  <c r="GE25" i="567"/>
  <c r="GC25" i="567" s="1"/>
  <c r="GB25" i="567"/>
  <c r="FZ25" i="567" s="1"/>
  <c r="FY25" i="567"/>
  <c r="FW25" i="567" s="1"/>
  <c r="FV25" i="567"/>
  <c r="FT25" i="567" s="1"/>
  <c r="FS25" i="567"/>
  <c r="FQ25" i="567" s="1"/>
  <c r="FP25" i="567"/>
  <c r="FN25" i="567" s="1"/>
  <c r="FM25" i="567"/>
  <c r="FK25" i="567" s="1"/>
  <c r="FI25" i="567"/>
  <c r="FG25" i="567" s="1"/>
  <c r="FE25" i="567"/>
  <c r="FC25" i="567" s="1"/>
  <c r="FA25" i="567"/>
  <c r="EY25" i="567" s="1"/>
  <c r="EX25" i="567"/>
  <c r="EV25" i="567" s="1"/>
  <c r="ET25" i="567"/>
  <c r="ER25" i="567" s="1"/>
  <c r="EP25" i="567"/>
  <c r="EN25" i="567" s="1"/>
  <c r="EM25" i="567"/>
  <c r="EK25" i="567" s="1"/>
  <c r="EI25" i="567"/>
  <c r="EG25" i="567" s="1"/>
  <c r="EE25" i="567"/>
  <c r="EC25" i="567" s="1"/>
  <c r="EB25" i="567"/>
  <c r="DZ25" i="567" s="1"/>
  <c r="DY25" i="567"/>
  <c r="DW25" i="567" s="1"/>
  <c r="DV25" i="567"/>
  <c r="DT25" i="567" s="1"/>
  <c r="DS25" i="567"/>
  <c r="DQ25" i="567" s="1"/>
  <c r="DO25" i="567"/>
  <c r="DM25" i="567" s="1"/>
  <c r="DL25" i="567"/>
  <c r="DJ25" i="567" s="1"/>
  <c r="DD25" i="567"/>
  <c r="DA25" i="567"/>
  <c r="CZ25" i="567"/>
  <c r="CX25" i="567" s="1"/>
  <c r="CW25" i="567"/>
  <c r="CU25" i="567" s="1"/>
  <c r="CT25" i="567"/>
  <c r="CR25" i="567" s="1"/>
  <c r="CQ25" i="567"/>
  <c r="CO25" i="567" s="1"/>
  <c r="CL25" i="567"/>
  <c r="CJ25" i="567" s="1"/>
  <c r="CH25" i="567"/>
  <c r="CF25" i="567" s="1"/>
  <c r="CD25" i="567"/>
  <c r="CB25" i="567" s="1"/>
  <c r="BZ25" i="567"/>
  <c r="BX25" i="567" s="1"/>
  <c r="BV25" i="567"/>
  <c r="BT25" i="567" s="1"/>
  <c r="BS25" i="567"/>
  <c r="BQ25" i="567" s="1"/>
  <c r="BP25" i="567"/>
  <c r="BN25" i="567" s="1"/>
  <c r="BM25" i="567"/>
  <c r="BK25" i="567" s="1"/>
  <c r="BI25" i="567"/>
  <c r="BG25" i="567" s="1"/>
  <c r="BA25" i="567"/>
  <c r="AY25" i="567"/>
  <c r="AT25" i="567"/>
  <c r="AR25" i="567" s="1"/>
  <c r="AD25" i="567"/>
  <c r="S25" i="567"/>
  <c r="H25" i="567"/>
  <c r="KU24" i="567"/>
  <c r="KS24" i="567" s="1"/>
  <c r="KQ24" i="567"/>
  <c r="KO24" i="567" s="1"/>
  <c r="KN24" i="567"/>
  <c r="KL24" i="567" s="1"/>
  <c r="KK24" i="567"/>
  <c r="KI24" i="567" s="1"/>
  <c r="KE24" i="567"/>
  <c r="KC24" i="567" s="1"/>
  <c r="KB24" i="567"/>
  <c r="JZ24" i="567" s="1"/>
  <c r="JY24" i="567"/>
  <c r="JW24" i="567" s="1"/>
  <c r="JV24" i="567"/>
  <c r="JT24" i="567" s="1"/>
  <c r="JS24" i="567"/>
  <c r="JQ24" i="567" s="1"/>
  <c r="JN24" i="567"/>
  <c r="JL24" i="567" s="1"/>
  <c r="JJ24" i="567"/>
  <c r="JH24" i="567" s="1"/>
  <c r="JG24" i="567"/>
  <c r="JE24" i="567" s="1"/>
  <c r="JD24" i="567"/>
  <c r="JB24" i="567" s="1"/>
  <c r="JA24" i="567"/>
  <c r="IY24" i="567" s="1"/>
  <c r="IW24" i="567"/>
  <c r="IU24" i="567" s="1"/>
  <c r="IS24" i="567"/>
  <c r="IQ24" i="567" s="1"/>
  <c r="IP24" i="567"/>
  <c r="IN24" i="567" s="1"/>
  <c r="IL24" i="567"/>
  <c r="IJ24" i="567" s="1"/>
  <c r="II24" i="567"/>
  <c r="IG24" i="567" s="1"/>
  <c r="IF24" i="567"/>
  <c r="ID24" i="567" s="1"/>
  <c r="IB24" i="567"/>
  <c r="HZ24" i="567" s="1"/>
  <c r="HY24" i="567"/>
  <c r="HW24" i="567" s="1"/>
  <c r="HV24" i="567"/>
  <c r="HT24" i="567" s="1"/>
  <c r="HR24" i="567"/>
  <c r="HP24" i="567" s="1"/>
  <c r="HO24" i="567"/>
  <c r="HM24" i="567" s="1"/>
  <c r="HK24" i="567"/>
  <c r="HI24" i="567" s="1"/>
  <c r="HG24" i="567"/>
  <c r="HE24" i="567" s="1"/>
  <c r="HD24" i="567"/>
  <c r="HB24" i="567" s="1"/>
  <c r="HA24" i="567"/>
  <c r="GY24" i="567" s="1"/>
  <c r="GX24" i="567"/>
  <c r="GV24" i="567" s="1"/>
  <c r="GU24" i="567"/>
  <c r="GS24" i="567" s="1"/>
  <c r="GQ24" i="567"/>
  <c r="GO24" i="567" s="1"/>
  <c r="GN24" i="567"/>
  <c r="GL24" i="567" s="1"/>
  <c r="GK24" i="567"/>
  <c r="GI24" i="567" s="1"/>
  <c r="GH24" i="567"/>
  <c r="GF24" i="567" s="1"/>
  <c r="GE24" i="567"/>
  <c r="GC24" i="567" s="1"/>
  <c r="GB24" i="567"/>
  <c r="FZ24" i="567" s="1"/>
  <c r="FY24" i="567"/>
  <c r="FW24" i="567" s="1"/>
  <c r="FV24" i="567"/>
  <c r="FT24" i="567" s="1"/>
  <c r="FS24" i="567"/>
  <c r="FQ24" i="567" s="1"/>
  <c r="FP24" i="567"/>
  <c r="FN24" i="567" s="1"/>
  <c r="FM24" i="567"/>
  <c r="FK24" i="567" s="1"/>
  <c r="FI24" i="567"/>
  <c r="FG24" i="567" s="1"/>
  <c r="FE24" i="567"/>
  <c r="FC24" i="567" s="1"/>
  <c r="FA24" i="567"/>
  <c r="EY24" i="567" s="1"/>
  <c r="EX24" i="567"/>
  <c r="EV24" i="567" s="1"/>
  <c r="ET24" i="567"/>
  <c r="ER24" i="567" s="1"/>
  <c r="EP24" i="567"/>
  <c r="EN24" i="567" s="1"/>
  <c r="EM24" i="567"/>
  <c r="EK24" i="567" s="1"/>
  <c r="EI24" i="567"/>
  <c r="EG24" i="567" s="1"/>
  <c r="EE24" i="567"/>
  <c r="EC24" i="567" s="1"/>
  <c r="EB24" i="567"/>
  <c r="DZ24" i="567" s="1"/>
  <c r="DY24" i="567"/>
  <c r="DW24" i="567" s="1"/>
  <c r="DV24" i="567"/>
  <c r="DT24" i="567" s="1"/>
  <c r="DS24" i="567"/>
  <c r="DQ24" i="567" s="1"/>
  <c r="DO24" i="567"/>
  <c r="DM24" i="567" s="1"/>
  <c r="DL24" i="567"/>
  <c r="DJ24" i="567" s="1"/>
  <c r="DD24" i="567"/>
  <c r="DA24" i="567"/>
  <c r="CZ24" i="567"/>
  <c r="CX24" i="567" s="1"/>
  <c r="CW24" i="567"/>
  <c r="CU24" i="567" s="1"/>
  <c r="CT24" i="567"/>
  <c r="CR24" i="567" s="1"/>
  <c r="CQ24" i="567"/>
  <c r="CO24" i="567" s="1"/>
  <c r="CL24" i="567"/>
  <c r="CJ24" i="567" s="1"/>
  <c r="CH24" i="567"/>
  <c r="CF24" i="567" s="1"/>
  <c r="CD24" i="567"/>
  <c r="CB24" i="567" s="1"/>
  <c r="BZ24" i="567"/>
  <c r="BX24" i="567" s="1"/>
  <c r="BV24" i="567"/>
  <c r="BT24" i="567" s="1"/>
  <c r="BS24" i="567"/>
  <c r="BQ24" i="567" s="1"/>
  <c r="BP24" i="567"/>
  <c r="BN24" i="567" s="1"/>
  <c r="BM24" i="567"/>
  <c r="BK24" i="567" s="1"/>
  <c r="BI24" i="567"/>
  <c r="BG24" i="567" s="1"/>
  <c r="BA24" i="567"/>
  <c r="AY24" i="567" s="1"/>
  <c r="AT24" i="567"/>
  <c r="AR24" i="567" s="1"/>
  <c r="AD24" i="567"/>
  <c r="S24" i="567"/>
  <c r="H24" i="567"/>
  <c r="A2" i="541"/>
  <c r="A1" i="541"/>
  <c r="BD14" i="568"/>
  <c r="BD13" i="568"/>
  <c r="BD12" i="568"/>
  <c r="BD11" i="568"/>
  <c r="BD10" i="568"/>
  <c r="AW14" i="568"/>
  <c r="AW13" i="568"/>
  <c r="AW12" i="568"/>
  <c r="AW11" i="568"/>
  <c r="AW10" i="568"/>
  <c r="AT14" i="568"/>
  <c r="AT13" i="568"/>
  <c r="AT12" i="568"/>
  <c r="AT11" i="568"/>
  <c r="AT10" i="568"/>
  <c r="AQ14" i="568"/>
  <c r="AQ13" i="568"/>
  <c r="AQ12" i="568"/>
  <c r="AQ11" i="568"/>
  <c r="AQ10" i="568"/>
  <c r="AN14" i="568"/>
  <c r="AN13" i="568"/>
  <c r="AN12" i="568"/>
  <c r="AN11" i="568"/>
  <c r="AN10" i="568"/>
  <c r="AK14" i="568"/>
  <c r="AK13" i="568"/>
  <c r="AK12" i="568"/>
  <c r="AK11" i="568"/>
  <c r="AK10" i="568"/>
  <c r="AG14" i="568"/>
  <c r="AG13" i="568"/>
  <c r="AG12" i="568"/>
  <c r="AG11" i="568"/>
  <c r="AG10" i="568"/>
  <c r="AD14" i="568"/>
  <c r="AD13" i="568"/>
  <c r="AD12" i="568"/>
  <c r="AD11" i="568"/>
  <c r="AD10" i="568"/>
  <c r="AA14" i="568"/>
  <c r="AA13" i="568"/>
  <c r="AA12" i="568"/>
  <c r="AA11" i="568"/>
  <c r="AA10" i="568"/>
  <c r="X14" i="568"/>
  <c r="X13" i="568"/>
  <c r="X12" i="568"/>
  <c r="X11" i="568"/>
  <c r="X10" i="568"/>
  <c r="U14" i="568"/>
  <c r="U13" i="568"/>
  <c r="U12" i="568"/>
  <c r="U11" i="568"/>
  <c r="U10" i="568"/>
  <c r="R14" i="568"/>
  <c r="R13" i="568"/>
  <c r="R12" i="568"/>
  <c r="R11" i="568"/>
  <c r="R10" i="568"/>
  <c r="O14" i="568"/>
  <c r="O13" i="568"/>
  <c r="O12" i="568"/>
  <c r="O11" i="568"/>
  <c r="O10" i="568"/>
  <c r="B2" i="518"/>
  <c r="B3" i="518"/>
  <c r="JP25" i="567" l="1"/>
  <c r="EJ25" i="567"/>
  <c r="CN24" i="567"/>
  <c r="BJ24" i="567"/>
  <c r="BF24" i="567" s="1"/>
  <c r="EJ27" i="567"/>
  <c r="BJ25" i="567"/>
  <c r="BF25" i="567" s="1"/>
  <c r="AQ28" i="567"/>
  <c r="AQ26" i="567"/>
  <c r="AQ25" i="567"/>
  <c r="AQ27" i="567"/>
  <c r="G26" i="567"/>
  <c r="G28" i="567"/>
  <c r="G25" i="567"/>
  <c r="G24" i="567"/>
  <c r="AQ24" i="567"/>
  <c r="BW28" i="567"/>
  <c r="CC12" i="561"/>
  <c r="CH12" i="561" s="1"/>
  <c r="FJ24" i="567"/>
  <c r="KU28" i="567"/>
  <c r="KS28" i="567" s="1"/>
  <c r="HH28" i="567"/>
  <c r="JJ28" i="567"/>
  <c r="JH28" i="567" s="1"/>
  <c r="JN28" i="567"/>
  <c r="JL28" i="567" s="1"/>
  <c r="JS28" i="567"/>
  <c r="JQ28" i="567" s="1"/>
  <c r="JP28" i="567" s="1"/>
  <c r="HS25" i="567"/>
  <c r="DP27" i="567"/>
  <c r="DI27" i="567" s="1"/>
  <c r="IX27" i="567"/>
  <c r="IM27" i="567" s="1"/>
  <c r="JY28" i="567"/>
  <c r="JW28" i="567" s="1"/>
  <c r="IX25" i="567"/>
  <c r="IM25" i="567" s="1"/>
  <c r="IX24" i="567"/>
  <c r="IM24" i="567" s="1"/>
  <c r="IC27" i="567"/>
  <c r="EU28" i="567"/>
  <c r="CN28" i="567"/>
  <c r="CN25" i="567"/>
  <c r="DP25" i="567"/>
  <c r="DI25" i="567" s="1"/>
  <c r="IC25" i="567"/>
  <c r="CN26" i="567"/>
  <c r="IX26" i="567"/>
  <c r="IM26" i="567" s="1"/>
  <c r="EU27" i="567"/>
  <c r="BJ27" i="567"/>
  <c r="BF27" i="567" s="1"/>
  <c r="HH24" i="567"/>
  <c r="EU26" i="567"/>
  <c r="HH26" i="567"/>
  <c r="KE28" i="567"/>
  <c r="KC28" i="567" s="1"/>
  <c r="EU24" i="567"/>
  <c r="BW24" i="567"/>
  <c r="DP24" i="567"/>
  <c r="DI24" i="567" s="1"/>
  <c r="IC24" i="567"/>
  <c r="KH24" i="567"/>
  <c r="BJ26" i="567"/>
  <c r="BF26" i="567" s="1"/>
  <c r="BW26" i="567"/>
  <c r="DP26" i="567"/>
  <c r="DI26" i="567" s="1"/>
  <c r="IC26" i="567"/>
  <c r="KH26" i="567"/>
  <c r="CN27" i="567"/>
  <c r="BJ28" i="567"/>
  <c r="BF28" i="567" s="1"/>
  <c r="DP28" i="567"/>
  <c r="DI28" i="567" s="1"/>
  <c r="IC28" i="567"/>
  <c r="HS27" i="567"/>
  <c r="KN28" i="567"/>
  <c r="KL28" i="567" s="1"/>
  <c r="KQ28" i="567"/>
  <c r="KO28" i="567" s="1"/>
  <c r="EU25" i="567"/>
  <c r="HH25" i="567"/>
  <c r="HH27" i="567"/>
  <c r="EJ24" i="567"/>
  <c r="BW25" i="567"/>
  <c r="KH25" i="567"/>
  <c r="EJ26" i="567"/>
  <c r="BW27" i="567"/>
  <c r="KH27" i="567"/>
  <c r="EJ28" i="567"/>
  <c r="HS24" i="567"/>
  <c r="HS26" i="567"/>
  <c r="HS28" i="567"/>
  <c r="FJ26" i="567"/>
  <c r="JP27" i="567"/>
  <c r="FJ28" i="567"/>
  <c r="JP24" i="567"/>
  <c r="FJ25" i="567"/>
  <c r="JP26" i="567"/>
  <c r="FJ27" i="567"/>
  <c r="AJ11" i="568"/>
  <c r="G11" i="568" s="1"/>
  <c r="AJ10" i="568"/>
  <c r="G10" i="568" s="1"/>
  <c r="AJ14" i="568"/>
  <c r="G14" i="568" s="1"/>
  <c r="AJ13" i="568"/>
  <c r="G13" i="568" s="1"/>
  <c r="AJ12" i="568"/>
  <c r="G12" i="568" s="1"/>
  <c r="KF27" i="567" l="1"/>
  <c r="IX28" i="567"/>
  <c r="IM28" i="567" s="1"/>
  <c r="KF28" i="567" s="1"/>
  <c r="KH28" i="567"/>
  <c r="KF25" i="567"/>
  <c r="KF24" i="567"/>
  <c r="KF26" i="567"/>
  <c r="KS17" i="567"/>
  <c r="KS16" i="567"/>
  <c r="KS15" i="567"/>
  <c r="KS14" i="567"/>
  <c r="KS13" i="567"/>
  <c r="KO17" i="567"/>
  <c r="KO16" i="567"/>
  <c r="KO15" i="567"/>
  <c r="KO14" i="567"/>
  <c r="KO13" i="567"/>
  <c r="KL17" i="567"/>
  <c r="KL16" i="567"/>
  <c r="KL15" i="567"/>
  <c r="KL14" i="567"/>
  <c r="KL13" i="567"/>
  <c r="KI17" i="567"/>
  <c r="KI16" i="567"/>
  <c r="KI15" i="567"/>
  <c r="KI14" i="567"/>
  <c r="KI13" i="567"/>
  <c r="KC17" i="567"/>
  <c r="KC16" i="567"/>
  <c r="KC15" i="567"/>
  <c r="KC14" i="567"/>
  <c r="KC13" i="567"/>
  <c r="JZ17" i="567"/>
  <c r="JZ16" i="567"/>
  <c r="JZ15" i="567"/>
  <c r="JZ14" i="567"/>
  <c r="JZ13" i="567"/>
  <c r="JW17" i="567"/>
  <c r="JW16" i="567"/>
  <c r="JW15" i="567"/>
  <c r="JW14" i="567"/>
  <c r="JW13" i="567"/>
  <c r="JT17" i="567"/>
  <c r="JT16" i="567"/>
  <c r="JT15" i="567"/>
  <c r="JT14" i="567"/>
  <c r="JT13" i="567"/>
  <c r="JQ17" i="567"/>
  <c r="JQ16" i="567"/>
  <c r="JQ15" i="567"/>
  <c r="JQ14" i="567"/>
  <c r="JQ13" i="567"/>
  <c r="JL17" i="567"/>
  <c r="JL16" i="567"/>
  <c r="JL15" i="567"/>
  <c r="JL14" i="567"/>
  <c r="JL13" i="567"/>
  <c r="JH17" i="567"/>
  <c r="JH16" i="567"/>
  <c r="JH15" i="567"/>
  <c r="JH14" i="567"/>
  <c r="JH13" i="567"/>
  <c r="JE17" i="567"/>
  <c r="JE16" i="567"/>
  <c r="JE15" i="567"/>
  <c r="JE14" i="567"/>
  <c r="JE13" i="567"/>
  <c r="JB17" i="567"/>
  <c r="JB16" i="567"/>
  <c r="JB15" i="567"/>
  <c r="JB14" i="567"/>
  <c r="JB13" i="567"/>
  <c r="IY17" i="567"/>
  <c r="IY16" i="567"/>
  <c r="IY15" i="567"/>
  <c r="IY14" i="567"/>
  <c r="IY13" i="567"/>
  <c r="IU17" i="567"/>
  <c r="IU16" i="567"/>
  <c r="IU15" i="567"/>
  <c r="IU14" i="567"/>
  <c r="IU13" i="567"/>
  <c r="IQ17" i="567"/>
  <c r="IQ16" i="567"/>
  <c r="IQ15" i="567"/>
  <c r="IQ14" i="567"/>
  <c r="IQ13" i="567"/>
  <c r="IN17" i="567"/>
  <c r="IN16" i="567"/>
  <c r="IN15" i="567"/>
  <c r="IN14" i="567"/>
  <c r="IN13" i="567"/>
  <c r="IJ17" i="567"/>
  <c r="IJ16" i="567"/>
  <c r="IJ15" i="567"/>
  <c r="IJ14" i="567"/>
  <c r="IJ13" i="567"/>
  <c r="IG17" i="567"/>
  <c r="IG16" i="567"/>
  <c r="IG15" i="567"/>
  <c r="IG14" i="567"/>
  <c r="IG13" i="567"/>
  <c r="ID17" i="567"/>
  <c r="ID16" i="567"/>
  <c r="ID15" i="567"/>
  <c r="ID14" i="567"/>
  <c r="ID13" i="567"/>
  <c r="HZ17" i="567"/>
  <c r="HZ16" i="567"/>
  <c r="HZ15" i="567"/>
  <c r="HZ14" i="567"/>
  <c r="HZ13" i="567"/>
  <c r="HW17" i="567"/>
  <c r="HW16" i="567"/>
  <c r="HW15" i="567"/>
  <c r="HW14" i="567"/>
  <c r="HW13" i="567"/>
  <c r="HT17" i="567"/>
  <c r="HT16" i="567"/>
  <c r="HT15" i="567"/>
  <c r="HT14" i="567"/>
  <c r="HT13" i="567"/>
  <c r="HP17" i="567"/>
  <c r="HP16" i="567"/>
  <c r="HP15" i="567"/>
  <c r="HP14" i="567"/>
  <c r="HP13" i="567"/>
  <c r="HM17" i="567"/>
  <c r="HM16" i="567"/>
  <c r="HM15" i="567"/>
  <c r="HM14" i="567"/>
  <c r="HM13" i="567"/>
  <c r="HI17" i="567"/>
  <c r="HI16" i="567"/>
  <c r="HI15" i="567"/>
  <c r="HI14" i="567"/>
  <c r="HI13" i="567"/>
  <c r="HH13" i="567" s="1"/>
  <c r="HE17" i="567"/>
  <c r="HE16" i="567"/>
  <c r="HE15" i="567"/>
  <c r="HE14" i="567"/>
  <c r="HE13" i="567"/>
  <c r="HB17" i="567"/>
  <c r="HB16" i="567"/>
  <c r="HB15" i="567"/>
  <c r="HB14" i="567"/>
  <c r="HB13" i="567"/>
  <c r="GY17" i="567"/>
  <c r="GY16" i="567"/>
  <c r="GY15" i="567"/>
  <c r="GY14" i="567"/>
  <c r="GY13" i="567"/>
  <c r="GV17" i="567"/>
  <c r="GV16" i="567"/>
  <c r="GV15" i="567"/>
  <c r="GV14" i="567"/>
  <c r="GV13" i="567"/>
  <c r="GS17" i="567"/>
  <c r="GS16" i="567"/>
  <c r="GS15" i="567"/>
  <c r="GS14" i="567"/>
  <c r="GS13" i="567"/>
  <c r="GO17" i="567"/>
  <c r="GO16" i="567"/>
  <c r="GO15" i="567"/>
  <c r="GO14" i="567"/>
  <c r="GO13" i="567"/>
  <c r="GL17" i="567"/>
  <c r="GL16" i="567"/>
  <c r="GL15" i="567"/>
  <c r="GL14" i="567"/>
  <c r="GL13" i="567"/>
  <c r="GI17" i="567"/>
  <c r="GI16" i="567"/>
  <c r="GI15" i="567"/>
  <c r="GI14" i="567"/>
  <c r="GI13" i="567"/>
  <c r="GF17" i="567"/>
  <c r="GF16" i="567"/>
  <c r="GF15" i="567"/>
  <c r="GF14" i="567"/>
  <c r="GF13" i="567"/>
  <c r="GC17" i="567"/>
  <c r="GC16" i="567"/>
  <c r="GC15" i="567"/>
  <c r="GC14" i="567"/>
  <c r="GC13" i="567"/>
  <c r="FZ17" i="567"/>
  <c r="FZ16" i="567"/>
  <c r="FZ15" i="567"/>
  <c r="FZ14" i="567"/>
  <c r="FZ13" i="567"/>
  <c r="FW17" i="567"/>
  <c r="FW16" i="567"/>
  <c r="FW15" i="567"/>
  <c r="FW14" i="567"/>
  <c r="FW13" i="567"/>
  <c r="FT17" i="567"/>
  <c r="FT16" i="567"/>
  <c r="FT15" i="567"/>
  <c r="FT14" i="567"/>
  <c r="FT13" i="567"/>
  <c r="FQ17" i="567"/>
  <c r="FQ16" i="567"/>
  <c r="FQ15" i="567"/>
  <c r="FQ14" i="567"/>
  <c r="FQ13" i="567"/>
  <c r="FN17" i="567"/>
  <c r="FN16" i="567"/>
  <c r="FN15" i="567"/>
  <c r="FN14" i="567"/>
  <c r="FN13" i="567"/>
  <c r="FK17" i="567"/>
  <c r="FK16" i="567"/>
  <c r="FK15" i="567"/>
  <c r="FK14" i="567"/>
  <c r="FK13" i="567"/>
  <c r="FG17" i="567"/>
  <c r="FG16" i="567"/>
  <c r="FG15" i="567"/>
  <c r="FG14" i="567"/>
  <c r="FG13" i="567"/>
  <c r="FC17" i="567"/>
  <c r="FC16" i="567"/>
  <c r="FC15" i="567"/>
  <c r="FC14" i="567"/>
  <c r="FC13" i="567"/>
  <c r="EY17" i="567"/>
  <c r="EY16" i="567"/>
  <c r="EY15" i="567"/>
  <c r="EY14" i="567"/>
  <c r="EY13" i="567"/>
  <c r="EV17" i="567"/>
  <c r="EV16" i="567"/>
  <c r="EV15" i="567"/>
  <c r="EV14" i="567"/>
  <c r="EV13" i="567"/>
  <c r="ER17" i="567"/>
  <c r="ER16" i="567"/>
  <c r="ER15" i="567"/>
  <c r="ER14" i="567"/>
  <c r="ER13" i="567"/>
  <c r="EN17" i="567"/>
  <c r="EN16" i="567"/>
  <c r="EN15" i="567"/>
  <c r="EN14" i="567"/>
  <c r="EN13" i="567"/>
  <c r="EK17" i="567"/>
  <c r="EK16" i="567"/>
  <c r="EK15" i="567"/>
  <c r="EK14" i="567"/>
  <c r="EK13" i="567"/>
  <c r="EG17" i="567"/>
  <c r="EG16" i="567"/>
  <c r="EG15" i="567"/>
  <c r="EG14" i="567"/>
  <c r="EG13" i="567"/>
  <c r="EC17" i="567"/>
  <c r="EC16" i="567"/>
  <c r="EC15" i="567"/>
  <c r="EC14" i="567"/>
  <c r="EC13" i="567"/>
  <c r="DZ17" i="567"/>
  <c r="DZ16" i="567"/>
  <c r="DZ15" i="567"/>
  <c r="DZ14" i="567"/>
  <c r="DZ13" i="567"/>
  <c r="DW17" i="567"/>
  <c r="DW16" i="567"/>
  <c r="DW15" i="567"/>
  <c r="DW14" i="567"/>
  <c r="DW13" i="567"/>
  <c r="DT17" i="567"/>
  <c r="DT16" i="567"/>
  <c r="DT15" i="567"/>
  <c r="DT14" i="567"/>
  <c r="DT13" i="567"/>
  <c r="DQ17" i="567"/>
  <c r="DQ16" i="567"/>
  <c r="DQ15" i="567"/>
  <c r="DQ14" i="567"/>
  <c r="DQ13" i="567"/>
  <c r="DM17" i="567"/>
  <c r="DM16" i="567"/>
  <c r="DM15" i="567"/>
  <c r="DM14" i="567"/>
  <c r="DM13" i="567"/>
  <c r="DJ17" i="567"/>
  <c r="DJ16" i="567"/>
  <c r="DJ15" i="567"/>
  <c r="DJ14" i="567"/>
  <c r="DJ13" i="567"/>
  <c r="DD17" i="567"/>
  <c r="DD16" i="567"/>
  <c r="DD15" i="567"/>
  <c r="DD14" i="567"/>
  <c r="DD13" i="567"/>
  <c r="DA17" i="567"/>
  <c r="DA16" i="567"/>
  <c r="DA15" i="567"/>
  <c r="DA14" i="567"/>
  <c r="DA13" i="567"/>
  <c r="CX17" i="567"/>
  <c r="CX16" i="567"/>
  <c r="CX15" i="567"/>
  <c r="CX14" i="567"/>
  <c r="CX13" i="567"/>
  <c r="CU17" i="567"/>
  <c r="CU16" i="567"/>
  <c r="CU15" i="567"/>
  <c r="CU14" i="567"/>
  <c r="CU13" i="567"/>
  <c r="CR17" i="567"/>
  <c r="CR16" i="567"/>
  <c r="CR15" i="567"/>
  <c r="CR14" i="567"/>
  <c r="CR13" i="567"/>
  <c r="CO17" i="567"/>
  <c r="CO16" i="567"/>
  <c r="CO15" i="567"/>
  <c r="CO14" i="567"/>
  <c r="CO13" i="567"/>
  <c r="CJ17" i="567"/>
  <c r="CJ16" i="567"/>
  <c r="CJ15" i="567"/>
  <c r="CJ14" i="567"/>
  <c r="CJ13" i="567"/>
  <c r="CF17" i="567"/>
  <c r="CF16" i="567"/>
  <c r="CF15" i="567"/>
  <c r="CF14" i="567"/>
  <c r="CF13" i="567"/>
  <c r="CB17" i="567"/>
  <c r="CB16" i="567"/>
  <c r="CB15" i="567"/>
  <c r="CB14" i="567"/>
  <c r="CB13" i="567"/>
  <c r="BX17" i="567"/>
  <c r="BX16" i="567"/>
  <c r="BX15" i="567"/>
  <c r="BX14" i="567"/>
  <c r="BX13" i="567"/>
  <c r="BT17" i="567"/>
  <c r="BT16" i="567"/>
  <c r="BT15" i="567"/>
  <c r="BT14" i="567"/>
  <c r="BT13" i="567"/>
  <c r="BQ17" i="567"/>
  <c r="BQ16" i="567"/>
  <c r="BQ15" i="567"/>
  <c r="BQ14" i="567"/>
  <c r="BQ13" i="567"/>
  <c r="BN17" i="567"/>
  <c r="BN16" i="567"/>
  <c r="BN15" i="567"/>
  <c r="BN14" i="567"/>
  <c r="BN13" i="567"/>
  <c r="BK17" i="567"/>
  <c r="BK16" i="567"/>
  <c r="BK15" i="567"/>
  <c r="BK14" i="567"/>
  <c r="BJ14" i="567" s="1"/>
  <c r="BK13" i="567"/>
  <c r="BG17" i="567"/>
  <c r="BG16" i="567"/>
  <c r="BG15" i="567"/>
  <c r="BG14" i="567"/>
  <c r="BG13" i="567"/>
  <c r="BA17" i="567"/>
  <c r="AY17" i="567" s="1"/>
  <c r="BA16" i="567"/>
  <c r="AY16" i="567" s="1"/>
  <c r="BA15" i="567"/>
  <c r="AY15" i="567" s="1"/>
  <c r="BA14" i="567"/>
  <c r="AY14" i="567" s="1"/>
  <c r="BA13" i="567"/>
  <c r="AY13" i="567" s="1"/>
  <c r="AT17" i="567"/>
  <c r="AR17" i="567" s="1"/>
  <c r="AT16" i="567"/>
  <c r="AR16" i="567" s="1"/>
  <c r="AT15" i="567"/>
  <c r="AR15" i="567" s="1"/>
  <c r="AT14" i="567"/>
  <c r="AR14" i="567" s="1"/>
  <c r="AT13" i="567"/>
  <c r="AR13" i="567" s="1"/>
  <c r="AD17" i="567"/>
  <c r="AD16" i="567"/>
  <c r="AD15" i="567"/>
  <c r="AD14" i="567"/>
  <c r="AD13" i="567"/>
  <c r="S17" i="567"/>
  <c r="S16" i="567"/>
  <c r="S15" i="567"/>
  <c r="S14" i="567"/>
  <c r="S13" i="567"/>
  <c r="H17" i="567"/>
  <c r="H16" i="567"/>
  <c r="H15" i="567"/>
  <c r="H14" i="567"/>
  <c r="H13" i="567"/>
  <c r="DP14" i="567" l="1"/>
  <c r="G14" i="567"/>
  <c r="DP17" i="567"/>
  <c r="HS17" i="567"/>
  <c r="HH16" i="567"/>
  <c r="AQ16" i="567"/>
  <c r="DP16" i="567"/>
  <c r="DI16" i="567" s="1"/>
  <c r="EJ13" i="567"/>
  <c r="EJ17" i="567"/>
  <c r="HH14" i="567"/>
  <c r="HS16" i="567"/>
  <c r="HS15" i="567"/>
  <c r="BW13" i="567"/>
  <c r="IC14" i="567"/>
  <c r="IC17" i="567"/>
  <c r="BW14" i="567"/>
  <c r="BW17" i="567"/>
  <c r="G17" i="567"/>
  <c r="BJ13" i="567"/>
  <c r="BF13" i="567" s="1"/>
  <c r="BJ17" i="567"/>
  <c r="BF17" i="567" s="1"/>
  <c r="BJ16" i="567"/>
  <c r="BF16" i="567" s="1"/>
  <c r="JP16" i="567"/>
  <c r="IX14" i="567"/>
  <c r="IM14" i="567" s="1"/>
  <c r="CN13" i="567"/>
  <c r="EJ14" i="567"/>
  <c r="IC13" i="567"/>
  <c r="JP13" i="567"/>
  <c r="KH13" i="567"/>
  <c r="KH17" i="567"/>
  <c r="KH14" i="567"/>
  <c r="KH16" i="567"/>
  <c r="KH15" i="567"/>
  <c r="JP15" i="567"/>
  <c r="JP17" i="567"/>
  <c r="JP14" i="567"/>
  <c r="IX13" i="567"/>
  <c r="IM13" i="567" s="1"/>
  <c r="IX17" i="567"/>
  <c r="IM17" i="567" s="1"/>
  <c r="IX16" i="567"/>
  <c r="IM16" i="567" s="1"/>
  <c r="IX15" i="567"/>
  <c r="IM15" i="567" s="1"/>
  <c r="IC16" i="567"/>
  <c r="IC15" i="567"/>
  <c r="HS13" i="567"/>
  <c r="HS14" i="567"/>
  <c r="HH15" i="567"/>
  <c r="HH17" i="567"/>
  <c r="FJ15" i="567"/>
  <c r="FJ17" i="567"/>
  <c r="FJ14" i="567"/>
  <c r="FJ13" i="567"/>
  <c r="FJ16" i="567"/>
  <c r="EU15" i="567"/>
  <c r="EU17" i="567"/>
  <c r="EU13" i="567"/>
  <c r="EU16" i="567"/>
  <c r="EU14" i="567"/>
  <c r="EJ16" i="567"/>
  <c r="EJ15" i="567"/>
  <c r="DI14" i="567"/>
  <c r="DP15" i="567"/>
  <c r="DI15" i="567" s="1"/>
  <c r="DP13" i="567"/>
  <c r="DI13" i="567" s="1"/>
  <c r="DI17" i="567"/>
  <c r="CN17" i="567"/>
  <c r="CN16" i="567"/>
  <c r="CN14" i="567"/>
  <c r="CN15" i="567"/>
  <c r="BW16" i="567"/>
  <c r="BW15" i="567"/>
  <c r="BJ15" i="567"/>
  <c r="BF15" i="567" s="1"/>
  <c r="BF14" i="567"/>
  <c r="AQ14" i="567"/>
  <c r="AQ13" i="567"/>
  <c r="AQ17" i="567"/>
  <c r="AQ15" i="567"/>
  <c r="G15" i="567"/>
  <c r="G13" i="567"/>
  <c r="G16" i="567"/>
  <c r="KF13" i="567" l="1"/>
  <c r="KF16" i="567"/>
  <c r="KF15" i="567"/>
  <c r="KF17" i="567"/>
  <c r="KF14" i="567"/>
  <c r="CH12" i="527" l="1"/>
  <c r="BU12" i="527"/>
  <c r="CE12" i="527" s="1"/>
  <c r="BV12" i="527"/>
  <c r="CF12" i="527" s="1"/>
  <c r="BW12" i="527"/>
  <c r="CG12" i="527" s="1"/>
  <c r="BX12" i="527"/>
  <c r="BT12" i="527"/>
  <c r="CD12" i="527" s="1"/>
  <c r="BS15" i="527" l="1"/>
  <c r="FV10" i="527"/>
  <c r="FO9" i="560"/>
  <c r="FP9" i="560" s="1"/>
  <c r="FQ9" i="560" s="1"/>
  <c r="FR9" i="560" s="1"/>
  <c r="FJ9" i="560"/>
  <c r="FK9" i="560" s="1"/>
  <c r="FL9" i="560" s="1"/>
  <c r="FM9" i="560" s="1"/>
  <c r="FE9" i="560"/>
  <c r="FF9" i="560" s="1"/>
  <c r="FG9" i="560" s="1"/>
  <c r="FH9" i="560" s="1"/>
  <c r="EZ9" i="560"/>
  <c r="FA9" i="560" s="1"/>
  <c r="FB9" i="560" s="1"/>
  <c r="FC9" i="560" s="1"/>
  <c r="EU9" i="560"/>
  <c r="EV9" i="560" s="1"/>
  <c r="EW9" i="560" s="1"/>
  <c r="EX9" i="560" s="1"/>
  <c r="EP9" i="560"/>
  <c r="EQ9" i="560" s="1"/>
  <c r="ER9" i="560" s="1"/>
  <c r="ES9" i="560" s="1"/>
  <c r="EK9" i="560"/>
  <c r="EL9" i="560" s="1"/>
  <c r="EM9" i="560" s="1"/>
  <c r="EN9" i="560" s="1"/>
  <c r="DV9" i="560"/>
  <c r="DW9" i="560" s="1"/>
  <c r="DX9" i="560" s="1"/>
  <c r="DY9" i="560" s="1"/>
  <c r="DQ9" i="560"/>
  <c r="DR9" i="560" s="1"/>
  <c r="DS9" i="560" s="1"/>
  <c r="DT9" i="560" s="1"/>
  <c r="DK9" i="560"/>
  <c r="DL9" i="560" s="1"/>
  <c r="DM9" i="560" s="1"/>
  <c r="DN9" i="560" s="1"/>
  <c r="DF9" i="560"/>
  <c r="DG9" i="560" s="1"/>
  <c r="DH9" i="560" s="1"/>
  <c r="DI9" i="560" s="1"/>
  <c r="BV9" i="560"/>
  <c r="BW9" i="560" s="1"/>
  <c r="BX9" i="560" s="1"/>
  <c r="BY9" i="560" s="1"/>
  <c r="BL9" i="560"/>
  <c r="BM9" i="560" s="1"/>
  <c r="BN9" i="560" s="1"/>
  <c r="BO9" i="560" s="1"/>
  <c r="BG9" i="560"/>
  <c r="BH9" i="560" s="1"/>
  <c r="BI9" i="560" s="1"/>
  <c r="BJ9" i="560" s="1"/>
  <c r="BB9" i="560"/>
  <c r="BC9" i="560" s="1"/>
  <c r="BD9" i="560" s="1"/>
  <c r="BE9" i="560" s="1"/>
  <c r="AW9" i="560"/>
  <c r="AX9" i="560" s="1"/>
  <c r="AY9" i="560" s="1"/>
  <c r="AZ9" i="560" s="1"/>
  <c r="JJ24" i="527" l="1"/>
  <c r="JH24" i="527" s="1"/>
  <c r="IL24" i="527"/>
  <c r="IJ24" i="527" s="1"/>
  <c r="HO24" i="527"/>
  <c r="HM24" i="527" s="1"/>
  <c r="FE24" i="527"/>
  <c r="FC24" i="527" s="1"/>
  <c r="DS24" i="527"/>
  <c r="DQ24" i="527" s="1"/>
  <c r="DD24" i="527"/>
  <c r="DA24" i="527"/>
  <c r="BV24" i="527"/>
  <c r="BT24" i="527" s="1"/>
  <c r="BA24" i="527"/>
  <c r="AY24" i="527" s="1"/>
  <c r="AT24" i="527"/>
  <c r="AR24" i="527" s="1"/>
  <c r="AD24" i="527"/>
  <c r="S24" i="527"/>
  <c r="H24" i="527"/>
  <c r="KQ23" i="527"/>
  <c r="KO23" i="527" s="1"/>
  <c r="KK23" i="527"/>
  <c r="KI23" i="527" s="1"/>
  <c r="JY23" i="527"/>
  <c r="JW23" i="527" s="1"/>
  <c r="JS23" i="527"/>
  <c r="JQ23" i="527" s="1"/>
  <c r="IS23" i="527"/>
  <c r="IQ23" i="527" s="1"/>
  <c r="IB23" i="527"/>
  <c r="HZ23" i="527" s="1"/>
  <c r="HV23" i="527"/>
  <c r="HT23" i="527" s="1"/>
  <c r="HD23" i="527"/>
  <c r="HB23" i="527" s="1"/>
  <c r="GX23" i="527"/>
  <c r="GV23" i="527" s="1"/>
  <c r="GQ23" i="527"/>
  <c r="GO23" i="527" s="1"/>
  <c r="GE23" i="527"/>
  <c r="GC23" i="527" s="1"/>
  <c r="FY23" i="527"/>
  <c r="FW23" i="527" s="1"/>
  <c r="FS23" i="527"/>
  <c r="FQ23" i="527" s="1"/>
  <c r="ET23" i="527"/>
  <c r="ER23" i="527" s="1"/>
  <c r="DD23" i="527"/>
  <c r="DA23" i="527"/>
  <c r="CQ23" i="527"/>
  <c r="CO23" i="527" s="1"/>
  <c r="BP23" i="527"/>
  <c r="BN23" i="527" s="1"/>
  <c r="BA23" i="527"/>
  <c r="AY23" i="527" s="1"/>
  <c r="AT23" i="527"/>
  <c r="AR23" i="527" s="1"/>
  <c r="AD23" i="527"/>
  <c r="S23" i="527"/>
  <c r="H23" i="527"/>
  <c r="KQ22" i="527"/>
  <c r="KO22" i="527" s="1"/>
  <c r="KK22" i="527"/>
  <c r="KI22" i="527" s="1"/>
  <c r="KE22" i="527"/>
  <c r="KC22" i="527" s="1"/>
  <c r="JS22" i="527"/>
  <c r="JQ22" i="527" s="1"/>
  <c r="IW22" i="527"/>
  <c r="IU22" i="527" s="1"/>
  <c r="IS22" i="527"/>
  <c r="IQ22" i="527" s="1"/>
  <c r="IP22" i="527"/>
  <c r="IN22" i="527" s="1"/>
  <c r="HY22" i="527"/>
  <c r="HW22" i="527" s="1"/>
  <c r="HV22" i="527"/>
  <c r="HT22" i="527" s="1"/>
  <c r="HG22" i="527"/>
  <c r="HE22" i="527" s="1"/>
  <c r="HA22" i="527"/>
  <c r="GY22" i="527" s="1"/>
  <c r="GX22" i="527"/>
  <c r="GV22" i="527" s="1"/>
  <c r="GU22" i="527"/>
  <c r="GS22" i="527" s="1"/>
  <c r="GN22" i="527"/>
  <c r="GL22" i="527" s="1"/>
  <c r="GK22" i="527"/>
  <c r="GI22" i="527" s="1"/>
  <c r="GH22" i="527"/>
  <c r="GF22" i="527" s="1"/>
  <c r="GB22" i="527"/>
  <c r="FZ22" i="527" s="1"/>
  <c r="FY22" i="527"/>
  <c r="FW22" i="527" s="1"/>
  <c r="FV22" i="527"/>
  <c r="FT22" i="527" s="1"/>
  <c r="FP22" i="527"/>
  <c r="FN22" i="527" s="1"/>
  <c r="FM22" i="527"/>
  <c r="FK22" i="527" s="1"/>
  <c r="EP22" i="527"/>
  <c r="EN22" i="527" s="1"/>
  <c r="EM22" i="527"/>
  <c r="EK22" i="527" s="1"/>
  <c r="DO22" i="527"/>
  <c r="DM22" i="527" s="1"/>
  <c r="DL22" i="527"/>
  <c r="DJ22" i="527" s="1"/>
  <c r="DD22" i="527"/>
  <c r="DA22" i="527"/>
  <c r="CL22" i="527"/>
  <c r="CJ22" i="527" s="1"/>
  <c r="CD22" i="527"/>
  <c r="CB22" i="527" s="1"/>
  <c r="BZ22" i="527"/>
  <c r="BX22" i="527" s="1"/>
  <c r="BA22" i="527"/>
  <c r="AY22" i="527" s="1"/>
  <c r="AT22" i="527"/>
  <c r="AR22" i="527" s="1"/>
  <c r="AD22" i="527"/>
  <c r="S22" i="527"/>
  <c r="H22" i="527"/>
  <c r="KU21" i="527"/>
  <c r="KS21" i="527" s="1"/>
  <c r="KQ21" i="527"/>
  <c r="KO21" i="527" s="1"/>
  <c r="KN21" i="527"/>
  <c r="KL21" i="527" s="1"/>
  <c r="KE21" i="527"/>
  <c r="KC21" i="527" s="1"/>
  <c r="KB21" i="527"/>
  <c r="JZ21" i="527" s="1"/>
  <c r="JV21" i="527"/>
  <c r="JT21" i="527" s="1"/>
  <c r="JS21" i="527"/>
  <c r="JQ21" i="527" s="1"/>
  <c r="IW21" i="527"/>
  <c r="IU21" i="527" s="1"/>
  <c r="IS21" i="527"/>
  <c r="IQ21" i="527" s="1"/>
  <c r="IP21" i="527"/>
  <c r="IN21" i="527" s="1"/>
  <c r="HY21" i="527"/>
  <c r="HW21" i="527" s="1"/>
  <c r="HV21" i="527"/>
  <c r="HT21" i="527" s="1"/>
  <c r="HG21" i="527"/>
  <c r="HE21" i="527" s="1"/>
  <c r="HD21" i="527"/>
  <c r="HB21" i="527" s="1"/>
  <c r="HA21" i="527"/>
  <c r="GY21" i="527" s="1"/>
  <c r="GX21" i="527"/>
  <c r="GV21" i="527" s="1"/>
  <c r="GU21" i="527"/>
  <c r="GS21" i="527" s="1"/>
  <c r="GQ21" i="527"/>
  <c r="GO21" i="527" s="1"/>
  <c r="GN21" i="527"/>
  <c r="GL21" i="527" s="1"/>
  <c r="GK21" i="527"/>
  <c r="GI21" i="527" s="1"/>
  <c r="GH21" i="527"/>
  <c r="GF21" i="527" s="1"/>
  <c r="GE21" i="527"/>
  <c r="GC21" i="527" s="1"/>
  <c r="GB21" i="527"/>
  <c r="FZ21" i="527" s="1"/>
  <c r="FY21" i="527"/>
  <c r="FW21" i="527" s="1"/>
  <c r="FV21" i="527"/>
  <c r="FT21" i="527" s="1"/>
  <c r="FS21" i="527"/>
  <c r="FQ21" i="527" s="1"/>
  <c r="FP21" i="527"/>
  <c r="FN21" i="527" s="1"/>
  <c r="FM21" i="527"/>
  <c r="FK21" i="527" s="1"/>
  <c r="FE21" i="527"/>
  <c r="FC21" i="527" s="1"/>
  <c r="EX21" i="527"/>
  <c r="EV21" i="527" s="1"/>
  <c r="ET21" i="527"/>
  <c r="ER21" i="527" s="1"/>
  <c r="EP21" i="527"/>
  <c r="EN21" i="527" s="1"/>
  <c r="EM21" i="527"/>
  <c r="EK21" i="527" s="1"/>
  <c r="EE21" i="527"/>
  <c r="EC21" i="527" s="1"/>
  <c r="DY21" i="527"/>
  <c r="DW21" i="527" s="1"/>
  <c r="DS21" i="527"/>
  <c r="DQ21" i="527" s="1"/>
  <c r="DO21" i="527"/>
  <c r="DM21" i="527" s="1"/>
  <c r="DL21" i="527"/>
  <c r="DJ21" i="527" s="1"/>
  <c r="DD21" i="527"/>
  <c r="DA21" i="527"/>
  <c r="CW21" i="527"/>
  <c r="CU21" i="527" s="1"/>
  <c r="CQ21" i="527"/>
  <c r="CO21" i="527" s="1"/>
  <c r="CL21" i="527"/>
  <c r="CJ21" i="527" s="1"/>
  <c r="CH21" i="527"/>
  <c r="CF21" i="527" s="1"/>
  <c r="CD21" i="527"/>
  <c r="CB21" i="527" s="1"/>
  <c r="BZ21" i="527"/>
  <c r="BX21" i="527" s="1"/>
  <c r="BV21" i="527"/>
  <c r="BT21" i="527" s="1"/>
  <c r="BP21" i="527"/>
  <c r="BN21" i="527" s="1"/>
  <c r="BI21" i="527"/>
  <c r="BG21" i="527" s="1"/>
  <c r="BA21" i="527"/>
  <c r="AY21" i="527" s="1"/>
  <c r="AT21" i="527"/>
  <c r="AR21" i="527" s="1"/>
  <c r="AD21" i="527"/>
  <c r="S21" i="527"/>
  <c r="H21" i="527"/>
  <c r="KU20" i="527"/>
  <c r="KS20" i="527" s="1"/>
  <c r="KQ20" i="527"/>
  <c r="KO20" i="527" s="1"/>
  <c r="KN20" i="527"/>
  <c r="KL20" i="527" s="1"/>
  <c r="KK20" i="527"/>
  <c r="KI20" i="527" s="1"/>
  <c r="KE20" i="527"/>
  <c r="KC20" i="527" s="1"/>
  <c r="KB20" i="527"/>
  <c r="JZ20" i="527" s="1"/>
  <c r="JY20" i="527"/>
  <c r="JW20" i="527" s="1"/>
  <c r="JV20" i="527"/>
  <c r="JT20" i="527" s="1"/>
  <c r="JS20" i="527"/>
  <c r="JQ20" i="527" s="1"/>
  <c r="JJ20" i="527"/>
  <c r="JH20" i="527" s="1"/>
  <c r="JD20" i="527"/>
  <c r="JB20" i="527" s="1"/>
  <c r="IW20" i="527"/>
  <c r="IU20" i="527" s="1"/>
  <c r="IS20" i="527"/>
  <c r="IQ20" i="527" s="1"/>
  <c r="IP20" i="527"/>
  <c r="IN20" i="527" s="1"/>
  <c r="IL20" i="527"/>
  <c r="IJ20" i="527" s="1"/>
  <c r="IF20" i="527"/>
  <c r="ID20" i="527" s="1"/>
  <c r="IB20" i="527"/>
  <c r="HZ20" i="527" s="1"/>
  <c r="HY20" i="527"/>
  <c r="HW20" i="527" s="1"/>
  <c r="HV20" i="527"/>
  <c r="HT20" i="527" s="1"/>
  <c r="HO20" i="527"/>
  <c r="HM20" i="527" s="1"/>
  <c r="HG20" i="527"/>
  <c r="HE20" i="527" s="1"/>
  <c r="HD20" i="527"/>
  <c r="HB20" i="527" s="1"/>
  <c r="HA20" i="527"/>
  <c r="GY20" i="527" s="1"/>
  <c r="GX20" i="527"/>
  <c r="GV20" i="527" s="1"/>
  <c r="GU20" i="527"/>
  <c r="GS20" i="527" s="1"/>
  <c r="GQ20" i="527"/>
  <c r="GO20" i="527" s="1"/>
  <c r="GN20" i="527"/>
  <c r="GL20" i="527" s="1"/>
  <c r="GK20" i="527"/>
  <c r="GI20" i="527" s="1"/>
  <c r="GH20" i="527"/>
  <c r="GF20" i="527" s="1"/>
  <c r="GE20" i="527"/>
  <c r="GC20" i="527" s="1"/>
  <c r="GB20" i="527"/>
  <c r="FZ20" i="527" s="1"/>
  <c r="FY20" i="527"/>
  <c r="FW20" i="527" s="1"/>
  <c r="FV20" i="527"/>
  <c r="FT20" i="527" s="1"/>
  <c r="FS20" i="527"/>
  <c r="FQ20" i="527" s="1"/>
  <c r="FP20" i="527"/>
  <c r="FN20" i="527" s="1"/>
  <c r="FM20" i="527"/>
  <c r="FK20" i="527" s="1"/>
  <c r="FE20" i="527"/>
  <c r="FC20" i="527" s="1"/>
  <c r="EX20" i="527"/>
  <c r="EV20" i="527" s="1"/>
  <c r="ET20" i="527"/>
  <c r="ER20" i="527" s="1"/>
  <c r="EP20" i="527"/>
  <c r="EN20" i="527" s="1"/>
  <c r="EM20" i="527"/>
  <c r="EK20" i="527" s="1"/>
  <c r="EE20" i="527"/>
  <c r="EC20" i="527" s="1"/>
  <c r="DY20" i="527"/>
  <c r="DW20" i="527" s="1"/>
  <c r="DS20" i="527"/>
  <c r="DQ20" i="527" s="1"/>
  <c r="DO20" i="527"/>
  <c r="DM20" i="527" s="1"/>
  <c r="DL20" i="527"/>
  <c r="DJ20" i="527" s="1"/>
  <c r="DD20" i="527"/>
  <c r="DA20" i="527"/>
  <c r="CW20" i="527"/>
  <c r="CU20" i="527" s="1"/>
  <c r="CQ20" i="527"/>
  <c r="CO20" i="527" s="1"/>
  <c r="CL20" i="527"/>
  <c r="CJ20" i="527" s="1"/>
  <c r="CH20" i="527"/>
  <c r="CF20" i="527" s="1"/>
  <c r="CD20" i="527"/>
  <c r="CB20" i="527" s="1"/>
  <c r="BZ20" i="527"/>
  <c r="BX20" i="527" s="1"/>
  <c r="BV20" i="527"/>
  <c r="BT20" i="527" s="1"/>
  <c r="BP20" i="527"/>
  <c r="BN20" i="527" s="1"/>
  <c r="BI20" i="527"/>
  <c r="BG20" i="527" s="1"/>
  <c r="BA20" i="527"/>
  <c r="AY20" i="527" s="1"/>
  <c r="AT20" i="527"/>
  <c r="AR20" i="527"/>
  <c r="AD20" i="527"/>
  <c r="S20" i="527"/>
  <c r="H20" i="527"/>
  <c r="AQ24" i="527" l="1"/>
  <c r="AQ23" i="527"/>
  <c r="AQ21" i="527"/>
  <c r="G24" i="527"/>
  <c r="AQ22" i="527"/>
  <c r="G23" i="527"/>
  <c r="AQ20" i="527"/>
  <c r="G21" i="527"/>
  <c r="G20" i="527"/>
  <c r="BF30" i="527"/>
  <c r="BD30" i="527" s="1"/>
  <c r="JP21" i="527"/>
  <c r="EJ21" i="527"/>
  <c r="BW20" i="527"/>
  <c r="HS21" i="527"/>
  <c r="HS22" i="527"/>
  <c r="Q26" i="527"/>
  <c r="O26" i="527" s="1"/>
  <c r="W26" i="527"/>
  <c r="U26" i="527" s="1"/>
  <c r="AC26" i="527"/>
  <c r="AA26" i="527" s="1"/>
  <c r="AI26" i="527"/>
  <c r="AG26" i="527" s="1"/>
  <c r="T27" i="527"/>
  <c r="R27" i="527" s="1"/>
  <c r="Z27" i="527"/>
  <c r="X27" i="527" s="1"/>
  <c r="AF27" i="527"/>
  <c r="AD27" i="527" s="1"/>
  <c r="Q28" i="527"/>
  <c r="O28" i="527" s="1"/>
  <c r="W28" i="527"/>
  <c r="U28" i="527" s="1"/>
  <c r="AC28" i="527"/>
  <c r="AA28" i="527" s="1"/>
  <c r="AI28" i="527"/>
  <c r="AG28" i="527" s="1"/>
  <c r="T29" i="527"/>
  <c r="R29" i="527" s="1"/>
  <c r="Z29" i="527"/>
  <c r="X29" i="527" s="1"/>
  <c r="AF29" i="527"/>
  <c r="AD29" i="527" s="1"/>
  <c r="Q30" i="527"/>
  <c r="O30" i="527" s="1"/>
  <c r="W30" i="527"/>
  <c r="U30" i="527" s="1"/>
  <c r="AC30" i="527"/>
  <c r="AA30" i="527" s="1"/>
  <c r="AI30" i="527"/>
  <c r="AG30" i="527" s="1"/>
  <c r="BC26" i="527"/>
  <c r="BA26" i="527" s="1"/>
  <c r="AS27" i="527"/>
  <c r="AQ27" i="527" s="1"/>
  <c r="BF27" i="527"/>
  <c r="BD27" i="527" s="1"/>
  <c r="AP28" i="527"/>
  <c r="AN28" i="527" s="1"/>
  <c r="BC28" i="527"/>
  <c r="BA28" i="527" s="1"/>
  <c r="AM29" i="527"/>
  <c r="AK29" i="527" s="1"/>
  <c r="AY29" i="527"/>
  <c r="AW29" i="527" s="1"/>
  <c r="AP30" i="527"/>
  <c r="AN30" i="527" s="1"/>
  <c r="BC30" i="527"/>
  <c r="BA30" i="527" s="1"/>
  <c r="T26" i="527"/>
  <c r="R26" i="527" s="1"/>
  <c r="Z26" i="527"/>
  <c r="X26" i="527" s="1"/>
  <c r="AF26" i="527"/>
  <c r="AD26" i="527" s="1"/>
  <c r="Q27" i="527"/>
  <c r="O27" i="527" s="1"/>
  <c r="W27" i="527"/>
  <c r="U27" i="527" s="1"/>
  <c r="AC27" i="527"/>
  <c r="AA27" i="527" s="1"/>
  <c r="AI27" i="527"/>
  <c r="AG27" i="527" s="1"/>
  <c r="T28" i="527"/>
  <c r="R28" i="527" s="1"/>
  <c r="Z28" i="527"/>
  <c r="X28" i="527" s="1"/>
  <c r="AF28" i="527"/>
  <c r="AD28" i="527" s="1"/>
  <c r="Q29" i="527"/>
  <c r="O29" i="527" s="1"/>
  <c r="W29" i="527"/>
  <c r="U29" i="527" s="1"/>
  <c r="AC29" i="527"/>
  <c r="AA29" i="527" s="1"/>
  <c r="AI29" i="527"/>
  <c r="AG29" i="527" s="1"/>
  <c r="T30" i="527"/>
  <c r="R30" i="527" s="1"/>
  <c r="Z30" i="527"/>
  <c r="X30" i="527" s="1"/>
  <c r="AF30" i="527"/>
  <c r="AD30" i="527" s="1"/>
  <c r="AP26" i="527"/>
  <c r="AN26" i="527" s="1"/>
  <c r="AV26" i="527"/>
  <c r="AT26" i="527" s="1"/>
  <c r="AM27" i="527"/>
  <c r="AK27" i="527" s="1"/>
  <c r="AY27" i="527"/>
  <c r="AW27" i="527" s="1"/>
  <c r="AV28" i="527"/>
  <c r="AT28" i="527" s="1"/>
  <c r="AS29" i="527"/>
  <c r="AQ29" i="527" s="1"/>
  <c r="BF29" i="527"/>
  <c r="BD29" i="527" s="1"/>
  <c r="AV30" i="527"/>
  <c r="AT30" i="527" s="1"/>
  <c r="AM26" i="527"/>
  <c r="AK26" i="527" s="1"/>
  <c r="AS26" i="527"/>
  <c r="AQ26" i="527" s="1"/>
  <c r="AY26" i="527"/>
  <c r="AW26" i="527" s="1"/>
  <c r="BF26" i="527"/>
  <c r="BD26" i="527" s="1"/>
  <c r="AP27" i="527"/>
  <c r="AN27" i="527" s="1"/>
  <c r="AV27" i="527"/>
  <c r="AT27" i="527" s="1"/>
  <c r="BC27" i="527"/>
  <c r="BA27" i="527" s="1"/>
  <c r="AM28" i="527"/>
  <c r="AK28" i="527" s="1"/>
  <c r="AS28" i="527"/>
  <c r="AQ28" i="527" s="1"/>
  <c r="AY28" i="527"/>
  <c r="AW28" i="527" s="1"/>
  <c r="BF28" i="527"/>
  <c r="BD28" i="527" s="1"/>
  <c r="AP29" i="527"/>
  <c r="AN29" i="527" s="1"/>
  <c r="AV29" i="527"/>
  <c r="AT29" i="527" s="1"/>
  <c r="BC29" i="527"/>
  <c r="BA29" i="527" s="1"/>
  <c r="AM30" i="527"/>
  <c r="AK30" i="527" s="1"/>
  <c r="AS30" i="527"/>
  <c r="AQ30" i="527" s="1"/>
  <c r="AY30" i="527"/>
  <c r="AW30" i="527" s="1"/>
  <c r="HS20" i="527"/>
  <c r="FJ20" i="527"/>
  <c r="EJ20" i="527"/>
  <c r="JP20" i="527"/>
  <c r="KH20" i="527"/>
  <c r="BW21" i="527"/>
  <c r="FJ21" i="527"/>
  <c r="KU24" i="527"/>
  <c r="KS24" i="527" s="1"/>
  <c r="KN24" i="527"/>
  <c r="KL24" i="527" s="1"/>
  <c r="KB24" i="527"/>
  <c r="JZ24" i="527" s="1"/>
  <c r="JV24" i="527"/>
  <c r="JT24" i="527" s="1"/>
  <c r="IW24" i="527"/>
  <c r="IU24" i="527" s="1"/>
  <c r="IP24" i="527"/>
  <c r="IN24" i="527" s="1"/>
  <c r="HY24" i="527"/>
  <c r="HW24" i="527" s="1"/>
  <c r="HG24" i="527"/>
  <c r="HE24" i="527" s="1"/>
  <c r="HA24" i="527"/>
  <c r="GY24" i="527" s="1"/>
  <c r="GU24" i="527"/>
  <c r="GS24" i="527" s="1"/>
  <c r="GN24" i="527"/>
  <c r="GL24" i="527" s="1"/>
  <c r="GH24" i="527"/>
  <c r="GF24" i="527" s="1"/>
  <c r="GB24" i="527"/>
  <c r="FZ24" i="527" s="1"/>
  <c r="FV24" i="527"/>
  <c r="FT24" i="527" s="1"/>
  <c r="FP24" i="527"/>
  <c r="FN24" i="527" s="1"/>
  <c r="EP24" i="527"/>
  <c r="EN24" i="527" s="1"/>
  <c r="DL24" i="527"/>
  <c r="DJ24" i="527" s="1"/>
  <c r="CH24" i="527"/>
  <c r="CF24" i="527" s="1"/>
  <c r="BZ24" i="527"/>
  <c r="BX24" i="527" s="1"/>
  <c r="BI24" i="527"/>
  <c r="BG24" i="527" s="1"/>
  <c r="KU23" i="527"/>
  <c r="KS23" i="527" s="1"/>
  <c r="KN23" i="527"/>
  <c r="KL23" i="527" s="1"/>
  <c r="KB23" i="527"/>
  <c r="JZ23" i="527" s="1"/>
  <c r="JV23" i="527"/>
  <c r="JT23" i="527" s="1"/>
  <c r="JP23" i="527" s="1"/>
  <c r="IW23" i="527"/>
  <c r="IU23" i="527" s="1"/>
  <c r="IP23" i="527"/>
  <c r="IN23" i="527" s="1"/>
  <c r="HY23" i="527"/>
  <c r="HW23" i="527" s="1"/>
  <c r="HS23" i="527" s="1"/>
  <c r="HG23" i="527"/>
  <c r="HE23" i="527" s="1"/>
  <c r="HA23" i="527"/>
  <c r="GY23" i="527" s="1"/>
  <c r="GU23" i="527"/>
  <c r="GS23" i="527" s="1"/>
  <c r="GN23" i="527"/>
  <c r="GL23" i="527" s="1"/>
  <c r="GH23" i="527"/>
  <c r="GF23" i="527" s="1"/>
  <c r="GB23" i="527"/>
  <c r="FZ23" i="527" s="1"/>
  <c r="FV23" i="527"/>
  <c r="FT23" i="527" s="1"/>
  <c r="FP23" i="527"/>
  <c r="FN23" i="527" s="1"/>
  <c r="EP23" i="527"/>
  <c r="EN23" i="527" s="1"/>
  <c r="DL23" i="527"/>
  <c r="DJ23" i="527" s="1"/>
  <c r="CH23" i="527"/>
  <c r="CF23" i="527" s="1"/>
  <c r="BZ23" i="527"/>
  <c r="BX23" i="527" s="1"/>
  <c r="BI23" i="527"/>
  <c r="BG23" i="527" s="1"/>
  <c r="KU22" i="527"/>
  <c r="KS22" i="527" s="1"/>
  <c r="KN22" i="527"/>
  <c r="KL22" i="527" s="1"/>
  <c r="JN24" i="527"/>
  <c r="JL24" i="527" s="1"/>
  <c r="JG24" i="527"/>
  <c r="JE24" i="527" s="1"/>
  <c r="JA24" i="527"/>
  <c r="IY24" i="527" s="1"/>
  <c r="II24" i="527"/>
  <c r="IG24" i="527" s="1"/>
  <c r="HR24" i="527"/>
  <c r="HP24" i="527" s="1"/>
  <c r="HK24" i="527"/>
  <c r="HI24" i="527" s="1"/>
  <c r="HH24" i="527" s="1"/>
  <c r="FI24" i="527"/>
  <c r="FG24" i="527" s="1"/>
  <c r="FA24" i="527"/>
  <c r="EY24" i="527" s="1"/>
  <c r="EI24" i="527"/>
  <c r="EG24" i="527" s="1"/>
  <c r="EB24" i="527"/>
  <c r="DZ24" i="527" s="1"/>
  <c r="DV24" i="527"/>
  <c r="DT24" i="527" s="1"/>
  <c r="DP24" i="527" s="1"/>
  <c r="CZ24" i="527"/>
  <c r="CX24" i="527" s="1"/>
  <c r="CT24" i="527"/>
  <c r="CR24" i="527" s="1"/>
  <c r="BS24" i="527"/>
  <c r="BQ24" i="527" s="1"/>
  <c r="BM24" i="527"/>
  <c r="BK24" i="527" s="1"/>
  <c r="JN23" i="527"/>
  <c r="JL23" i="527" s="1"/>
  <c r="JG23" i="527"/>
  <c r="JE23" i="527" s="1"/>
  <c r="JA23" i="527"/>
  <c r="IY23" i="527" s="1"/>
  <c r="II23" i="527"/>
  <c r="IG23" i="527" s="1"/>
  <c r="HR23" i="527"/>
  <c r="HP23" i="527" s="1"/>
  <c r="HK23" i="527"/>
  <c r="HI23" i="527" s="1"/>
  <c r="FI23" i="527"/>
  <c r="FG23" i="527" s="1"/>
  <c r="FA23" i="527"/>
  <c r="EY23" i="527" s="1"/>
  <c r="EI23" i="527"/>
  <c r="EG23" i="527" s="1"/>
  <c r="EB23" i="527"/>
  <c r="DZ23" i="527" s="1"/>
  <c r="DV23" i="527"/>
  <c r="DT23" i="527" s="1"/>
  <c r="CZ23" i="527"/>
  <c r="CX23" i="527" s="1"/>
  <c r="CT23" i="527"/>
  <c r="CR23" i="527" s="1"/>
  <c r="BS23" i="527"/>
  <c r="BQ23" i="527" s="1"/>
  <c r="BM23" i="527"/>
  <c r="BK23" i="527" s="1"/>
  <c r="BJ23" i="527" s="1"/>
  <c r="KQ24" i="527"/>
  <c r="KO24" i="527" s="1"/>
  <c r="KK24" i="527"/>
  <c r="KI24" i="527" s="1"/>
  <c r="KE24" i="527"/>
  <c r="KC24" i="527" s="1"/>
  <c r="JY24" i="527"/>
  <c r="JW24" i="527" s="1"/>
  <c r="JS24" i="527"/>
  <c r="JQ24" i="527" s="1"/>
  <c r="IS24" i="527"/>
  <c r="IQ24" i="527" s="1"/>
  <c r="IB24" i="527"/>
  <c r="HZ24" i="527" s="1"/>
  <c r="HV24" i="527"/>
  <c r="HT24" i="527" s="1"/>
  <c r="HD24" i="527"/>
  <c r="HB24" i="527" s="1"/>
  <c r="GX24" i="527"/>
  <c r="GV24" i="527" s="1"/>
  <c r="GQ24" i="527"/>
  <c r="GO24" i="527" s="1"/>
  <c r="GK24" i="527"/>
  <c r="GI24" i="527" s="1"/>
  <c r="GE24" i="527"/>
  <c r="GC24" i="527" s="1"/>
  <c r="FY24" i="527"/>
  <c r="FW24" i="527" s="1"/>
  <c r="FS24" i="527"/>
  <c r="FQ24" i="527" s="1"/>
  <c r="FM24" i="527"/>
  <c r="FK24" i="527" s="1"/>
  <c r="ET24" i="527"/>
  <c r="ER24" i="527" s="1"/>
  <c r="EM24" i="527"/>
  <c r="EK24" i="527" s="1"/>
  <c r="DO24" i="527"/>
  <c r="DM24" i="527" s="1"/>
  <c r="CL24" i="527"/>
  <c r="CJ24" i="527" s="1"/>
  <c r="CD24" i="527"/>
  <c r="CB24" i="527" s="1"/>
  <c r="EX24" i="527"/>
  <c r="EV24" i="527" s="1"/>
  <c r="DY24" i="527"/>
  <c r="DW24" i="527" s="1"/>
  <c r="JD23" i="527"/>
  <c r="JB23" i="527" s="1"/>
  <c r="IF23" i="527"/>
  <c r="ID23" i="527" s="1"/>
  <c r="EX23" i="527"/>
  <c r="EV23" i="527" s="1"/>
  <c r="DY23" i="527"/>
  <c r="DW23" i="527" s="1"/>
  <c r="CL23" i="527"/>
  <c r="CJ23" i="527" s="1"/>
  <c r="JV22" i="527"/>
  <c r="JT22" i="527" s="1"/>
  <c r="JP22" i="527" s="1"/>
  <c r="JN22" i="527"/>
  <c r="JL22" i="527" s="1"/>
  <c r="JG22" i="527"/>
  <c r="JE22" i="527" s="1"/>
  <c r="JA22" i="527"/>
  <c r="IY22" i="527" s="1"/>
  <c r="II22" i="527"/>
  <c r="IG22" i="527" s="1"/>
  <c r="HR22" i="527"/>
  <c r="HP22" i="527" s="1"/>
  <c r="HK22" i="527"/>
  <c r="HI22" i="527" s="1"/>
  <c r="FI22" i="527"/>
  <c r="FG22" i="527" s="1"/>
  <c r="FA22" i="527"/>
  <c r="EY22" i="527" s="1"/>
  <c r="EI22" i="527"/>
  <c r="EG22" i="527" s="1"/>
  <c r="EB22" i="527"/>
  <c r="DZ22" i="527" s="1"/>
  <c r="DV22" i="527"/>
  <c r="DT22" i="527" s="1"/>
  <c r="CZ22" i="527"/>
  <c r="CX22" i="527" s="1"/>
  <c r="CT22" i="527"/>
  <c r="CR22" i="527" s="1"/>
  <c r="BS22" i="527"/>
  <c r="BQ22" i="527" s="1"/>
  <c r="BM22" i="527"/>
  <c r="BK22" i="527" s="1"/>
  <c r="JN21" i="527"/>
  <c r="JL21" i="527" s="1"/>
  <c r="JG21" i="527"/>
  <c r="JE21" i="527" s="1"/>
  <c r="JA21" i="527"/>
  <c r="IY21" i="527" s="1"/>
  <c r="II21" i="527"/>
  <c r="IG21" i="527" s="1"/>
  <c r="HR21" i="527"/>
  <c r="HP21" i="527" s="1"/>
  <c r="HK21" i="527"/>
  <c r="HI21" i="527" s="1"/>
  <c r="JD24" i="527"/>
  <c r="JB24" i="527" s="1"/>
  <c r="IF24" i="527"/>
  <c r="ID24" i="527" s="1"/>
  <c r="CQ24" i="527"/>
  <c r="CO24" i="527" s="1"/>
  <c r="BP24" i="527"/>
  <c r="BN24" i="527" s="1"/>
  <c r="JJ23" i="527"/>
  <c r="JH23" i="527" s="1"/>
  <c r="IL23" i="527"/>
  <c r="IJ23" i="527" s="1"/>
  <c r="HO23" i="527"/>
  <c r="HM23" i="527" s="1"/>
  <c r="FE23" i="527"/>
  <c r="FC23" i="527" s="1"/>
  <c r="EE23" i="527"/>
  <c r="EC23" i="527" s="1"/>
  <c r="DS23" i="527"/>
  <c r="DQ23" i="527" s="1"/>
  <c r="CD23" i="527"/>
  <c r="CB23" i="527" s="1"/>
  <c r="JY22" i="527"/>
  <c r="JW22" i="527" s="1"/>
  <c r="JJ22" i="527"/>
  <c r="JH22" i="527" s="1"/>
  <c r="JD22" i="527"/>
  <c r="JB22" i="527" s="1"/>
  <c r="IL22" i="527"/>
  <c r="IJ22" i="527" s="1"/>
  <c r="IF22" i="527"/>
  <c r="ID22" i="527" s="1"/>
  <c r="HO22" i="527"/>
  <c r="HM22" i="527" s="1"/>
  <c r="FE22" i="527"/>
  <c r="FC22" i="527" s="1"/>
  <c r="EX22" i="527"/>
  <c r="EV22" i="527" s="1"/>
  <c r="EE22" i="527"/>
  <c r="EC22" i="527" s="1"/>
  <c r="DY22" i="527"/>
  <c r="DW22" i="527" s="1"/>
  <c r="DS22" i="527"/>
  <c r="DQ22" i="527" s="1"/>
  <c r="CW22" i="527"/>
  <c r="CU22" i="527" s="1"/>
  <c r="CQ22" i="527"/>
  <c r="CO22" i="527" s="1"/>
  <c r="BV22" i="527"/>
  <c r="BT22" i="527" s="1"/>
  <c r="BP22" i="527"/>
  <c r="BN22" i="527" s="1"/>
  <c r="JJ21" i="527"/>
  <c r="JH21" i="527" s="1"/>
  <c r="JD21" i="527"/>
  <c r="JB21" i="527" s="1"/>
  <c r="IL21" i="527"/>
  <c r="IJ21" i="527" s="1"/>
  <c r="IF21" i="527"/>
  <c r="ID21" i="527" s="1"/>
  <c r="HO21" i="527"/>
  <c r="HM21" i="527" s="1"/>
  <c r="BM20" i="527"/>
  <c r="BK20" i="527" s="1"/>
  <c r="BJ20" i="527" s="1"/>
  <c r="BS20" i="527"/>
  <c r="BQ20" i="527" s="1"/>
  <c r="CT20" i="527"/>
  <c r="CR20" i="527" s="1"/>
  <c r="CZ20" i="527"/>
  <c r="CX20" i="527" s="1"/>
  <c r="DV20" i="527"/>
  <c r="DT20" i="527" s="1"/>
  <c r="DP20" i="527" s="1"/>
  <c r="EB20" i="527"/>
  <c r="DZ20" i="527" s="1"/>
  <c r="EI20" i="527"/>
  <c r="EG20" i="527" s="1"/>
  <c r="FA20" i="527"/>
  <c r="EY20" i="527" s="1"/>
  <c r="FI20" i="527"/>
  <c r="FG20" i="527" s="1"/>
  <c r="HK20" i="527"/>
  <c r="HI20" i="527" s="1"/>
  <c r="HH20" i="527" s="1"/>
  <c r="HR20" i="527"/>
  <c r="HP20" i="527" s="1"/>
  <c r="II20" i="527"/>
  <c r="IG20" i="527" s="1"/>
  <c r="IC20" i="527" s="1"/>
  <c r="JA20" i="527"/>
  <c r="IY20" i="527" s="1"/>
  <c r="JG20" i="527"/>
  <c r="JE20" i="527" s="1"/>
  <c r="JN20" i="527"/>
  <c r="JL20" i="527" s="1"/>
  <c r="BM21" i="527"/>
  <c r="BK21" i="527" s="1"/>
  <c r="BJ21" i="527" s="1"/>
  <c r="BS21" i="527"/>
  <c r="BQ21" i="527" s="1"/>
  <c r="CT21" i="527"/>
  <c r="CR21" i="527" s="1"/>
  <c r="CZ21" i="527"/>
  <c r="CX21" i="527" s="1"/>
  <c r="DV21" i="527"/>
  <c r="DT21" i="527" s="1"/>
  <c r="DP21" i="527" s="1"/>
  <c r="EB21" i="527"/>
  <c r="DZ21" i="527" s="1"/>
  <c r="EI21" i="527"/>
  <c r="EG21" i="527" s="1"/>
  <c r="FA21" i="527"/>
  <c r="EY21" i="527" s="1"/>
  <c r="FI21" i="527"/>
  <c r="FG21" i="527" s="1"/>
  <c r="IB21" i="527"/>
  <c r="HZ21" i="527" s="1"/>
  <c r="JY21" i="527"/>
  <c r="JW21" i="527" s="1"/>
  <c r="KK21" i="527"/>
  <c r="KI21" i="527" s="1"/>
  <c r="KH21" i="527" s="1"/>
  <c r="G22" i="527"/>
  <c r="BI22" i="527"/>
  <c r="BG22" i="527" s="1"/>
  <c r="CH22" i="527"/>
  <c r="CF22" i="527" s="1"/>
  <c r="BW22" i="527" s="1"/>
  <c r="ET22" i="527"/>
  <c r="ER22" i="527" s="1"/>
  <c r="EJ22" i="527" s="1"/>
  <c r="FS22" i="527"/>
  <c r="FQ22" i="527" s="1"/>
  <c r="GE22" i="527"/>
  <c r="GC22" i="527" s="1"/>
  <c r="GQ22" i="527"/>
  <c r="GO22" i="527" s="1"/>
  <c r="HD22" i="527"/>
  <c r="HB22" i="527" s="1"/>
  <c r="IB22" i="527"/>
  <c r="HZ22" i="527" s="1"/>
  <c r="KB22" i="527"/>
  <c r="JZ22" i="527" s="1"/>
  <c r="BV23" i="527"/>
  <c r="BT23" i="527" s="1"/>
  <c r="CW23" i="527"/>
  <c r="CU23" i="527" s="1"/>
  <c r="DO23" i="527"/>
  <c r="DM23" i="527" s="1"/>
  <c r="EM23" i="527"/>
  <c r="EK23" i="527" s="1"/>
  <c r="FM23" i="527"/>
  <c r="FK23" i="527" s="1"/>
  <c r="GK23" i="527"/>
  <c r="GI23" i="527" s="1"/>
  <c r="KE23" i="527"/>
  <c r="KC23" i="527" s="1"/>
  <c r="CW24" i="527"/>
  <c r="CU24" i="527" s="1"/>
  <c r="EE24" i="527"/>
  <c r="EC24" i="527" s="1"/>
  <c r="DP22" i="527" l="1"/>
  <c r="DI22" i="527" s="1"/>
  <c r="DP23" i="527"/>
  <c r="DI23" i="527" s="1"/>
  <c r="EU24" i="527"/>
  <c r="CN22" i="527"/>
  <c r="IC22" i="527"/>
  <c r="KH23" i="527"/>
  <c r="EU21" i="527"/>
  <c r="CN20" i="527"/>
  <c r="HH21" i="527"/>
  <c r="KH24" i="527"/>
  <c r="KH22" i="527"/>
  <c r="FJ23" i="527"/>
  <c r="FJ22" i="527"/>
  <c r="CN21" i="527"/>
  <c r="IX21" i="527"/>
  <c r="IM21" i="527" s="1"/>
  <c r="HH23" i="527"/>
  <c r="BW23" i="527"/>
  <c r="BW24" i="527"/>
  <c r="EJ24" i="527"/>
  <c r="CN23" i="527"/>
  <c r="AJ30" i="527"/>
  <c r="G30" i="527" s="1"/>
  <c r="EJ23" i="527"/>
  <c r="JP24" i="527"/>
  <c r="AJ28" i="527"/>
  <c r="G28" i="527" s="1"/>
  <c r="AJ29" i="527"/>
  <c r="G29" i="527" s="1"/>
  <c r="AJ27" i="527"/>
  <c r="G27" i="527" s="1"/>
  <c r="AJ26" i="527"/>
  <c r="BF20" i="527"/>
  <c r="DI21" i="527"/>
  <c r="BF21" i="527"/>
  <c r="EU20" i="527"/>
  <c r="DI20" i="527"/>
  <c r="HH22" i="527"/>
  <c r="EU23" i="527"/>
  <c r="EU22" i="527"/>
  <c r="CN24" i="527"/>
  <c r="IC23" i="527"/>
  <c r="BJ24" i="527"/>
  <c r="BF24" i="527" s="1"/>
  <c r="IX24" i="527"/>
  <c r="IM24" i="527" s="1"/>
  <c r="DI24" i="527"/>
  <c r="IX20" i="527"/>
  <c r="IM20" i="527" s="1"/>
  <c r="IC21" i="527"/>
  <c r="IC24" i="527"/>
  <c r="BJ22" i="527"/>
  <c r="BF22" i="527" s="1"/>
  <c r="IX22" i="527"/>
  <c r="IM22" i="527" s="1"/>
  <c r="FJ24" i="527"/>
  <c r="HS24" i="527"/>
  <c r="IX23" i="527"/>
  <c r="IM23" i="527" s="1"/>
  <c r="BF23" i="527"/>
  <c r="KF21" i="527" l="1"/>
  <c r="KF20" i="527"/>
  <c r="KF24" i="527"/>
  <c r="KF23" i="527"/>
  <c r="KF22" i="527"/>
  <c r="BL9" i="561" l="1"/>
  <c r="BM9" i="561" s="1"/>
  <c r="BN9" i="561" s="1"/>
  <c r="BO9" i="561" s="1"/>
  <c r="BG9" i="561"/>
  <c r="BH9" i="561" s="1"/>
  <c r="BI9" i="561" s="1"/>
  <c r="BJ9" i="561" s="1"/>
  <c r="BB9" i="561"/>
  <c r="BC9" i="561" s="1"/>
  <c r="BD9" i="561" s="1"/>
  <c r="BE9" i="561" s="1"/>
  <c r="DF22" i="567" l="1"/>
  <c r="DE22" i="567"/>
  <c r="DF21" i="567"/>
  <c r="DE21" i="567"/>
  <c r="DF20" i="567"/>
  <c r="DE20" i="567"/>
  <c r="DF19" i="567"/>
  <c r="DE19" i="567"/>
  <c r="DF18" i="567"/>
  <c r="DE18" i="567"/>
  <c r="DC22" i="567"/>
  <c r="DB22" i="567"/>
  <c r="DC21" i="567"/>
  <c r="DB21" i="567"/>
  <c r="DC20" i="567"/>
  <c r="DB20" i="567"/>
  <c r="DC19" i="567"/>
  <c r="DB19" i="567"/>
  <c r="DC18" i="567"/>
  <c r="DB18" i="567"/>
  <c r="BK19" i="567"/>
  <c r="BK18" i="567"/>
  <c r="BE22" i="567"/>
  <c r="BD22" i="567"/>
  <c r="BC22" i="567"/>
  <c r="BB22" i="567"/>
  <c r="BE21" i="567"/>
  <c r="BD21" i="567"/>
  <c r="BC21" i="567"/>
  <c r="BB21" i="567"/>
  <c r="BE20" i="567"/>
  <c r="BD20" i="567"/>
  <c r="BC20" i="567"/>
  <c r="BB20" i="567"/>
  <c r="BE19" i="567"/>
  <c r="BD19" i="567"/>
  <c r="BC19" i="567"/>
  <c r="BB19" i="567"/>
  <c r="BE18" i="567"/>
  <c r="BD18" i="567"/>
  <c r="BC18" i="567"/>
  <c r="BB18" i="567"/>
  <c r="AX22" i="567"/>
  <c r="AW22" i="567"/>
  <c r="AV22" i="567"/>
  <c r="AU22" i="567"/>
  <c r="AX21" i="567"/>
  <c r="AW21" i="567"/>
  <c r="AV21" i="567"/>
  <c r="AU21" i="567"/>
  <c r="AX20" i="567"/>
  <c r="AW20" i="567"/>
  <c r="AV20" i="567"/>
  <c r="AU20" i="567"/>
  <c r="AX19" i="567"/>
  <c r="AW19" i="567"/>
  <c r="AV19" i="567"/>
  <c r="AU19" i="567"/>
  <c r="AX18" i="567"/>
  <c r="AW18" i="567"/>
  <c r="AV18" i="567"/>
  <c r="AU18" i="567"/>
  <c r="AH22" i="567"/>
  <c r="AG22" i="567"/>
  <c r="AF22" i="567"/>
  <c r="AE22" i="567"/>
  <c r="AH21" i="567"/>
  <c r="AG21" i="567"/>
  <c r="AF21" i="567"/>
  <c r="AE21" i="567"/>
  <c r="AH20" i="567"/>
  <c r="AG20" i="567"/>
  <c r="AF20" i="567"/>
  <c r="AE20" i="567"/>
  <c r="AH19" i="567"/>
  <c r="AG19" i="567"/>
  <c r="AF19" i="567"/>
  <c r="AE19" i="567"/>
  <c r="AH18" i="567"/>
  <c r="AG18" i="567"/>
  <c r="AF18" i="567"/>
  <c r="AE18" i="567"/>
  <c r="H15" i="563"/>
  <c r="H21" i="563" s="1"/>
  <c r="I15" i="563"/>
  <c r="I21" i="563" s="1"/>
  <c r="J15" i="563"/>
  <c r="J21" i="563" s="1"/>
  <c r="K15" i="563"/>
  <c r="K21" i="563" s="1"/>
  <c r="G15" i="563"/>
  <c r="G21" i="563" s="1"/>
  <c r="H11" i="563"/>
  <c r="H20" i="563" s="1"/>
  <c r="I11" i="563"/>
  <c r="I20" i="563" s="1"/>
  <c r="J11" i="563"/>
  <c r="J20" i="563" s="1"/>
  <c r="K11" i="563"/>
  <c r="K20" i="563" s="1"/>
  <c r="G11" i="563"/>
  <c r="G20" i="563" s="1"/>
  <c r="BK22" i="567" l="1"/>
  <c r="BK20" i="567"/>
  <c r="BK21" i="567"/>
  <c r="F27" i="521"/>
  <c r="D5" i="563" l="1"/>
  <c r="D5" i="562"/>
  <c r="DA20" i="567"/>
  <c r="DD19" i="567"/>
  <c r="AD19" i="567"/>
  <c r="DA18" i="567"/>
  <c r="BJ19" i="568"/>
  <c r="BJ18" i="568"/>
  <c r="BJ17" i="568"/>
  <c r="BJ16" i="568"/>
  <c r="BJ15" i="568"/>
  <c r="BI19" i="568"/>
  <c r="BI18" i="568"/>
  <c r="BI17" i="568"/>
  <c r="BI16" i="568"/>
  <c r="BI15" i="568"/>
  <c r="BH19" i="568"/>
  <c r="BH18" i="568"/>
  <c r="BH17" i="568"/>
  <c r="BH16" i="568"/>
  <c r="BH15" i="568"/>
  <c r="BG19" i="568"/>
  <c r="BG18" i="568"/>
  <c r="BG17" i="568"/>
  <c r="BG16" i="568"/>
  <c r="BG15" i="568"/>
  <c r="BE19" i="568"/>
  <c r="BE18" i="568"/>
  <c r="BD18" i="568" s="1"/>
  <c r="BE17" i="568"/>
  <c r="BE16" i="568"/>
  <c r="BD16" i="568" s="1"/>
  <c r="BE15" i="568"/>
  <c r="BD15" i="568" s="1"/>
  <c r="BB19" i="568"/>
  <c r="BB18" i="568"/>
  <c r="BA18" i="568" s="1"/>
  <c r="BB17" i="568"/>
  <c r="BB16" i="568"/>
  <c r="BA16" i="568" s="1"/>
  <c r="BB15" i="568"/>
  <c r="BA15" i="568" s="1"/>
  <c r="AX19" i="568"/>
  <c r="AX18" i="568"/>
  <c r="AW18" i="568" s="1"/>
  <c r="AX17" i="568"/>
  <c r="AX16" i="568"/>
  <c r="AW16" i="568" s="1"/>
  <c r="AX15" i="568"/>
  <c r="AW15" i="568" s="1"/>
  <c r="AU19" i="568"/>
  <c r="AU18" i="568"/>
  <c r="AT18" i="568" s="1"/>
  <c r="AU17" i="568"/>
  <c r="AU16" i="568"/>
  <c r="AT16" i="568" s="1"/>
  <c r="AU15" i="568"/>
  <c r="AT15" i="568" s="1"/>
  <c r="AR19" i="568"/>
  <c r="AR18" i="568"/>
  <c r="AQ18" i="568" s="1"/>
  <c r="AR17" i="568"/>
  <c r="AR16" i="568"/>
  <c r="AQ16" i="568" s="1"/>
  <c r="AR15" i="568"/>
  <c r="AQ15" i="568" s="1"/>
  <c r="AO19" i="568"/>
  <c r="AO18" i="568"/>
  <c r="AN18" i="568" s="1"/>
  <c r="AO17" i="568"/>
  <c r="AO16" i="568"/>
  <c r="AN16" i="568" s="1"/>
  <c r="AO15" i="568"/>
  <c r="AN15" i="568" s="1"/>
  <c r="AL19" i="568"/>
  <c r="AL18" i="568"/>
  <c r="AK18" i="568" s="1"/>
  <c r="AL17" i="568"/>
  <c r="AL16" i="568"/>
  <c r="AK16" i="568" s="1"/>
  <c r="AL15" i="568"/>
  <c r="AK15" i="568" s="1"/>
  <c r="AH19" i="568"/>
  <c r="AH18" i="568"/>
  <c r="AG18" i="568" s="1"/>
  <c r="AH17" i="568"/>
  <c r="AH16" i="568"/>
  <c r="AG16" i="568" s="1"/>
  <c r="AH15" i="568"/>
  <c r="AG15" i="568" s="1"/>
  <c r="AE19" i="568"/>
  <c r="AE18" i="568"/>
  <c r="AD18" i="568" s="1"/>
  <c r="AE17" i="568"/>
  <c r="AE16" i="568"/>
  <c r="AD16" i="568" s="1"/>
  <c r="AE15" i="568"/>
  <c r="AD15" i="568" s="1"/>
  <c r="AB19" i="568"/>
  <c r="AB18" i="568"/>
  <c r="AA18" i="568" s="1"/>
  <c r="AB17" i="568"/>
  <c r="AB16" i="568"/>
  <c r="AA16" i="568" s="1"/>
  <c r="AB15" i="568"/>
  <c r="AA15" i="568" s="1"/>
  <c r="Y19" i="568"/>
  <c r="Y18" i="568"/>
  <c r="X18" i="568" s="1"/>
  <c r="Y17" i="568"/>
  <c r="Y16" i="568"/>
  <c r="X16" i="568" s="1"/>
  <c r="Y15" i="568"/>
  <c r="X15" i="568" s="1"/>
  <c r="V19" i="568"/>
  <c r="V18" i="568"/>
  <c r="U18" i="568" s="1"/>
  <c r="V17" i="568"/>
  <c r="V16" i="568"/>
  <c r="U16" i="568" s="1"/>
  <c r="V15" i="568"/>
  <c r="U15" i="568" s="1"/>
  <c r="S19" i="568"/>
  <c r="S18" i="568"/>
  <c r="R18" i="568" s="1"/>
  <c r="S17" i="568"/>
  <c r="S16" i="568"/>
  <c r="R16" i="568" s="1"/>
  <c r="S15" i="568"/>
  <c r="R15" i="568" s="1"/>
  <c r="P19" i="568"/>
  <c r="P18" i="568"/>
  <c r="O18" i="568" s="1"/>
  <c r="P17" i="568"/>
  <c r="P16" i="568"/>
  <c r="O16" i="568" s="1"/>
  <c r="P15" i="568"/>
  <c r="O15" i="568" s="1"/>
  <c r="N19" i="568"/>
  <c r="N18" i="568"/>
  <c r="N17" i="568"/>
  <c r="N16" i="568"/>
  <c r="N15" i="568"/>
  <c r="M19" i="568"/>
  <c r="M18" i="568"/>
  <c r="M17" i="568"/>
  <c r="M16" i="568"/>
  <c r="M15" i="568"/>
  <c r="L19" i="568"/>
  <c r="L18" i="568"/>
  <c r="L17" i="568"/>
  <c r="L16" i="568"/>
  <c r="L15" i="568"/>
  <c r="K19" i="568"/>
  <c r="K18" i="568"/>
  <c r="K17" i="568"/>
  <c r="K16" i="568"/>
  <c r="K15" i="568"/>
  <c r="J19" i="568"/>
  <c r="J18" i="568"/>
  <c r="J17" i="568"/>
  <c r="J16" i="568"/>
  <c r="J15" i="568"/>
  <c r="I19" i="568"/>
  <c r="I18" i="568"/>
  <c r="I17" i="568"/>
  <c r="I16" i="568"/>
  <c r="I15" i="568"/>
  <c r="H19" i="568"/>
  <c r="H18" i="568"/>
  <c r="H17" i="568"/>
  <c r="H16" i="568"/>
  <c r="H15" i="568"/>
  <c r="DD18" i="567"/>
  <c r="DA22" i="567"/>
  <c r="AD21" i="567"/>
  <c r="D5" i="568"/>
  <c r="DD21" i="567"/>
  <c r="DD20" i="567"/>
  <c r="AD20" i="567"/>
  <c r="KT22" i="567"/>
  <c r="KT21" i="567"/>
  <c r="KT20" i="567"/>
  <c r="KT19" i="567"/>
  <c r="KT18" i="567"/>
  <c r="KP22" i="567"/>
  <c r="KP21" i="567"/>
  <c r="KP20" i="567"/>
  <c r="KP19" i="567"/>
  <c r="KP18" i="567"/>
  <c r="KM22" i="567"/>
  <c r="KM21" i="567"/>
  <c r="KM20" i="567"/>
  <c r="KM19" i="567"/>
  <c r="KM18" i="567"/>
  <c r="KJ22" i="567"/>
  <c r="KJ21" i="567"/>
  <c r="KJ20" i="567"/>
  <c r="KJ19" i="567"/>
  <c r="KJ18" i="567"/>
  <c r="KG22" i="567"/>
  <c r="KG21" i="567"/>
  <c r="KG20" i="567"/>
  <c r="KG19" i="567"/>
  <c r="KG18" i="567"/>
  <c r="KD22" i="567"/>
  <c r="KD21" i="567"/>
  <c r="KD20" i="567"/>
  <c r="KD19" i="567"/>
  <c r="KD18" i="567"/>
  <c r="KA22" i="567"/>
  <c r="KA21" i="567"/>
  <c r="KA20" i="567"/>
  <c r="KA19" i="567"/>
  <c r="KA18" i="567"/>
  <c r="JX22" i="567"/>
  <c r="JX21" i="567"/>
  <c r="JX20" i="567"/>
  <c r="JX19" i="567"/>
  <c r="JX18" i="567"/>
  <c r="JU22" i="567"/>
  <c r="JU21" i="567"/>
  <c r="JU20" i="567"/>
  <c r="JU19" i="567"/>
  <c r="JU18" i="567"/>
  <c r="JR22" i="567"/>
  <c r="JR21" i="567"/>
  <c r="JR20" i="567"/>
  <c r="JR19" i="567"/>
  <c r="JR18" i="567"/>
  <c r="JO22" i="567"/>
  <c r="JO21" i="567"/>
  <c r="JO20" i="567"/>
  <c r="JO19" i="567"/>
  <c r="JO18" i="567"/>
  <c r="JM18" i="567"/>
  <c r="JM19" i="567"/>
  <c r="JM20" i="567"/>
  <c r="JM21" i="567"/>
  <c r="JM22" i="567"/>
  <c r="JI22" i="567"/>
  <c r="JI21" i="567"/>
  <c r="JI20" i="567"/>
  <c r="JI19" i="567"/>
  <c r="JI18" i="567"/>
  <c r="JF22" i="567"/>
  <c r="JF21" i="567"/>
  <c r="JF20" i="567"/>
  <c r="JF19" i="567"/>
  <c r="JF18" i="567"/>
  <c r="JC22" i="567"/>
  <c r="JC21" i="567"/>
  <c r="JC20" i="567"/>
  <c r="JC19" i="567"/>
  <c r="JC18" i="567"/>
  <c r="IZ22" i="567"/>
  <c r="IZ21" i="567"/>
  <c r="IZ20" i="567"/>
  <c r="IZ19" i="567"/>
  <c r="IZ18" i="567"/>
  <c r="IV22" i="567"/>
  <c r="IV21" i="567"/>
  <c r="IV20" i="567"/>
  <c r="IV19" i="567"/>
  <c r="IV18" i="567"/>
  <c r="IR22" i="567"/>
  <c r="IR21" i="567"/>
  <c r="IR20" i="567"/>
  <c r="IR19" i="567"/>
  <c r="IR18" i="567"/>
  <c r="IO22" i="567"/>
  <c r="IO21" i="567"/>
  <c r="IO20" i="567"/>
  <c r="IO19" i="567"/>
  <c r="IO18" i="567"/>
  <c r="IK22" i="567"/>
  <c r="IK21" i="567"/>
  <c r="IK20" i="567"/>
  <c r="IK19" i="567"/>
  <c r="IK18" i="567"/>
  <c r="IH22" i="567"/>
  <c r="IH21" i="567"/>
  <c r="IH20" i="567"/>
  <c r="IH19" i="567"/>
  <c r="IH18" i="567"/>
  <c r="IE22" i="567"/>
  <c r="IE21" i="567"/>
  <c r="IE20" i="567"/>
  <c r="IE19" i="567"/>
  <c r="IE18" i="567"/>
  <c r="IA22" i="567"/>
  <c r="IA21" i="567"/>
  <c r="IA20" i="567"/>
  <c r="IA19" i="567"/>
  <c r="IA18" i="567"/>
  <c r="HX22" i="567"/>
  <c r="HX21" i="567"/>
  <c r="HX20" i="567"/>
  <c r="HX19" i="567"/>
  <c r="HX18" i="567"/>
  <c r="HU22" i="567"/>
  <c r="HU21" i="567"/>
  <c r="HU20" i="567"/>
  <c r="HU19" i="567"/>
  <c r="HU18" i="567"/>
  <c r="HQ22" i="567"/>
  <c r="HQ21" i="567"/>
  <c r="HQ20" i="567"/>
  <c r="HQ19" i="567"/>
  <c r="HQ18" i="567"/>
  <c r="HN22" i="567"/>
  <c r="HN21" i="567"/>
  <c r="HN20" i="567"/>
  <c r="HN19" i="567"/>
  <c r="HN18" i="567"/>
  <c r="HJ22" i="567"/>
  <c r="HJ21" i="567"/>
  <c r="HJ20" i="567"/>
  <c r="HJ19" i="567"/>
  <c r="HJ18" i="567"/>
  <c r="HF22" i="567"/>
  <c r="HF21" i="567"/>
  <c r="HF20" i="567"/>
  <c r="HF19" i="567"/>
  <c r="HF18" i="567"/>
  <c r="HC22" i="567"/>
  <c r="HC21" i="567"/>
  <c r="HC20" i="567"/>
  <c r="HC19" i="567"/>
  <c r="HC18" i="567"/>
  <c r="GZ22" i="567"/>
  <c r="GZ21" i="567"/>
  <c r="GZ20" i="567"/>
  <c r="GZ19" i="567"/>
  <c r="GZ18" i="567"/>
  <c r="GW22" i="567"/>
  <c r="GW21" i="567"/>
  <c r="GW20" i="567"/>
  <c r="GW19" i="567"/>
  <c r="GW18" i="567"/>
  <c r="GT22" i="567"/>
  <c r="GT21" i="567"/>
  <c r="GT20" i="567"/>
  <c r="GT19" i="567"/>
  <c r="GT18" i="567"/>
  <c r="GP22" i="567"/>
  <c r="GP21" i="567"/>
  <c r="GP20" i="567"/>
  <c r="GP19" i="567"/>
  <c r="GP18" i="567"/>
  <c r="GM22" i="567"/>
  <c r="GM21" i="567"/>
  <c r="GM20" i="567"/>
  <c r="GM19" i="567"/>
  <c r="GM18" i="567"/>
  <c r="GJ22" i="567"/>
  <c r="GJ21" i="567"/>
  <c r="GJ20" i="567"/>
  <c r="GJ19" i="567"/>
  <c r="GJ18" i="567"/>
  <c r="GG22" i="567"/>
  <c r="GG21" i="567"/>
  <c r="GG20" i="567"/>
  <c r="GG19" i="567"/>
  <c r="GG18" i="567"/>
  <c r="GD22" i="567"/>
  <c r="GD21" i="567"/>
  <c r="GD20" i="567"/>
  <c r="GD19" i="567"/>
  <c r="GD18" i="567"/>
  <c r="GA22" i="567"/>
  <c r="GA21" i="567"/>
  <c r="GA20" i="567"/>
  <c r="GA19" i="567"/>
  <c r="GA18" i="567"/>
  <c r="FX22" i="567"/>
  <c r="FX21" i="567"/>
  <c r="FX20" i="567"/>
  <c r="FX19" i="567"/>
  <c r="FX18" i="567"/>
  <c r="FU22" i="567"/>
  <c r="FU21" i="567"/>
  <c r="FU20" i="567"/>
  <c r="FU19" i="567"/>
  <c r="FU18" i="567"/>
  <c r="FR22" i="567"/>
  <c r="FR21" i="567"/>
  <c r="FR20" i="567"/>
  <c r="FR19" i="567"/>
  <c r="FR18" i="567"/>
  <c r="FO22" i="567"/>
  <c r="FO21" i="567"/>
  <c r="FO20" i="567"/>
  <c r="FO19" i="567"/>
  <c r="FO18" i="567"/>
  <c r="FL22" i="567"/>
  <c r="FL21" i="567"/>
  <c r="FL20" i="567"/>
  <c r="FL19" i="567"/>
  <c r="FL18" i="567"/>
  <c r="FH22" i="567"/>
  <c r="FH21" i="567"/>
  <c r="FH20" i="567"/>
  <c r="FH19" i="567"/>
  <c r="FH18" i="567"/>
  <c r="FD22" i="567"/>
  <c r="FD21" i="567"/>
  <c r="FD20" i="567"/>
  <c r="FD19" i="567"/>
  <c r="FD18" i="567"/>
  <c r="EW22" i="567"/>
  <c r="EW21" i="567"/>
  <c r="EW20" i="567"/>
  <c r="EW19" i="567"/>
  <c r="EW18" i="567"/>
  <c r="ES22" i="567"/>
  <c r="ES21" i="567"/>
  <c r="ES20" i="567"/>
  <c r="ES19" i="567"/>
  <c r="ES18" i="567"/>
  <c r="EO22" i="567"/>
  <c r="EO21" i="567"/>
  <c r="EO20" i="567"/>
  <c r="EO19" i="567"/>
  <c r="EO18" i="567"/>
  <c r="EL22" i="567"/>
  <c r="EL21" i="567"/>
  <c r="EL20" i="567"/>
  <c r="EL19" i="567"/>
  <c r="EL18" i="567"/>
  <c r="EH22" i="567"/>
  <c r="EH21" i="567"/>
  <c r="EH20" i="567"/>
  <c r="EH19" i="567"/>
  <c r="EH18" i="567"/>
  <c r="ED22" i="567"/>
  <c r="ED21" i="567"/>
  <c r="ED20" i="567"/>
  <c r="ED19" i="567"/>
  <c r="ED18" i="567"/>
  <c r="EA22" i="567"/>
  <c r="EA21" i="567"/>
  <c r="EA20" i="567"/>
  <c r="EA19" i="567"/>
  <c r="EA18" i="567"/>
  <c r="DX22" i="567"/>
  <c r="DX21" i="567"/>
  <c r="DX20" i="567"/>
  <c r="DX19" i="567"/>
  <c r="DX18" i="567"/>
  <c r="DU22" i="567"/>
  <c r="DU21" i="567"/>
  <c r="DU20" i="567"/>
  <c r="DU19" i="567"/>
  <c r="DU18" i="567"/>
  <c r="DR22" i="567"/>
  <c r="DR21" i="567"/>
  <c r="DR20" i="567"/>
  <c r="DR19" i="567"/>
  <c r="DR18" i="567"/>
  <c r="DN22" i="567"/>
  <c r="DN21" i="567"/>
  <c r="DN20" i="567"/>
  <c r="DN19" i="567"/>
  <c r="DN18" i="567"/>
  <c r="DK22" i="567"/>
  <c r="DK21" i="567"/>
  <c r="DK20" i="567"/>
  <c r="DK19" i="567"/>
  <c r="DK18" i="567"/>
  <c r="DH22" i="567"/>
  <c r="DG22" i="567"/>
  <c r="DH21" i="567"/>
  <c r="DG21" i="567"/>
  <c r="DH20" i="567"/>
  <c r="DG20" i="567"/>
  <c r="DH19" i="567"/>
  <c r="DG19" i="567"/>
  <c r="DH18" i="567"/>
  <c r="DG18" i="567"/>
  <c r="DD22" i="567"/>
  <c r="DA21" i="567"/>
  <c r="CY22" i="567"/>
  <c r="CY21" i="567"/>
  <c r="CY20" i="567"/>
  <c r="CY19" i="567"/>
  <c r="CY18" i="567"/>
  <c r="CV22" i="567"/>
  <c r="CV21" i="567"/>
  <c r="CV20" i="567"/>
  <c r="CV19" i="567"/>
  <c r="CV18" i="567"/>
  <c r="CS22" i="567"/>
  <c r="CS21" i="567"/>
  <c r="CS20" i="567"/>
  <c r="CS19" i="567"/>
  <c r="CS18" i="567"/>
  <c r="CP22" i="567"/>
  <c r="CP21" i="567"/>
  <c r="CP20" i="567"/>
  <c r="CP19" i="567"/>
  <c r="CP18" i="567"/>
  <c r="CM22" i="567"/>
  <c r="CM21" i="567"/>
  <c r="CM20" i="567"/>
  <c r="CM19" i="567"/>
  <c r="CM18" i="567"/>
  <c r="CK22" i="567"/>
  <c r="CI22" i="567"/>
  <c r="CK21" i="567"/>
  <c r="CI21" i="567"/>
  <c r="CK20" i="567"/>
  <c r="CI20" i="567"/>
  <c r="CK19" i="567"/>
  <c r="CI19" i="567"/>
  <c r="CK18" i="567"/>
  <c r="CI18" i="567"/>
  <c r="CG22" i="567"/>
  <c r="CE22" i="567"/>
  <c r="CG21" i="567"/>
  <c r="CE21" i="567"/>
  <c r="CG20" i="567"/>
  <c r="CE20" i="567"/>
  <c r="CG19" i="567"/>
  <c r="CE19" i="567"/>
  <c r="CG18" i="567"/>
  <c r="CE18" i="567"/>
  <c r="CC22" i="567"/>
  <c r="CA22" i="567"/>
  <c r="CC21" i="567"/>
  <c r="CA21" i="567"/>
  <c r="CC20" i="567"/>
  <c r="CA20" i="567"/>
  <c r="CC19" i="567"/>
  <c r="CA19" i="567"/>
  <c r="CC18" i="567"/>
  <c r="CA18" i="567"/>
  <c r="BY22" i="567"/>
  <c r="BY21" i="567"/>
  <c r="BY20" i="567"/>
  <c r="BY19" i="567"/>
  <c r="BY18" i="567"/>
  <c r="BU22" i="567"/>
  <c r="BU21" i="567"/>
  <c r="BU20" i="567"/>
  <c r="BU19" i="567"/>
  <c r="BU18" i="567"/>
  <c r="BR22" i="567"/>
  <c r="BR21" i="567"/>
  <c r="BR20" i="567"/>
  <c r="BR19" i="567"/>
  <c r="BR18" i="567"/>
  <c r="BO22" i="567"/>
  <c r="BO21" i="567"/>
  <c r="BO20" i="567"/>
  <c r="BO19" i="567"/>
  <c r="BO18" i="567"/>
  <c r="BL22" i="567"/>
  <c r="BL21" i="567"/>
  <c r="BL20" i="567"/>
  <c r="BL19" i="567"/>
  <c r="BL18" i="567"/>
  <c r="BH22" i="567"/>
  <c r="BH21" i="567"/>
  <c r="BH20" i="567"/>
  <c r="BH19" i="567"/>
  <c r="BH18" i="567"/>
  <c r="BA20" i="567"/>
  <c r="AZ22" i="567"/>
  <c r="AZ21" i="567"/>
  <c r="AZ20" i="567"/>
  <c r="AZ19" i="567"/>
  <c r="AZ18" i="567"/>
  <c r="AT19" i="567"/>
  <c r="AS22" i="567"/>
  <c r="AS21" i="567"/>
  <c r="AS20" i="567"/>
  <c r="AS19" i="567"/>
  <c r="AS18" i="567"/>
  <c r="AJ18" i="567"/>
  <c r="AK18" i="567"/>
  <c r="AL18" i="567"/>
  <c r="AM18" i="567"/>
  <c r="AN18" i="567"/>
  <c r="AO18" i="567"/>
  <c r="AP18" i="567"/>
  <c r="AJ19" i="567"/>
  <c r="AK19" i="567"/>
  <c r="AL19" i="567"/>
  <c r="AM19" i="567"/>
  <c r="AN19" i="567"/>
  <c r="AO19" i="567"/>
  <c r="AP19" i="567"/>
  <c r="AJ20" i="567"/>
  <c r="AK20" i="567"/>
  <c r="AL20" i="567"/>
  <c r="AM20" i="567"/>
  <c r="AN20" i="567"/>
  <c r="AO20" i="567"/>
  <c r="AP20" i="567"/>
  <c r="AJ21" i="567"/>
  <c r="AK21" i="567"/>
  <c r="AL21" i="567"/>
  <c r="AM21" i="567"/>
  <c r="AN21" i="567"/>
  <c r="AO21" i="567"/>
  <c r="AP21" i="567"/>
  <c r="AJ22" i="567"/>
  <c r="AK22" i="567"/>
  <c r="AL22" i="567"/>
  <c r="AM22" i="567"/>
  <c r="AN22" i="567"/>
  <c r="AO22" i="567"/>
  <c r="AP22" i="567"/>
  <c r="AI22" i="567"/>
  <c r="AI21" i="567"/>
  <c r="AI20" i="567"/>
  <c r="AI19" i="567"/>
  <c r="AI18" i="567"/>
  <c r="AD22" i="567"/>
  <c r="U18" i="567"/>
  <c r="V18" i="567"/>
  <c r="W18" i="567"/>
  <c r="X18" i="567"/>
  <c r="Y18" i="567"/>
  <c r="Z18" i="567"/>
  <c r="AA18" i="567"/>
  <c r="AB18" i="567"/>
  <c r="AC18" i="567"/>
  <c r="U19" i="567"/>
  <c r="V19" i="567"/>
  <c r="W19" i="567"/>
  <c r="X19" i="567"/>
  <c r="Y19" i="567"/>
  <c r="Z19" i="567"/>
  <c r="AA19" i="567"/>
  <c r="AB19" i="567"/>
  <c r="AC19" i="567"/>
  <c r="U20" i="567"/>
  <c r="V20" i="567"/>
  <c r="W20" i="567"/>
  <c r="X20" i="567"/>
  <c r="Y20" i="567"/>
  <c r="Z20" i="567"/>
  <c r="AA20" i="567"/>
  <c r="AB20" i="567"/>
  <c r="AC20" i="567"/>
  <c r="U21" i="567"/>
  <c r="V21" i="567"/>
  <c r="W21" i="567"/>
  <c r="X21" i="567"/>
  <c r="Y21" i="567"/>
  <c r="Z21" i="567"/>
  <c r="AA21" i="567"/>
  <c r="AB21" i="567"/>
  <c r="AC21" i="567"/>
  <c r="U22" i="567"/>
  <c r="V22" i="567"/>
  <c r="W22" i="567"/>
  <c r="X22" i="567"/>
  <c r="Y22" i="567"/>
  <c r="Z22" i="567"/>
  <c r="AA22" i="567"/>
  <c r="AB22" i="567"/>
  <c r="AC22" i="567"/>
  <c r="T22" i="567"/>
  <c r="T21" i="567"/>
  <c r="T20" i="567"/>
  <c r="T19" i="567"/>
  <c r="T18" i="567"/>
  <c r="J18" i="567"/>
  <c r="K18" i="567"/>
  <c r="L18" i="567"/>
  <c r="M18" i="567"/>
  <c r="N18" i="567"/>
  <c r="O18" i="567"/>
  <c r="P18" i="567"/>
  <c r="Q18" i="567"/>
  <c r="R18" i="567"/>
  <c r="J19" i="567"/>
  <c r="K19" i="567"/>
  <c r="L19" i="567"/>
  <c r="M19" i="567"/>
  <c r="N19" i="567"/>
  <c r="O19" i="567"/>
  <c r="P19" i="567"/>
  <c r="Q19" i="567"/>
  <c r="R19" i="567"/>
  <c r="J20" i="567"/>
  <c r="K20" i="567"/>
  <c r="L20" i="567"/>
  <c r="M20" i="567"/>
  <c r="N20" i="567"/>
  <c r="O20" i="567"/>
  <c r="P20" i="567"/>
  <c r="Q20" i="567"/>
  <c r="R20" i="567"/>
  <c r="J21" i="567"/>
  <c r="K21" i="567"/>
  <c r="L21" i="567"/>
  <c r="M21" i="567"/>
  <c r="N21" i="567"/>
  <c r="O21" i="567"/>
  <c r="P21" i="567"/>
  <c r="Q21" i="567"/>
  <c r="R21" i="567"/>
  <c r="J22" i="567"/>
  <c r="K22" i="567"/>
  <c r="L22" i="567"/>
  <c r="M22" i="567"/>
  <c r="N22" i="567"/>
  <c r="O22" i="567"/>
  <c r="P22" i="567"/>
  <c r="Q22" i="567"/>
  <c r="R22" i="567"/>
  <c r="I19" i="567"/>
  <c r="I20" i="567"/>
  <c r="I21" i="567"/>
  <c r="I22" i="567"/>
  <c r="I18" i="567"/>
  <c r="D5" i="567"/>
  <c r="AD18" i="567" l="1"/>
  <c r="HM22" i="567"/>
  <c r="FC21" i="567"/>
  <c r="JL19" i="567"/>
  <c r="CB20" i="567"/>
  <c r="EC22" i="567"/>
  <c r="CU21" i="567"/>
  <c r="JZ20" i="567"/>
  <c r="GO20" i="567"/>
  <c r="DJ21" i="567"/>
  <c r="BA21" i="567"/>
  <c r="AY21" i="567" s="1"/>
  <c r="JW20" i="567"/>
  <c r="DA19" i="567"/>
  <c r="GY19" i="567"/>
  <c r="JZ19" i="567"/>
  <c r="IG22" i="567"/>
  <c r="KO22" i="567"/>
  <c r="BQ22" i="567"/>
  <c r="EK21" i="567"/>
  <c r="JE20" i="567"/>
  <c r="FN20" i="567"/>
  <c r="DM20" i="567"/>
  <c r="CX20" i="567"/>
  <c r="GV18" i="567"/>
  <c r="BX19" i="567"/>
  <c r="HI19" i="567"/>
  <c r="JW19" i="567"/>
  <c r="DW22" i="567"/>
  <c r="JW22" i="567"/>
  <c r="GY22" i="567"/>
  <c r="AJ16" i="568"/>
  <c r="AJ18" i="568"/>
  <c r="AJ15" i="568"/>
  <c r="AT21" i="567"/>
  <c r="AR21" i="567" s="1"/>
  <c r="BA22" i="567"/>
  <c r="AY22" i="567" s="1"/>
  <c r="BA18" i="567"/>
  <c r="AY18" i="567" s="1"/>
  <c r="AT18" i="567"/>
  <c r="AR18" i="567" s="1"/>
  <c r="BA19" i="567"/>
  <c r="AY19" i="567" s="1"/>
  <c r="AT22" i="567"/>
  <c r="AR22" i="567" s="1"/>
  <c r="KI19" i="567"/>
  <c r="CF18" i="567"/>
  <c r="EK19" i="567"/>
  <c r="JE19" i="567"/>
  <c r="CJ18" i="567"/>
  <c r="HM18" i="567"/>
  <c r="DJ19" i="567"/>
  <c r="FG19" i="567"/>
  <c r="HW19" i="567"/>
  <c r="HT21" i="567"/>
  <c r="HZ20" i="567"/>
  <c r="GF20" i="567"/>
  <c r="HW22" i="567"/>
  <c r="FW22" i="567"/>
  <c r="DT22" i="567"/>
  <c r="JH21" i="567"/>
  <c r="HW20" i="567"/>
  <c r="BN20" i="567"/>
  <c r="HB22" i="567"/>
  <c r="GS22" i="567"/>
  <c r="JB20" i="567"/>
  <c r="EG22" i="567"/>
  <c r="JE21" i="567"/>
  <c r="EG21" i="567"/>
  <c r="KO20" i="567"/>
  <c r="IQ20" i="567"/>
  <c r="EC20" i="567"/>
  <c r="IJ19" i="567"/>
  <c r="CO18" i="567"/>
  <c r="JB18" i="567"/>
  <c r="JW18" i="567"/>
  <c r="KI18" i="567"/>
  <c r="CF19" i="567"/>
  <c r="EN19" i="567"/>
  <c r="GI19" i="567"/>
  <c r="IY19" i="567"/>
  <c r="JH19" i="567"/>
  <c r="CX18" i="567"/>
  <c r="ID18" i="567"/>
  <c r="KS18" i="567"/>
  <c r="BG19" i="567"/>
  <c r="GC19" i="567"/>
  <c r="GS19" i="567"/>
  <c r="ID19" i="567"/>
  <c r="JQ19" i="567"/>
  <c r="KL22" i="567"/>
  <c r="JZ22" i="567"/>
  <c r="AT20" i="567"/>
  <c r="AR20" i="567" s="1"/>
  <c r="DZ18" i="567"/>
  <c r="GC18" i="567"/>
  <c r="BQ21" i="567"/>
  <c r="KL21" i="567"/>
  <c r="EN21" i="567"/>
  <c r="FW20" i="567"/>
  <c r="GO19" i="567"/>
  <c r="IU22" i="567"/>
  <c r="GY21" i="567"/>
  <c r="GL21" i="567"/>
  <c r="HE20" i="567"/>
  <c r="FT20" i="567"/>
  <c r="FG20" i="567"/>
  <c r="DQ20" i="567"/>
  <c r="BQ20" i="567"/>
  <c r="BN22" i="567"/>
  <c r="CX21" i="567"/>
  <c r="BQ18" i="567"/>
  <c r="EC18" i="567"/>
  <c r="GF18" i="567"/>
  <c r="HT18" i="567"/>
  <c r="IG18" i="567"/>
  <c r="DZ19" i="567"/>
  <c r="HM20" i="567"/>
  <c r="BG18" i="567"/>
  <c r="FW18" i="567"/>
  <c r="JZ18" i="567"/>
  <c r="IU19" i="567"/>
  <c r="BX18" i="567"/>
  <c r="DW18" i="567"/>
  <c r="DQ19" i="567"/>
  <c r="FN19" i="567"/>
  <c r="IN20" i="567"/>
  <c r="H20" i="567"/>
  <c r="AY20" i="567"/>
  <c r="AR19" i="567"/>
  <c r="H18" i="567"/>
  <c r="S19" i="567"/>
  <c r="S20" i="567"/>
  <c r="H21" i="567"/>
  <c r="H19" i="567"/>
  <c r="S18" i="567"/>
  <c r="S21" i="567"/>
  <c r="H22" i="567"/>
  <c r="S22" i="567"/>
  <c r="GS21" i="567" l="1"/>
  <c r="JT19" i="567"/>
  <c r="JP19" i="567" s="1"/>
  <c r="JB21" i="567"/>
  <c r="DQ22" i="567"/>
  <c r="IG21" i="567"/>
  <c r="KO18" i="567"/>
  <c r="FZ22" i="567"/>
  <c r="CO19" i="567"/>
  <c r="CX19" i="567"/>
  <c r="EV18" i="567"/>
  <c r="BT19" i="567"/>
  <c r="EC19" i="567"/>
  <c r="DQ18" i="567"/>
  <c r="FZ18" i="567"/>
  <c r="DT19" i="567"/>
  <c r="CF22" i="567"/>
  <c r="CU20" i="567"/>
  <c r="FT21" i="567"/>
  <c r="ID21" i="567"/>
  <c r="CJ22" i="567"/>
  <c r="EK20" i="567"/>
  <c r="HP22" i="567"/>
  <c r="JT22" i="567"/>
  <c r="FT18" i="567"/>
  <c r="FQ22" i="567"/>
  <c r="FT19" i="567"/>
  <c r="FK20" i="567"/>
  <c r="KS21" i="567"/>
  <c r="HI20" i="567"/>
  <c r="HH20" i="567" s="1"/>
  <c r="JB22" i="567"/>
  <c r="ER19" i="567"/>
  <c r="EJ19" i="567" s="1"/>
  <c r="JL18" i="567"/>
  <c r="GS20" i="567"/>
  <c r="JL20" i="567"/>
  <c r="CF21" i="567"/>
  <c r="DQ21" i="567"/>
  <c r="FN21" i="567"/>
  <c r="HM21" i="567"/>
  <c r="IY21" i="567"/>
  <c r="CB22" i="567"/>
  <c r="EK22" i="567"/>
  <c r="ID20" i="567"/>
  <c r="KS20" i="567"/>
  <c r="CJ21" i="567"/>
  <c r="EV21" i="567"/>
  <c r="GO21" i="567"/>
  <c r="IQ21" i="567"/>
  <c r="KO21" i="567"/>
  <c r="DJ22" i="567"/>
  <c r="DT20" i="567"/>
  <c r="FG18" i="567"/>
  <c r="GL19" i="567"/>
  <c r="JE18" i="567"/>
  <c r="JQ22" i="567"/>
  <c r="HT22" i="567"/>
  <c r="HS22" i="567" s="1"/>
  <c r="CO22" i="567"/>
  <c r="CR19" i="567"/>
  <c r="JQ18" i="567"/>
  <c r="FN18" i="567"/>
  <c r="DJ18" i="567"/>
  <c r="DW20" i="567"/>
  <c r="GF19" i="567"/>
  <c r="HI18" i="567"/>
  <c r="HH18" i="567" s="1"/>
  <c r="FK18" i="567"/>
  <c r="HZ22" i="567"/>
  <c r="IU21" i="567"/>
  <c r="JQ20" i="567"/>
  <c r="KL19" i="567"/>
  <c r="CJ19" i="567"/>
  <c r="EV19" i="567"/>
  <c r="GV19" i="567"/>
  <c r="DZ20" i="567"/>
  <c r="GC20" i="567"/>
  <c r="KI20" i="567"/>
  <c r="FK21" i="567"/>
  <c r="HI21" i="567"/>
  <c r="JL21" i="567"/>
  <c r="EN22" i="567"/>
  <c r="GO22" i="567"/>
  <c r="IQ22" i="567"/>
  <c r="KC19" i="567"/>
  <c r="BX21" i="567"/>
  <c r="IN21" i="567"/>
  <c r="FQ19" i="567"/>
  <c r="HP19" i="567"/>
  <c r="CJ20" i="567"/>
  <c r="IY20" i="567"/>
  <c r="BN21" i="567"/>
  <c r="GC21" i="567"/>
  <c r="CX22" i="567"/>
  <c r="FK22" i="567"/>
  <c r="HI22" i="567"/>
  <c r="HH22" i="567" s="1"/>
  <c r="JL22" i="567"/>
  <c r="EC21" i="567"/>
  <c r="CU19" i="567"/>
  <c r="JT18" i="567"/>
  <c r="HP18" i="567"/>
  <c r="FQ18" i="567"/>
  <c r="DM18" i="567"/>
  <c r="JW21" i="567"/>
  <c r="BX20" i="567"/>
  <c r="GY18" i="567"/>
  <c r="IN22" i="567"/>
  <c r="KC20" i="567"/>
  <c r="BQ19" i="567"/>
  <c r="IY18" i="567"/>
  <c r="IG19" i="567"/>
  <c r="IC19" i="567" s="1"/>
  <c r="KL18" i="567"/>
  <c r="EN20" i="567"/>
  <c r="BG21" i="567"/>
  <c r="DT21" i="567"/>
  <c r="FW21" i="567"/>
  <c r="HW21" i="567"/>
  <c r="HS21" i="567" s="1"/>
  <c r="JZ21" i="567"/>
  <c r="CR22" i="567"/>
  <c r="FC22" i="567"/>
  <c r="JE22" i="567"/>
  <c r="IN19" i="567"/>
  <c r="KS19" i="567"/>
  <c r="HT20" i="567"/>
  <c r="HS20" i="567" s="1"/>
  <c r="CO21" i="567"/>
  <c r="GF22" i="567"/>
  <c r="CB21" i="567"/>
  <c r="BG22" i="567"/>
  <c r="CO20" i="567"/>
  <c r="CB19" i="567"/>
  <c r="HB18" i="567"/>
  <c r="FC18" i="567"/>
  <c r="CR18" i="567"/>
  <c r="GL20" i="567"/>
  <c r="HM19" i="567"/>
  <c r="HH19" i="567" s="1"/>
  <c r="HZ18" i="567"/>
  <c r="FZ20" i="567"/>
  <c r="DM19" i="567"/>
  <c r="HW18" i="567"/>
  <c r="HS18" i="567" s="1"/>
  <c r="DT18" i="567"/>
  <c r="KC22" i="567"/>
  <c r="DJ20" i="567"/>
  <c r="JH18" i="567"/>
  <c r="HE18" i="567"/>
  <c r="CU18" i="567"/>
  <c r="KO19" i="567"/>
  <c r="FQ20" i="567"/>
  <c r="HP20" i="567"/>
  <c r="JT20" i="567"/>
  <c r="GV21" i="567"/>
  <c r="DZ22" i="567"/>
  <c r="GC22" i="567"/>
  <c r="DW21" i="567"/>
  <c r="FZ21" i="567"/>
  <c r="HZ21" i="567"/>
  <c r="KC21" i="567"/>
  <c r="FC19" i="567"/>
  <c r="HB19" i="567"/>
  <c r="BT20" i="567"/>
  <c r="EG20" i="567"/>
  <c r="GI20" i="567"/>
  <c r="IJ20" i="567"/>
  <c r="DM21" i="567"/>
  <c r="FQ21" i="567"/>
  <c r="HP21" i="567"/>
  <c r="JT21" i="567"/>
  <c r="EV22" i="567"/>
  <c r="GV22" i="567"/>
  <c r="IY22" i="567"/>
  <c r="FN22" i="567"/>
  <c r="GF21" i="567"/>
  <c r="BN18" i="567"/>
  <c r="AQ19" i="567"/>
  <c r="FK19" i="567"/>
  <c r="KC18" i="567"/>
  <c r="FG21" i="567"/>
  <c r="HE19" i="567"/>
  <c r="FZ19" i="567"/>
  <c r="EG19" i="567"/>
  <c r="ID22" i="567"/>
  <c r="KI22" i="567"/>
  <c r="CF20" i="567"/>
  <c r="ER20" i="567"/>
  <c r="IU20" i="567"/>
  <c r="CU22" i="567"/>
  <c r="FG22" i="567"/>
  <c r="HE22" i="567"/>
  <c r="JH22" i="567"/>
  <c r="GY20" i="567"/>
  <c r="HT19" i="567"/>
  <c r="HS19" i="567" s="1"/>
  <c r="DW19" i="567"/>
  <c r="KS22" i="567"/>
  <c r="BX22" i="567"/>
  <c r="BN19" i="567"/>
  <c r="IU18" i="567"/>
  <c r="GS18" i="567"/>
  <c r="ER18" i="567"/>
  <c r="HZ19" i="567"/>
  <c r="JH20" i="567"/>
  <c r="FT22" i="567"/>
  <c r="EV20" i="567"/>
  <c r="GV20" i="567"/>
  <c r="DZ21" i="567"/>
  <c r="KI21" i="567"/>
  <c r="IN18" i="567"/>
  <c r="GL18" i="567"/>
  <c r="EK18" i="567"/>
  <c r="GL22" i="567"/>
  <c r="HE21" i="567"/>
  <c r="IJ18" i="567"/>
  <c r="IC18" i="567" s="1"/>
  <c r="GI18" i="567"/>
  <c r="EG18" i="567"/>
  <c r="BT18" i="567"/>
  <c r="ER21" i="567"/>
  <c r="EJ21" i="567" s="1"/>
  <c r="FW19" i="567"/>
  <c r="CR20" i="567"/>
  <c r="FC20" i="567"/>
  <c r="HB20" i="567"/>
  <c r="BT21" i="567"/>
  <c r="GI21" i="567"/>
  <c r="IJ21" i="567"/>
  <c r="DM22" i="567"/>
  <c r="JB19" i="567"/>
  <c r="IX19" i="567" s="1"/>
  <c r="IG20" i="567"/>
  <c r="KL20" i="567"/>
  <c r="JQ21" i="567"/>
  <c r="ER22" i="567"/>
  <c r="IQ19" i="567"/>
  <c r="BG20" i="567"/>
  <c r="CR21" i="567"/>
  <c r="HB21" i="567"/>
  <c r="BT22" i="567"/>
  <c r="GI22" i="567"/>
  <c r="IJ22" i="567"/>
  <c r="IQ18" i="567"/>
  <c r="GO18" i="567"/>
  <c r="EN18" i="567"/>
  <c r="CB18" i="567"/>
  <c r="BW18" i="567" s="1"/>
  <c r="BJ20" i="567"/>
  <c r="BJ22" i="567"/>
  <c r="AQ21" i="567"/>
  <c r="G20" i="567"/>
  <c r="G21" i="567"/>
  <c r="AQ20" i="567"/>
  <c r="G18" i="567"/>
  <c r="AQ18" i="567"/>
  <c r="G22" i="567"/>
  <c r="G19" i="567"/>
  <c r="HH21" i="567" l="1"/>
  <c r="KH18" i="567"/>
  <c r="IC20" i="567"/>
  <c r="BW21" i="567"/>
  <c r="IC21" i="567"/>
  <c r="IC22" i="567"/>
  <c r="BJ21" i="567"/>
  <c r="BF21" i="567" s="1"/>
  <c r="DP19" i="567"/>
  <c r="DI19" i="567" s="1"/>
  <c r="BW22" i="567"/>
  <c r="IX21" i="567"/>
  <c r="IM21" i="567" s="1"/>
  <c r="KH21" i="567"/>
  <c r="CN21" i="567"/>
  <c r="EJ20" i="567"/>
  <c r="JP22" i="567"/>
  <c r="FJ22" i="567"/>
  <c r="KH19" i="567"/>
  <c r="CN22" i="567"/>
  <c r="JP21" i="567"/>
  <c r="FJ20" i="567"/>
  <c r="BF20" i="567"/>
  <c r="EJ22" i="567"/>
  <c r="FJ21" i="567"/>
  <c r="CN20" i="567"/>
  <c r="BW20" i="567"/>
  <c r="KH20" i="567"/>
  <c r="CN19" i="567"/>
  <c r="IX20" i="567"/>
  <c r="IM20" i="567" s="1"/>
  <c r="FJ19" i="567"/>
  <c r="BJ18" i="567"/>
  <c r="BF18" i="567" s="1"/>
  <c r="CN18" i="567"/>
  <c r="BF22" i="567"/>
  <c r="IX22" i="567"/>
  <c r="IM22" i="567" s="1"/>
  <c r="BW19" i="567"/>
  <c r="JP20" i="567"/>
  <c r="DP21" i="567"/>
  <c r="DI21" i="567" s="1"/>
  <c r="IX18" i="567"/>
  <c r="IM18" i="567" s="1"/>
  <c r="JP18" i="567"/>
  <c r="FJ18" i="567"/>
  <c r="EJ18" i="567"/>
  <c r="IM19" i="567"/>
  <c r="KH22" i="567"/>
  <c r="DP20" i="567"/>
  <c r="DI20" i="567" s="1"/>
  <c r="DP18" i="567"/>
  <c r="DI18" i="567" s="1"/>
  <c r="BJ19" i="567"/>
  <c r="BF19" i="567" s="1"/>
  <c r="DP22" i="567"/>
  <c r="DI22" i="567" s="1"/>
  <c r="BS13" i="527" l="1"/>
  <c r="BS12" i="527"/>
  <c r="D5" i="561"/>
  <c r="D5" i="560" l="1"/>
  <c r="D5" i="557" l="1"/>
  <c r="H9" i="563" l="1"/>
  <c r="I9" i="563" s="1"/>
  <c r="J9" i="563" s="1"/>
  <c r="K9" i="563" s="1"/>
  <c r="J19" i="563"/>
  <c r="H8" i="562"/>
  <c r="I8" i="562" s="1"/>
  <c r="J8" i="562" s="1"/>
  <c r="K8" i="562" s="1"/>
  <c r="M8" i="562"/>
  <c r="N8" i="562" s="1"/>
  <c r="O8" i="562" s="1"/>
  <c r="P8" i="562" s="1"/>
  <c r="R8" i="562"/>
  <c r="R32" i="562" s="1"/>
  <c r="G11" i="562"/>
  <c r="H11" i="562"/>
  <c r="I11" i="562"/>
  <c r="J11" i="562"/>
  <c r="K11" i="562"/>
  <c r="L11" i="562"/>
  <c r="M11" i="562"/>
  <c r="N11" i="562"/>
  <c r="O11" i="562"/>
  <c r="P11" i="562"/>
  <c r="Q12" i="562"/>
  <c r="Q13" i="562"/>
  <c r="Q14" i="562"/>
  <c r="Q15" i="562"/>
  <c r="R15" i="562"/>
  <c r="Q16" i="562"/>
  <c r="G18" i="562"/>
  <c r="H18" i="562"/>
  <c r="I18" i="562"/>
  <c r="I17" i="562" s="1"/>
  <c r="J18" i="562"/>
  <c r="K18" i="562"/>
  <c r="L18" i="562"/>
  <c r="M18" i="562"/>
  <c r="N18" i="562"/>
  <c r="O18" i="562"/>
  <c r="P18" i="562"/>
  <c r="Q19" i="562"/>
  <c r="R19" i="562"/>
  <c r="Q20" i="562"/>
  <c r="Q21" i="562"/>
  <c r="Q22" i="562"/>
  <c r="R22" i="562"/>
  <c r="Q23" i="562"/>
  <c r="G24" i="562"/>
  <c r="H24" i="562"/>
  <c r="I24" i="562"/>
  <c r="J24" i="562"/>
  <c r="K24" i="562"/>
  <c r="L24" i="562"/>
  <c r="M24" i="562"/>
  <c r="N24" i="562"/>
  <c r="O24" i="562"/>
  <c r="P24" i="562"/>
  <c r="Q25" i="562"/>
  <c r="Q26" i="562"/>
  <c r="Q27" i="562"/>
  <c r="Q28" i="562"/>
  <c r="Q29" i="562"/>
  <c r="R29" i="562"/>
  <c r="G31" i="562"/>
  <c r="H31" i="562"/>
  <c r="I31" i="562"/>
  <c r="J31" i="562"/>
  <c r="K31" i="562"/>
  <c r="L31" i="562"/>
  <c r="M31" i="562"/>
  <c r="N31" i="562"/>
  <c r="O31" i="562"/>
  <c r="P31" i="562"/>
  <c r="Q32" i="562"/>
  <c r="Q33" i="562"/>
  <c r="Q34" i="562"/>
  <c r="Q35" i="562"/>
  <c r="Q36" i="562"/>
  <c r="G38" i="562"/>
  <c r="H38" i="562"/>
  <c r="I38" i="562"/>
  <c r="J38" i="562"/>
  <c r="K38" i="562"/>
  <c r="L38" i="562"/>
  <c r="M38" i="562"/>
  <c r="N38" i="562"/>
  <c r="O38" i="562"/>
  <c r="P38" i="562"/>
  <c r="Q39" i="562"/>
  <c r="Q40" i="562"/>
  <c r="Q41" i="562"/>
  <c r="R41" i="562"/>
  <c r="Q42" i="562"/>
  <c r="Q43" i="562"/>
  <c r="G44" i="562"/>
  <c r="H44" i="562"/>
  <c r="I44" i="562"/>
  <c r="J44" i="562"/>
  <c r="K44" i="562"/>
  <c r="L44" i="562"/>
  <c r="L37" i="562" s="1"/>
  <c r="M44" i="562"/>
  <c r="N44" i="562"/>
  <c r="O44" i="562"/>
  <c r="P44" i="562"/>
  <c r="Q45" i="562"/>
  <c r="Q46" i="562"/>
  <c r="Q47" i="562"/>
  <c r="Q48" i="562"/>
  <c r="Q49" i="562"/>
  <c r="L50" i="562"/>
  <c r="M50" i="562"/>
  <c r="N50" i="562"/>
  <c r="O50" i="562"/>
  <c r="P50" i="562"/>
  <c r="Q51" i="562"/>
  <c r="Q52" i="562"/>
  <c r="Q53" i="562"/>
  <c r="Q54" i="562"/>
  <c r="Q55" i="562"/>
  <c r="Q56" i="562"/>
  <c r="Q57" i="562"/>
  <c r="Q58" i="562"/>
  <c r="Q59" i="562"/>
  <c r="L60" i="562"/>
  <c r="Q60" i="562" s="1"/>
  <c r="M60" i="562"/>
  <c r="N60" i="562"/>
  <c r="O60" i="562"/>
  <c r="P60" i="562"/>
  <c r="Q61" i="562"/>
  <c r="Q62" i="562"/>
  <c r="AL3" i="561"/>
  <c r="BT19" i="561"/>
  <c r="BT20" i="561"/>
  <c r="BT23" i="561"/>
  <c r="BT24" i="561"/>
  <c r="BT27" i="561"/>
  <c r="BT28" i="561"/>
  <c r="BT29" i="561"/>
  <c r="BT31" i="561"/>
  <c r="BT32" i="561"/>
  <c r="BT33" i="561"/>
  <c r="BT35" i="561"/>
  <c r="BT36" i="561"/>
  <c r="BT37" i="561"/>
  <c r="BT39" i="561"/>
  <c r="BT40" i="561"/>
  <c r="BT41" i="561"/>
  <c r="BT43" i="561"/>
  <c r="BT44" i="561"/>
  <c r="BT45" i="561"/>
  <c r="BT47" i="561"/>
  <c r="BT48" i="561"/>
  <c r="BT49" i="561"/>
  <c r="BT51" i="561"/>
  <c r="BT52" i="561"/>
  <c r="BT53" i="561"/>
  <c r="BT55" i="561"/>
  <c r="BT56" i="561"/>
  <c r="BT57" i="561"/>
  <c r="BT59" i="561"/>
  <c r="BT60" i="561"/>
  <c r="BT61" i="561"/>
  <c r="BT63" i="561"/>
  <c r="BT64" i="561"/>
  <c r="BT65" i="561"/>
  <c r="BT67" i="561"/>
  <c r="BT68" i="561"/>
  <c r="BT69" i="561"/>
  <c r="BT71" i="561"/>
  <c r="BT72" i="561"/>
  <c r="BT73" i="561"/>
  <c r="BT75" i="561"/>
  <c r="BT76" i="561"/>
  <c r="BT77" i="561"/>
  <c r="BT78" i="561"/>
  <c r="BT79" i="561"/>
  <c r="BT80" i="561"/>
  <c r="BT81" i="561"/>
  <c r="BT82" i="561"/>
  <c r="BT83" i="561"/>
  <c r="BT84" i="561"/>
  <c r="BT85" i="561"/>
  <c r="BT86" i="561"/>
  <c r="BT87" i="561"/>
  <c r="BT88" i="561"/>
  <c r="BT89" i="561"/>
  <c r="BT90" i="561"/>
  <c r="BT91" i="561"/>
  <c r="BT92" i="561"/>
  <c r="BT93" i="561"/>
  <c r="BT94" i="561"/>
  <c r="BT95" i="561"/>
  <c r="BT96" i="561"/>
  <c r="BT97" i="561"/>
  <c r="BT98" i="561"/>
  <c r="BT99" i="561"/>
  <c r="BT100" i="561"/>
  <c r="BT101" i="561"/>
  <c r="BT102" i="561"/>
  <c r="BT103" i="561"/>
  <c r="BT104" i="561"/>
  <c r="BT105" i="561"/>
  <c r="BT106" i="561"/>
  <c r="BT107" i="561"/>
  <c r="BT108" i="561"/>
  <c r="BT109" i="561"/>
  <c r="BT110" i="561"/>
  <c r="BT111" i="561"/>
  <c r="BT112" i="561"/>
  <c r="BT113" i="561"/>
  <c r="BT114" i="561"/>
  <c r="BT115" i="561"/>
  <c r="BT116" i="561"/>
  <c r="BT117" i="561"/>
  <c r="BT118" i="561"/>
  <c r="BT119" i="561"/>
  <c r="BT120" i="561"/>
  <c r="BT121" i="561"/>
  <c r="BT122" i="561"/>
  <c r="BT123" i="561"/>
  <c r="BT124" i="561"/>
  <c r="BT125" i="561"/>
  <c r="BT126" i="561"/>
  <c r="BT127" i="561"/>
  <c r="BT128" i="561"/>
  <c r="BT129" i="561"/>
  <c r="BT130" i="561"/>
  <c r="BT131" i="561"/>
  <c r="BT132" i="561"/>
  <c r="BT133" i="561"/>
  <c r="BT134" i="561"/>
  <c r="BT135" i="561"/>
  <c r="BT136" i="561"/>
  <c r="BT137" i="561"/>
  <c r="BT138" i="561"/>
  <c r="BT139" i="561"/>
  <c r="BT140" i="561"/>
  <c r="BT141" i="561"/>
  <c r="BT142" i="561"/>
  <c r="BT143" i="561"/>
  <c r="BT144" i="561"/>
  <c r="BT146" i="561"/>
  <c r="BT148" i="561"/>
  <c r="BT149" i="561"/>
  <c r="BT150" i="561"/>
  <c r="BT152" i="561"/>
  <c r="BT153" i="561"/>
  <c r="BT154" i="561"/>
  <c r="BT156" i="561"/>
  <c r="BT157" i="561"/>
  <c r="BT158" i="561"/>
  <c r="BT160" i="561"/>
  <c r="BT161" i="561"/>
  <c r="BT162" i="561"/>
  <c r="BT163" i="561"/>
  <c r="BT165" i="561"/>
  <c r="BT166" i="561"/>
  <c r="BT167" i="561"/>
  <c r="BT170" i="561"/>
  <c r="BT171" i="561"/>
  <c r="BT174" i="561"/>
  <c r="BT175" i="561"/>
  <c r="BT178" i="561"/>
  <c r="BT179" i="561"/>
  <c r="BT182" i="561"/>
  <c r="BT183" i="561"/>
  <c r="BT184" i="561"/>
  <c r="BT185" i="561"/>
  <c r="BT186" i="561"/>
  <c r="BT187" i="561"/>
  <c r="BT188" i="561"/>
  <c r="BT189" i="561"/>
  <c r="BT190" i="561"/>
  <c r="BT191" i="561"/>
  <c r="BT192" i="561"/>
  <c r="BT193" i="561"/>
  <c r="BT194" i="561"/>
  <c r="BT195" i="561"/>
  <c r="BT196" i="561"/>
  <c r="BT197" i="561"/>
  <c r="BT198" i="561"/>
  <c r="BT199" i="561"/>
  <c r="BT200" i="561"/>
  <c r="BT201" i="561"/>
  <c r="BT202" i="561"/>
  <c r="BT203" i="561"/>
  <c r="BT204" i="561"/>
  <c r="BT205" i="561"/>
  <c r="BT206" i="561"/>
  <c r="BT207" i="561"/>
  <c r="BT208" i="561"/>
  <c r="BT210" i="561"/>
  <c r="BT211" i="561"/>
  <c r="BT212" i="561"/>
  <c r="BT214" i="561"/>
  <c r="BT215" i="561"/>
  <c r="BT216" i="561"/>
  <c r="BT218" i="561"/>
  <c r="BT219" i="561"/>
  <c r="BT220" i="561"/>
  <c r="BT222" i="561"/>
  <c r="BT223" i="561"/>
  <c r="BT224" i="561"/>
  <c r="BT226" i="561"/>
  <c r="BT227" i="561"/>
  <c r="BT228" i="561"/>
  <c r="BT230" i="561"/>
  <c r="BT231" i="561"/>
  <c r="BT232" i="561"/>
  <c r="BT233" i="561"/>
  <c r="BT234" i="561"/>
  <c r="BT235" i="561"/>
  <c r="BT236" i="561"/>
  <c r="BT237" i="561"/>
  <c r="BT238" i="561"/>
  <c r="BT239" i="561"/>
  <c r="BT240" i="561"/>
  <c r="BT241" i="561"/>
  <c r="BT242" i="561"/>
  <c r="BT243" i="561"/>
  <c r="BT244" i="561"/>
  <c r="BT245" i="561"/>
  <c r="BT246" i="561"/>
  <c r="BT247" i="561"/>
  <c r="BT248" i="561"/>
  <c r="BT249" i="561"/>
  <c r="BT250" i="561"/>
  <c r="BT251" i="561"/>
  <c r="BT252" i="561"/>
  <c r="BT253" i="561"/>
  <c r="BT254" i="561"/>
  <c r="BT255" i="561"/>
  <c r="BT256" i="561"/>
  <c r="BT257" i="561"/>
  <c r="BT258" i="561"/>
  <c r="BT259" i="561"/>
  <c r="BT260" i="561"/>
  <c r="BT261" i="561"/>
  <c r="BT262" i="561"/>
  <c r="BT263" i="561"/>
  <c r="BT264" i="561"/>
  <c r="BT265" i="561"/>
  <c r="BT266" i="561"/>
  <c r="BT267" i="561"/>
  <c r="BT268" i="561"/>
  <c r="BT269" i="561"/>
  <c r="BT270" i="561"/>
  <c r="BT271" i="561"/>
  <c r="BT272" i="561"/>
  <c r="BT273" i="561"/>
  <c r="BT274" i="561"/>
  <c r="BT275" i="561"/>
  <c r="BT276" i="561"/>
  <c r="BT277" i="561"/>
  <c r="BT278" i="561"/>
  <c r="BT279" i="561"/>
  <c r="BT280" i="561"/>
  <c r="BT281" i="561"/>
  <c r="BT283" i="561"/>
  <c r="BT284" i="561"/>
  <c r="BT285" i="561"/>
  <c r="BT286" i="561"/>
  <c r="BT287" i="561"/>
  <c r="BT288" i="561"/>
  <c r="BT289" i="561"/>
  <c r="BT290" i="561"/>
  <c r="BT291" i="561"/>
  <c r="BT292" i="561"/>
  <c r="BT293" i="561"/>
  <c r="BT294" i="561"/>
  <c r="BT295" i="561"/>
  <c r="BT296" i="561"/>
  <c r="BT297" i="561"/>
  <c r="BT298" i="561"/>
  <c r="BT299" i="561"/>
  <c r="BT300" i="561"/>
  <c r="BT301" i="561"/>
  <c r="BT302" i="561"/>
  <c r="BT303" i="561"/>
  <c r="BT304" i="561"/>
  <c r="BT305" i="561"/>
  <c r="BT306" i="561"/>
  <c r="BT307" i="561"/>
  <c r="BT308" i="561"/>
  <c r="BT309" i="561"/>
  <c r="BT310" i="561"/>
  <c r="BT311" i="561"/>
  <c r="BT312" i="561"/>
  <c r="BT313" i="561"/>
  <c r="BT314" i="561"/>
  <c r="BT315" i="561"/>
  <c r="BT316" i="561"/>
  <c r="BT317" i="561"/>
  <c r="BT318" i="561"/>
  <c r="BT319" i="561"/>
  <c r="BT320" i="561"/>
  <c r="BT321" i="561"/>
  <c r="BT322" i="561"/>
  <c r="BT323" i="561"/>
  <c r="BT324" i="561"/>
  <c r="BT325" i="561"/>
  <c r="BT326" i="561"/>
  <c r="BT327" i="561"/>
  <c r="BT328" i="561"/>
  <c r="BT329" i="561"/>
  <c r="BT330" i="561"/>
  <c r="BT331" i="561"/>
  <c r="BT332" i="561"/>
  <c r="BT333" i="561"/>
  <c r="BT334" i="561"/>
  <c r="BT335" i="561"/>
  <c r="BT336" i="561"/>
  <c r="BT337" i="561"/>
  <c r="BT338" i="561"/>
  <c r="BT339" i="561"/>
  <c r="BT340" i="561"/>
  <c r="BT341" i="561"/>
  <c r="BT342" i="561"/>
  <c r="BT343" i="561"/>
  <c r="BT344" i="561"/>
  <c r="BT345" i="561"/>
  <c r="BT346" i="561"/>
  <c r="BT347" i="561"/>
  <c r="BT348" i="561"/>
  <c r="BT349" i="561"/>
  <c r="BT350" i="561"/>
  <c r="BT351" i="561"/>
  <c r="BT352" i="561"/>
  <c r="BT353" i="561"/>
  <c r="BT354" i="561"/>
  <c r="BT355" i="561"/>
  <c r="BT356" i="561"/>
  <c r="BT357" i="561"/>
  <c r="BT358" i="561"/>
  <c r="BT359" i="561"/>
  <c r="BT360" i="561"/>
  <c r="BT361" i="561"/>
  <c r="BT362" i="561"/>
  <c r="BT363" i="561"/>
  <c r="BT364" i="561"/>
  <c r="BT365" i="561"/>
  <c r="BT366" i="561"/>
  <c r="BT367" i="561"/>
  <c r="BT368" i="561"/>
  <c r="BT369" i="561"/>
  <c r="BT370" i="561"/>
  <c r="BT371" i="561"/>
  <c r="BT372" i="561"/>
  <c r="BT373" i="561"/>
  <c r="BT375" i="561"/>
  <c r="BT376" i="561"/>
  <c r="BT377" i="561"/>
  <c r="BT379" i="561"/>
  <c r="BT380" i="561"/>
  <c r="BT381" i="561"/>
  <c r="BT383" i="561"/>
  <c r="BT384" i="561"/>
  <c r="BT385" i="561"/>
  <c r="BT387" i="561"/>
  <c r="BT389" i="561"/>
  <c r="BT391" i="561"/>
  <c r="BT393" i="561"/>
  <c r="BT395" i="561"/>
  <c r="BT397" i="561"/>
  <c r="BT399" i="561"/>
  <c r="BT401" i="561"/>
  <c r="BT403" i="561"/>
  <c r="BT404" i="561"/>
  <c r="BT407" i="561"/>
  <c r="BT408" i="561"/>
  <c r="BT411" i="561"/>
  <c r="BT412" i="561"/>
  <c r="BT415" i="561"/>
  <c r="BT416" i="561"/>
  <c r="BT419" i="561"/>
  <c r="BT420" i="561"/>
  <c r="BT423" i="561"/>
  <c r="BT424" i="561"/>
  <c r="BT427" i="561"/>
  <c r="BT428" i="561"/>
  <c r="BT431" i="561"/>
  <c r="BT432" i="561"/>
  <c r="BT433" i="561"/>
  <c r="BT434" i="561"/>
  <c r="BT435" i="561"/>
  <c r="BT436" i="561"/>
  <c r="BT437" i="561"/>
  <c r="BT438" i="561"/>
  <c r="BT439" i="561"/>
  <c r="BT440" i="561"/>
  <c r="BT441" i="561"/>
  <c r="BT442" i="561"/>
  <c r="BT443" i="561"/>
  <c r="BT444" i="561"/>
  <c r="BT445" i="561"/>
  <c r="BT446" i="561"/>
  <c r="BT447" i="561"/>
  <c r="BT448" i="561"/>
  <c r="BT449" i="561"/>
  <c r="BT450" i="561"/>
  <c r="BT451" i="561"/>
  <c r="BT452" i="561"/>
  <c r="BT453" i="561"/>
  <c r="BT454" i="561"/>
  <c r="BT455" i="561"/>
  <c r="BT456" i="561"/>
  <c r="BT457" i="561"/>
  <c r="BT458" i="561"/>
  <c r="BT459" i="561"/>
  <c r="BT460" i="561"/>
  <c r="BT461" i="561"/>
  <c r="BT462" i="561"/>
  <c r="BT463" i="561"/>
  <c r="BT464" i="561"/>
  <c r="BT465" i="561"/>
  <c r="BT466" i="561"/>
  <c r="BT467" i="561"/>
  <c r="BT468" i="561"/>
  <c r="BT469" i="561"/>
  <c r="BT470" i="561"/>
  <c r="BT471" i="561"/>
  <c r="BT472" i="561"/>
  <c r="BT473" i="561"/>
  <c r="BT474" i="561"/>
  <c r="BT475" i="561"/>
  <c r="BT476" i="561"/>
  <c r="BT477" i="561"/>
  <c r="BT478" i="561"/>
  <c r="BT479" i="561"/>
  <c r="BT480" i="561"/>
  <c r="BT481" i="561"/>
  <c r="BT482" i="561"/>
  <c r="BT483" i="561"/>
  <c r="BT484" i="561"/>
  <c r="BT485" i="561"/>
  <c r="BT486" i="561"/>
  <c r="BT487" i="561"/>
  <c r="BT488" i="561"/>
  <c r="BT489" i="561"/>
  <c r="BT490" i="561"/>
  <c r="BT491" i="561"/>
  <c r="BT492" i="561"/>
  <c r="BT493" i="561"/>
  <c r="BT494" i="561"/>
  <c r="BT495" i="561"/>
  <c r="BT496" i="561"/>
  <c r="BT497" i="561"/>
  <c r="BT498" i="561"/>
  <c r="BT499" i="561"/>
  <c r="BT500" i="561"/>
  <c r="BT501" i="561"/>
  <c r="BT502" i="561"/>
  <c r="BT503" i="561"/>
  <c r="BT504" i="561"/>
  <c r="BT505" i="561"/>
  <c r="BT506" i="561"/>
  <c r="BT507" i="561"/>
  <c r="BT508" i="561"/>
  <c r="BT509" i="561"/>
  <c r="BT510" i="561"/>
  <c r="BT511" i="561"/>
  <c r="BT512" i="561"/>
  <c r="BT513" i="561"/>
  <c r="BT514" i="561"/>
  <c r="BT515" i="561"/>
  <c r="BT516" i="561"/>
  <c r="BT517" i="561"/>
  <c r="BT518" i="561"/>
  <c r="BT519" i="561"/>
  <c r="BT520" i="561"/>
  <c r="BT521" i="561"/>
  <c r="BT523" i="561"/>
  <c r="BT525" i="561"/>
  <c r="BT527" i="561"/>
  <c r="BT529" i="561"/>
  <c r="BT531" i="561"/>
  <c r="BT533" i="561"/>
  <c r="BT535" i="561"/>
  <c r="BT537" i="561"/>
  <c r="BT539" i="561"/>
  <c r="BT542" i="561"/>
  <c r="BT549" i="561"/>
  <c r="BT550" i="561"/>
  <c r="BT554" i="561"/>
  <c r="BT557" i="561"/>
  <c r="BT558" i="561"/>
  <c r="BT562" i="561"/>
  <c r="BT565" i="561"/>
  <c r="BT566" i="561"/>
  <c r="BT569" i="561"/>
  <c r="BT570" i="561"/>
  <c r="BT574" i="561"/>
  <c r="BT577" i="561"/>
  <c r="BT581" i="561"/>
  <c r="BT582" i="561"/>
  <c r="BT586" i="561"/>
  <c r="BT589" i="561"/>
  <c r="BT590" i="561"/>
  <c r="BT594" i="561"/>
  <c r="BT597" i="561"/>
  <c r="BT598" i="561"/>
  <c r="BT601" i="561"/>
  <c r="BT602" i="561"/>
  <c r="BT605" i="561"/>
  <c r="BT606" i="561"/>
  <c r="BT609" i="561"/>
  <c r="BT610" i="561"/>
  <c r="BT614" i="561"/>
  <c r="BT617" i="561"/>
  <c r="BT618" i="561"/>
  <c r="BT621" i="561"/>
  <c r="BT622" i="561"/>
  <c r="BT625" i="561"/>
  <c r="BT626" i="561"/>
  <c r="BT629" i="561"/>
  <c r="BT630" i="561"/>
  <c r="BT633" i="561"/>
  <c r="BT634" i="561"/>
  <c r="BT635" i="561"/>
  <c r="BT636" i="561"/>
  <c r="BT637" i="561"/>
  <c r="BT639" i="561"/>
  <c r="BT640" i="561"/>
  <c r="BT641" i="561"/>
  <c r="BT643" i="561"/>
  <c r="BT645" i="561"/>
  <c r="BT647" i="561"/>
  <c r="BT649" i="561"/>
  <c r="BT651" i="561"/>
  <c r="BT652" i="561"/>
  <c r="BT653" i="561"/>
  <c r="BT655" i="561"/>
  <c r="BT657" i="561"/>
  <c r="BT659" i="561"/>
  <c r="BT660" i="561"/>
  <c r="BT661" i="561"/>
  <c r="BT663" i="561"/>
  <c r="BT664" i="561"/>
  <c r="BT665" i="561"/>
  <c r="BT667" i="561"/>
  <c r="BT669" i="561"/>
  <c r="BT671" i="561"/>
  <c r="BT673" i="561"/>
  <c r="BT675" i="561"/>
  <c r="BT676" i="561"/>
  <c r="BT677" i="561"/>
  <c r="BT679" i="561"/>
  <c r="BT680" i="561"/>
  <c r="BT681" i="561"/>
  <c r="BT683" i="561"/>
  <c r="BT687" i="561"/>
  <c r="BT688" i="561"/>
  <c r="BT689" i="561"/>
  <c r="J3" i="560"/>
  <c r="I10" i="560"/>
  <c r="J10" i="560" s="1"/>
  <c r="K10" i="560" s="1"/>
  <c r="L10" i="560" s="1"/>
  <c r="N10" i="560"/>
  <c r="O10" i="560" s="1"/>
  <c r="P10" i="560" s="1"/>
  <c r="Q10" i="560" s="1"/>
  <c r="AR9" i="560"/>
  <c r="AS9" i="560" s="1"/>
  <c r="AT9" i="560" s="1"/>
  <c r="AU9" i="560" s="1"/>
  <c r="Q50" i="562" l="1"/>
  <c r="M17" i="562"/>
  <c r="H19" i="563"/>
  <c r="I19" i="563"/>
  <c r="K19" i="563"/>
  <c r="G19" i="563"/>
  <c r="Q44" i="562"/>
  <c r="O37" i="562"/>
  <c r="O30" i="562" s="1"/>
  <c r="K37" i="562"/>
  <c r="K30" i="562" s="1"/>
  <c r="G37" i="562"/>
  <c r="G30" i="562" s="1"/>
  <c r="I10" i="562"/>
  <c r="J17" i="562"/>
  <c r="J10" i="562" s="1"/>
  <c r="R60" i="562"/>
  <c r="R40" i="562"/>
  <c r="R28" i="562"/>
  <c r="R25" i="562"/>
  <c r="R23" i="562"/>
  <c r="P17" i="562"/>
  <c r="P10" i="562" s="1"/>
  <c r="L17" i="562"/>
  <c r="L10" i="562" s="1"/>
  <c r="H17" i="562"/>
  <c r="H10" i="562" s="1"/>
  <c r="R14" i="562"/>
  <c r="R57" i="562"/>
  <c r="R52" i="562"/>
  <c r="R47" i="562"/>
  <c r="N37" i="562"/>
  <c r="N30" i="562" s="1"/>
  <c r="J37" i="562"/>
  <c r="J30" i="562" s="1"/>
  <c r="R36" i="562"/>
  <c r="R33" i="562"/>
  <c r="Q24" i="562"/>
  <c r="R56" i="562"/>
  <c r="R53" i="562"/>
  <c r="R46" i="562"/>
  <c r="Q38" i="562"/>
  <c r="Q37" i="562" s="1"/>
  <c r="P37" i="562"/>
  <c r="P30" i="562" s="1"/>
  <c r="H37" i="562"/>
  <c r="H30" i="562" s="1"/>
  <c r="Q11" i="562"/>
  <c r="M10" i="562"/>
  <c r="BU411" i="561"/>
  <c r="BV411" i="561" s="1"/>
  <c r="BU613" i="561"/>
  <c r="BU585" i="561"/>
  <c r="BU561" i="561"/>
  <c r="BU545" i="561"/>
  <c r="BU541" i="561"/>
  <c r="BU684" i="561"/>
  <c r="BU644" i="561"/>
  <c r="BU690" i="561"/>
  <c r="BU682" i="561"/>
  <c r="BU662" i="561"/>
  <c r="BU554" i="561"/>
  <c r="BV554" i="561" s="1"/>
  <c r="BT644" i="561"/>
  <c r="BT561" i="561"/>
  <c r="BT684" i="561"/>
  <c r="BT690" i="561"/>
  <c r="BT585" i="561"/>
  <c r="BT682" i="561"/>
  <c r="BV682" i="561" s="1"/>
  <c r="BU676" i="561"/>
  <c r="BV676" i="561" s="1"/>
  <c r="BU597" i="561"/>
  <c r="BV597" i="561" s="1"/>
  <c r="BT545" i="561"/>
  <c r="BU695" i="561"/>
  <c r="BU691" i="561"/>
  <c r="BU689" i="561"/>
  <c r="BV689" i="561" s="1"/>
  <c r="BU685" i="561"/>
  <c r="BU681" i="561"/>
  <c r="BV681" i="561" s="1"/>
  <c r="BU678" i="561"/>
  <c r="BU660" i="561"/>
  <c r="BV660" i="561" s="1"/>
  <c r="BU633" i="561"/>
  <c r="BV633" i="561" s="1"/>
  <c r="BU629" i="561"/>
  <c r="BV629" i="561" s="1"/>
  <c r="BU617" i="561"/>
  <c r="BV617" i="561" s="1"/>
  <c r="BU589" i="561"/>
  <c r="BV589" i="561" s="1"/>
  <c r="BU565" i="561"/>
  <c r="BV565" i="561" s="1"/>
  <c r="BU553" i="561"/>
  <c r="BU549" i="561"/>
  <c r="BV549" i="561" s="1"/>
  <c r="BU694" i="561"/>
  <c r="BU680" i="561"/>
  <c r="BV680" i="561" s="1"/>
  <c r="BU674" i="561"/>
  <c r="BU670" i="561"/>
  <c r="BU666" i="561"/>
  <c r="BU656" i="561"/>
  <c r="BU648" i="561"/>
  <c r="BU642" i="561"/>
  <c r="BU638" i="561"/>
  <c r="BU626" i="561"/>
  <c r="BV626" i="561" s="1"/>
  <c r="BU696" i="561"/>
  <c r="BU692" i="561"/>
  <c r="BU686" i="561"/>
  <c r="BU683" i="561"/>
  <c r="BV683" i="561" s="1"/>
  <c r="BU672" i="561"/>
  <c r="BU668" i="561"/>
  <c r="BU664" i="561"/>
  <c r="BV664" i="561" s="1"/>
  <c r="BU658" i="561"/>
  <c r="BU654" i="561"/>
  <c r="BU650" i="561"/>
  <c r="BU646" i="561"/>
  <c r="BU643" i="561"/>
  <c r="BV643" i="561" s="1"/>
  <c r="BU636" i="561"/>
  <c r="BV636" i="561" s="1"/>
  <c r="BU625" i="561"/>
  <c r="BV625" i="561" s="1"/>
  <c r="BU593" i="561"/>
  <c r="BU586" i="561"/>
  <c r="BV586" i="561" s="1"/>
  <c r="BU577" i="561"/>
  <c r="BV577" i="561" s="1"/>
  <c r="BU573" i="561"/>
  <c r="BU562" i="561"/>
  <c r="BV562" i="561" s="1"/>
  <c r="BU557" i="561"/>
  <c r="BV557" i="561" s="1"/>
  <c r="BT694" i="561"/>
  <c r="BT658" i="561"/>
  <c r="BU651" i="561"/>
  <c r="BV651" i="561" s="1"/>
  <c r="BU649" i="561"/>
  <c r="BV649" i="561" s="1"/>
  <c r="BU605" i="561"/>
  <c r="BV605" i="561" s="1"/>
  <c r="BT573" i="561"/>
  <c r="BU570" i="561"/>
  <c r="BV570" i="561" s="1"/>
  <c r="BU652" i="561"/>
  <c r="BV652" i="561" s="1"/>
  <c r="BU640" i="561"/>
  <c r="BV640" i="561" s="1"/>
  <c r="BU675" i="561"/>
  <c r="BV675" i="561" s="1"/>
  <c r="BT672" i="561"/>
  <c r="BT662" i="561"/>
  <c r="BU657" i="561"/>
  <c r="BV657" i="561" s="1"/>
  <c r="BT654" i="561"/>
  <c r="BT650" i="561"/>
  <c r="BT648" i="561"/>
  <c r="BT613" i="561"/>
  <c r="BU610" i="561"/>
  <c r="BV610" i="561" s="1"/>
  <c r="BU569" i="561"/>
  <c r="BV569" i="561" s="1"/>
  <c r="BU688" i="561"/>
  <c r="BV688" i="561" s="1"/>
  <c r="BU621" i="561"/>
  <c r="BV621" i="561" s="1"/>
  <c r="BU609" i="561"/>
  <c r="BV609" i="561" s="1"/>
  <c r="BT692" i="561"/>
  <c r="BT686" i="561"/>
  <c r="BU679" i="561"/>
  <c r="BV679" i="561" s="1"/>
  <c r="BT674" i="561"/>
  <c r="BT670" i="561"/>
  <c r="BT668" i="561"/>
  <c r="BT666" i="561"/>
  <c r="BU659" i="561"/>
  <c r="BV659" i="561" s="1"/>
  <c r="BT656" i="561"/>
  <c r="BT646" i="561"/>
  <c r="BU641" i="561"/>
  <c r="BV641" i="561" s="1"/>
  <c r="BU635" i="561"/>
  <c r="BV635" i="561" s="1"/>
  <c r="BU618" i="561"/>
  <c r="BV618" i="561" s="1"/>
  <c r="BU601" i="561"/>
  <c r="BV601" i="561" s="1"/>
  <c r="BT593" i="561"/>
  <c r="BT553" i="561"/>
  <c r="BT541" i="561"/>
  <c r="BT546" i="561"/>
  <c r="BU546" i="561"/>
  <c r="BT696" i="561"/>
  <c r="BU687" i="561"/>
  <c r="BV687" i="561" s="1"/>
  <c r="BT685" i="561"/>
  <c r="BT678" i="561"/>
  <c r="BU673" i="561"/>
  <c r="BV673" i="561" s="1"/>
  <c r="BU667" i="561"/>
  <c r="BV667" i="561" s="1"/>
  <c r="BU665" i="561"/>
  <c r="BV665" i="561" s="1"/>
  <c r="BT642" i="561"/>
  <c r="BT638" i="561"/>
  <c r="BU634" i="561"/>
  <c r="BV634" i="561" s="1"/>
  <c r="BU602" i="561"/>
  <c r="BV602" i="561" s="1"/>
  <c r="BU594" i="561"/>
  <c r="BV594" i="561" s="1"/>
  <c r="BU581" i="561"/>
  <c r="BV581" i="561" s="1"/>
  <c r="BT578" i="561"/>
  <c r="BU578" i="561"/>
  <c r="BU693" i="561"/>
  <c r="BT693" i="561"/>
  <c r="BT632" i="561"/>
  <c r="BU632" i="561"/>
  <c r="BU623" i="561"/>
  <c r="BT623" i="561"/>
  <c r="BT616" i="561"/>
  <c r="BU616" i="561"/>
  <c r="BU607" i="561"/>
  <c r="BT607" i="561"/>
  <c r="BT600" i="561"/>
  <c r="BU600" i="561"/>
  <c r="BU591" i="561"/>
  <c r="BT591" i="561"/>
  <c r="BT584" i="561"/>
  <c r="BU584" i="561"/>
  <c r="BU575" i="561"/>
  <c r="BT575" i="561"/>
  <c r="BT568" i="561"/>
  <c r="BU568" i="561"/>
  <c r="BU559" i="561"/>
  <c r="BT559" i="561"/>
  <c r="BT552" i="561"/>
  <c r="BU552" i="561"/>
  <c r="BU543" i="561"/>
  <c r="BT543" i="561"/>
  <c r="BT695" i="561"/>
  <c r="BT691" i="561"/>
  <c r="BU669" i="561"/>
  <c r="BV669" i="561" s="1"/>
  <c r="BU663" i="561"/>
  <c r="BV663" i="561" s="1"/>
  <c r="BU653" i="561"/>
  <c r="BV653" i="561" s="1"/>
  <c r="BU647" i="561"/>
  <c r="BV647" i="561" s="1"/>
  <c r="BU637" i="561"/>
  <c r="BV637" i="561" s="1"/>
  <c r="BT628" i="561"/>
  <c r="BU628" i="561"/>
  <c r="BU622" i="561"/>
  <c r="BV622" i="561" s="1"/>
  <c r="BU619" i="561"/>
  <c r="BT619" i="561"/>
  <c r="BT612" i="561"/>
  <c r="BU612" i="561"/>
  <c r="BU606" i="561"/>
  <c r="BV606" i="561" s="1"/>
  <c r="BU603" i="561"/>
  <c r="BT603" i="561"/>
  <c r="BT596" i="561"/>
  <c r="BU596" i="561"/>
  <c r="BU590" i="561"/>
  <c r="BV590" i="561" s="1"/>
  <c r="BU587" i="561"/>
  <c r="BT587" i="561"/>
  <c r="BT580" i="561"/>
  <c r="BU580" i="561"/>
  <c r="BU574" i="561"/>
  <c r="BV574" i="561" s="1"/>
  <c r="BU571" i="561"/>
  <c r="BT571" i="561"/>
  <c r="BT564" i="561"/>
  <c r="BU564" i="561"/>
  <c r="BU558" i="561"/>
  <c r="BV558" i="561" s="1"/>
  <c r="BU555" i="561"/>
  <c r="BT555" i="561"/>
  <c r="BT548" i="561"/>
  <c r="BU548" i="561"/>
  <c r="BU542" i="561"/>
  <c r="BV542" i="561" s="1"/>
  <c r="BU631" i="561"/>
  <c r="BT631" i="561"/>
  <c r="BT624" i="561"/>
  <c r="BU624" i="561"/>
  <c r="BU615" i="561"/>
  <c r="BT615" i="561"/>
  <c r="BT608" i="561"/>
  <c r="BU608" i="561"/>
  <c r="BU599" i="561"/>
  <c r="BT599" i="561"/>
  <c r="BT592" i="561"/>
  <c r="BU592" i="561"/>
  <c r="BU583" i="561"/>
  <c r="BT583" i="561"/>
  <c r="BT576" i="561"/>
  <c r="BU576" i="561"/>
  <c r="BU567" i="561"/>
  <c r="BT567" i="561"/>
  <c r="BT560" i="561"/>
  <c r="BU560" i="561"/>
  <c r="BU551" i="561"/>
  <c r="BT551" i="561"/>
  <c r="BT544" i="561"/>
  <c r="BU544" i="561"/>
  <c r="BU677" i="561"/>
  <c r="BV677" i="561" s="1"/>
  <c r="BU671" i="561"/>
  <c r="BV671" i="561" s="1"/>
  <c r="BU661" i="561"/>
  <c r="BV661" i="561" s="1"/>
  <c r="BU655" i="561"/>
  <c r="BV655" i="561" s="1"/>
  <c r="BU645" i="561"/>
  <c r="BV645" i="561" s="1"/>
  <c r="BU639" i="561"/>
  <c r="BV639" i="561" s="1"/>
  <c r="BU630" i="561"/>
  <c r="BV630" i="561" s="1"/>
  <c r="BU627" i="561"/>
  <c r="BT627" i="561"/>
  <c r="BT620" i="561"/>
  <c r="BU620" i="561"/>
  <c r="BU614" i="561"/>
  <c r="BV614" i="561" s="1"/>
  <c r="BU611" i="561"/>
  <c r="BT611" i="561"/>
  <c r="BT604" i="561"/>
  <c r="BU604" i="561"/>
  <c r="BU598" i="561"/>
  <c r="BV598" i="561" s="1"/>
  <c r="BU595" i="561"/>
  <c r="BT595" i="561"/>
  <c r="BT588" i="561"/>
  <c r="BU588" i="561"/>
  <c r="BU582" i="561"/>
  <c r="BV582" i="561" s="1"/>
  <c r="BU579" i="561"/>
  <c r="BT579" i="561"/>
  <c r="BT572" i="561"/>
  <c r="BU572" i="561"/>
  <c r="BU566" i="561"/>
  <c r="BV566" i="561" s="1"/>
  <c r="BU563" i="561"/>
  <c r="BT563" i="561"/>
  <c r="BT556" i="561"/>
  <c r="BU556" i="561"/>
  <c r="BU550" i="561"/>
  <c r="BV550" i="561" s="1"/>
  <c r="BU547" i="561"/>
  <c r="BT547" i="561"/>
  <c r="BT540" i="561"/>
  <c r="BU540" i="561"/>
  <c r="BT538" i="561"/>
  <c r="BU538" i="561"/>
  <c r="BT536" i="561"/>
  <c r="BU536" i="561"/>
  <c r="BT534" i="561"/>
  <c r="BU534" i="561"/>
  <c r="BT532" i="561"/>
  <c r="BU532" i="561"/>
  <c r="BT530" i="561"/>
  <c r="BU530" i="561"/>
  <c r="BT528" i="561"/>
  <c r="BU528" i="561"/>
  <c r="BT526" i="561"/>
  <c r="BU526" i="561"/>
  <c r="BT524" i="561"/>
  <c r="BU524" i="561"/>
  <c r="BT522" i="561"/>
  <c r="BU522" i="561"/>
  <c r="BU427" i="561"/>
  <c r="BV427" i="561" s="1"/>
  <c r="BT426" i="561"/>
  <c r="BU426" i="561"/>
  <c r="BU420" i="561"/>
  <c r="BV420" i="561" s="1"/>
  <c r="BU417" i="561"/>
  <c r="BT417" i="561"/>
  <c r="BT410" i="561"/>
  <c r="BU410" i="561"/>
  <c r="BU404" i="561"/>
  <c r="BV404" i="561" s="1"/>
  <c r="BT382" i="561"/>
  <c r="BU382" i="561"/>
  <c r="BU19" i="561"/>
  <c r="BV19" i="561" s="1"/>
  <c r="BU23" i="561"/>
  <c r="BV23" i="561" s="1"/>
  <c r="BU27" i="561"/>
  <c r="BV27" i="561" s="1"/>
  <c r="BU79" i="561"/>
  <c r="BV79" i="561" s="1"/>
  <c r="BU83" i="561"/>
  <c r="BV83" i="561" s="1"/>
  <c r="BU87" i="561"/>
  <c r="BV87" i="561" s="1"/>
  <c r="BU91" i="561"/>
  <c r="BV91" i="561" s="1"/>
  <c r="BU95" i="561"/>
  <c r="BV95" i="561" s="1"/>
  <c r="BU29" i="561"/>
  <c r="BV29" i="561" s="1"/>
  <c r="BU80" i="561"/>
  <c r="BV80" i="561" s="1"/>
  <c r="BU81" i="561"/>
  <c r="BV81" i="561" s="1"/>
  <c r="BU84" i="561"/>
  <c r="BV84" i="561" s="1"/>
  <c r="BU85" i="561"/>
  <c r="BV85" i="561" s="1"/>
  <c r="BU88" i="561"/>
  <c r="BV88" i="561" s="1"/>
  <c r="BU89" i="561"/>
  <c r="BV89" i="561" s="1"/>
  <c r="BU92" i="561"/>
  <c r="BV92" i="561" s="1"/>
  <c r="BU93" i="561"/>
  <c r="BV93" i="561" s="1"/>
  <c r="BU96" i="561"/>
  <c r="BV96" i="561" s="1"/>
  <c r="BU97" i="561"/>
  <c r="BV97" i="561" s="1"/>
  <c r="BU100" i="561"/>
  <c r="BV100" i="561" s="1"/>
  <c r="BU101" i="561"/>
  <c r="BV101" i="561" s="1"/>
  <c r="BU104" i="561"/>
  <c r="BV104" i="561" s="1"/>
  <c r="BU105" i="561"/>
  <c r="BV105" i="561" s="1"/>
  <c r="BU108" i="561"/>
  <c r="BV108" i="561" s="1"/>
  <c r="BU109" i="561"/>
  <c r="BV109" i="561" s="1"/>
  <c r="BU112" i="561"/>
  <c r="BV112" i="561" s="1"/>
  <c r="BU113" i="561"/>
  <c r="BV113" i="561" s="1"/>
  <c r="BU116" i="561"/>
  <c r="BV116" i="561" s="1"/>
  <c r="BU117" i="561"/>
  <c r="BV117" i="561" s="1"/>
  <c r="BU120" i="561"/>
  <c r="BV120" i="561" s="1"/>
  <c r="BU121" i="561"/>
  <c r="BV121" i="561" s="1"/>
  <c r="BU124" i="561"/>
  <c r="BV124" i="561" s="1"/>
  <c r="BU125" i="561"/>
  <c r="BV125" i="561" s="1"/>
  <c r="BU128" i="561"/>
  <c r="BV128" i="561" s="1"/>
  <c r="BU129" i="561"/>
  <c r="BV129" i="561" s="1"/>
  <c r="BU20" i="561"/>
  <c r="BV20" i="561" s="1"/>
  <c r="BU24" i="561"/>
  <c r="BV24" i="561" s="1"/>
  <c r="BU28" i="561"/>
  <c r="BV28" i="561" s="1"/>
  <c r="BU31" i="561"/>
  <c r="BV31" i="561" s="1"/>
  <c r="BU32" i="561"/>
  <c r="BV32" i="561" s="1"/>
  <c r="BU35" i="561"/>
  <c r="BV35" i="561" s="1"/>
  <c r="BU36" i="561"/>
  <c r="BV36" i="561" s="1"/>
  <c r="BU39" i="561"/>
  <c r="BV39" i="561" s="1"/>
  <c r="BU40" i="561"/>
  <c r="BV40" i="561" s="1"/>
  <c r="BU43" i="561"/>
  <c r="BV43" i="561" s="1"/>
  <c r="BU44" i="561"/>
  <c r="BV44" i="561" s="1"/>
  <c r="BU47" i="561"/>
  <c r="BV47" i="561" s="1"/>
  <c r="BU48" i="561"/>
  <c r="BV48" i="561" s="1"/>
  <c r="BU51" i="561"/>
  <c r="BV51" i="561" s="1"/>
  <c r="BU52" i="561"/>
  <c r="BV52" i="561" s="1"/>
  <c r="BU55" i="561"/>
  <c r="BV55" i="561" s="1"/>
  <c r="BU56" i="561"/>
  <c r="BV56" i="561" s="1"/>
  <c r="BU59" i="561"/>
  <c r="BV59" i="561" s="1"/>
  <c r="BU60" i="561"/>
  <c r="BV60" i="561" s="1"/>
  <c r="BU63" i="561"/>
  <c r="BV63" i="561" s="1"/>
  <c r="BU64" i="561"/>
  <c r="BV64" i="561" s="1"/>
  <c r="BU67" i="561"/>
  <c r="BV67" i="561" s="1"/>
  <c r="BU68" i="561"/>
  <c r="BV68" i="561" s="1"/>
  <c r="BU71" i="561"/>
  <c r="BV71" i="561" s="1"/>
  <c r="BU72" i="561"/>
  <c r="BV72" i="561" s="1"/>
  <c r="BU75" i="561"/>
  <c r="BV75" i="561" s="1"/>
  <c r="BU76" i="561"/>
  <c r="BV76" i="561" s="1"/>
  <c r="BU131" i="561"/>
  <c r="BV131" i="561" s="1"/>
  <c r="BU135" i="561"/>
  <c r="BV135" i="561" s="1"/>
  <c r="BU139" i="561"/>
  <c r="BV139" i="561" s="1"/>
  <c r="BU132" i="561"/>
  <c r="BV132" i="561" s="1"/>
  <c r="BU133" i="561"/>
  <c r="BV133" i="561" s="1"/>
  <c r="BU136" i="561"/>
  <c r="BV136" i="561" s="1"/>
  <c r="BU140" i="561"/>
  <c r="BV140" i="561" s="1"/>
  <c r="BU144" i="561"/>
  <c r="BV144" i="561" s="1"/>
  <c r="BU99" i="561"/>
  <c r="BV99" i="561" s="1"/>
  <c r="BU103" i="561"/>
  <c r="BV103" i="561" s="1"/>
  <c r="BU107" i="561"/>
  <c r="BV107" i="561" s="1"/>
  <c r="BU111" i="561"/>
  <c r="BV111" i="561" s="1"/>
  <c r="BU115" i="561"/>
  <c r="BV115" i="561" s="1"/>
  <c r="BU119" i="561"/>
  <c r="BV119" i="561" s="1"/>
  <c r="BU123" i="561"/>
  <c r="BV123" i="561" s="1"/>
  <c r="BU127" i="561"/>
  <c r="BV127" i="561" s="1"/>
  <c r="BU146" i="561"/>
  <c r="BV146" i="561" s="1"/>
  <c r="BU150" i="561"/>
  <c r="BV150" i="561" s="1"/>
  <c r="BU154" i="561"/>
  <c r="BV154" i="561" s="1"/>
  <c r="BU158" i="561"/>
  <c r="BV158" i="561" s="1"/>
  <c r="BU145" i="561"/>
  <c r="BU149" i="561"/>
  <c r="BV149" i="561" s="1"/>
  <c r="BU153" i="561"/>
  <c r="BV153" i="561" s="1"/>
  <c r="BU143" i="561"/>
  <c r="BV143" i="561" s="1"/>
  <c r="BU167" i="561"/>
  <c r="BV167" i="561" s="1"/>
  <c r="BU174" i="561"/>
  <c r="BV174" i="561" s="1"/>
  <c r="BU162" i="561"/>
  <c r="BV162" i="561" s="1"/>
  <c r="BU178" i="561"/>
  <c r="BV178" i="561" s="1"/>
  <c r="BU183" i="561"/>
  <c r="BV183" i="561" s="1"/>
  <c r="BU187" i="561"/>
  <c r="BV187" i="561" s="1"/>
  <c r="BU191" i="561"/>
  <c r="BV191" i="561" s="1"/>
  <c r="BU195" i="561"/>
  <c r="BV195" i="561" s="1"/>
  <c r="BU199" i="561"/>
  <c r="BV199" i="561" s="1"/>
  <c r="BU203" i="561"/>
  <c r="BV203" i="561" s="1"/>
  <c r="BU166" i="561"/>
  <c r="BV166" i="561" s="1"/>
  <c r="BU175" i="561"/>
  <c r="BV175" i="561" s="1"/>
  <c r="BU182" i="561"/>
  <c r="BV182" i="561" s="1"/>
  <c r="BU185" i="561"/>
  <c r="BV185" i="561" s="1"/>
  <c r="BU186" i="561"/>
  <c r="BV186" i="561" s="1"/>
  <c r="BU190" i="561"/>
  <c r="BV190" i="561" s="1"/>
  <c r="BU194" i="561"/>
  <c r="BV194" i="561" s="1"/>
  <c r="BU198" i="561"/>
  <c r="BV198" i="561" s="1"/>
  <c r="BU202" i="561"/>
  <c r="BV202" i="561" s="1"/>
  <c r="BU206" i="561"/>
  <c r="BV206" i="561" s="1"/>
  <c r="BU210" i="561"/>
  <c r="BV210" i="561" s="1"/>
  <c r="BU214" i="561"/>
  <c r="BV214" i="561" s="1"/>
  <c r="BU218" i="561"/>
  <c r="BV218" i="561" s="1"/>
  <c r="BU222" i="561"/>
  <c r="BV222" i="561" s="1"/>
  <c r="BU226" i="561"/>
  <c r="BV226" i="561" s="1"/>
  <c r="BU230" i="561"/>
  <c r="BV230" i="561" s="1"/>
  <c r="BU234" i="561"/>
  <c r="BV234" i="561" s="1"/>
  <c r="BU238" i="561"/>
  <c r="BV238" i="561" s="1"/>
  <c r="BU242" i="561"/>
  <c r="BV242" i="561" s="1"/>
  <c r="BU246" i="561"/>
  <c r="BV246" i="561" s="1"/>
  <c r="BU250" i="561"/>
  <c r="BV250" i="561" s="1"/>
  <c r="BU254" i="561"/>
  <c r="BV254" i="561" s="1"/>
  <c r="BU258" i="561"/>
  <c r="BV258" i="561" s="1"/>
  <c r="BU262" i="561"/>
  <c r="BV262" i="561" s="1"/>
  <c r="BU266" i="561"/>
  <c r="BV266" i="561" s="1"/>
  <c r="BU270" i="561"/>
  <c r="BV270" i="561" s="1"/>
  <c r="BU274" i="561"/>
  <c r="BV274" i="561" s="1"/>
  <c r="BU278" i="561"/>
  <c r="BV278" i="561" s="1"/>
  <c r="BU163" i="561"/>
  <c r="BV163" i="561" s="1"/>
  <c r="BU170" i="561"/>
  <c r="BV170" i="561" s="1"/>
  <c r="BU233" i="561"/>
  <c r="BV233" i="561" s="1"/>
  <c r="BU237" i="561"/>
  <c r="BV237" i="561" s="1"/>
  <c r="BU241" i="561"/>
  <c r="BV241" i="561" s="1"/>
  <c r="BU245" i="561"/>
  <c r="BV245" i="561" s="1"/>
  <c r="BU249" i="561"/>
  <c r="BV249" i="561" s="1"/>
  <c r="BU253" i="561"/>
  <c r="BV253" i="561" s="1"/>
  <c r="BU257" i="561"/>
  <c r="BV257" i="561" s="1"/>
  <c r="BU261" i="561"/>
  <c r="BV261" i="561" s="1"/>
  <c r="BU265" i="561"/>
  <c r="BV265" i="561" s="1"/>
  <c r="BU269" i="561"/>
  <c r="BV269" i="561" s="1"/>
  <c r="BU273" i="561"/>
  <c r="BV273" i="561" s="1"/>
  <c r="BU277" i="561"/>
  <c r="BV277" i="561" s="1"/>
  <c r="BU215" i="561"/>
  <c r="BV215" i="561" s="1"/>
  <c r="BU219" i="561"/>
  <c r="BV219" i="561" s="1"/>
  <c r="BU223" i="561"/>
  <c r="BV223" i="561" s="1"/>
  <c r="BU227" i="561"/>
  <c r="BV227" i="561" s="1"/>
  <c r="BU359" i="561"/>
  <c r="BV359" i="561" s="1"/>
  <c r="BU363" i="561"/>
  <c r="BV363" i="561" s="1"/>
  <c r="BU367" i="561"/>
  <c r="BV367" i="561" s="1"/>
  <c r="BU371" i="561"/>
  <c r="BV371" i="561" s="1"/>
  <c r="BU375" i="561"/>
  <c r="BV375" i="561" s="1"/>
  <c r="BU379" i="561"/>
  <c r="BV379" i="561" s="1"/>
  <c r="BU383" i="561"/>
  <c r="BV383" i="561" s="1"/>
  <c r="BU387" i="561"/>
  <c r="BV387" i="561" s="1"/>
  <c r="BU391" i="561"/>
  <c r="BV391" i="561" s="1"/>
  <c r="BU395" i="561"/>
  <c r="BV395" i="561" s="1"/>
  <c r="BU399" i="561"/>
  <c r="BV399" i="561" s="1"/>
  <c r="BU211" i="561"/>
  <c r="BV211" i="561" s="1"/>
  <c r="BU207" i="561"/>
  <c r="BV207" i="561" s="1"/>
  <c r="BU283" i="561"/>
  <c r="BV283" i="561" s="1"/>
  <c r="BU284" i="561"/>
  <c r="BV284" i="561" s="1"/>
  <c r="BU287" i="561"/>
  <c r="BV287" i="561" s="1"/>
  <c r="BU288" i="561"/>
  <c r="BV288" i="561" s="1"/>
  <c r="BU291" i="561"/>
  <c r="BV291" i="561" s="1"/>
  <c r="BU292" i="561"/>
  <c r="BV292" i="561" s="1"/>
  <c r="BU295" i="561"/>
  <c r="BV295" i="561" s="1"/>
  <c r="BU296" i="561"/>
  <c r="BV296" i="561" s="1"/>
  <c r="BU299" i="561"/>
  <c r="BV299" i="561" s="1"/>
  <c r="BU300" i="561"/>
  <c r="BV300" i="561" s="1"/>
  <c r="BU303" i="561"/>
  <c r="BV303" i="561" s="1"/>
  <c r="BU304" i="561"/>
  <c r="BV304" i="561" s="1"/>
  <c r="BU307" i="561"/>
  <c r="BV307" i="561" s="1"/>
  <c r="BU308" i="561"/>
  <c r="BV308" i="561" s="1"/>
  <c r="BU311" i="561"/>
  <c r="BV311" i="561" s="1"/>
  <c r="BU312" i="561"/>
  <c r="BV312" i="561" s="1"/>
  <c r="BU315" i="561"/>
  <c r="BV315" i="561" s="1"/>
  <c r="BU316" i="561"/>
  <c r="BV316" i="561" s="1"/>
  <c r="BU319" i="561"/>
  <c r="BV319" i="561" s="1"/>
  <c r="BU320" i="561"/>
  <c r="BV320" i="561" s="1"/>
  <c r="BU323" i="561"/>
  <c r="BV323" i="561" s="1"/>
  <c r="BU324" i="561"/>
  <c r="BV324" i="561" s="1"/>
  <c r="BU327" i="561"/>
  <c r="BV327" i="561" s="1"/>
  <c r="BU328" i="561"/>
  <c r="BV328" i="561" s="1"/>
  <c r="BU331" i="561"/>
  <c r="BV331" i="561" s="1"/>
  <c r="BU335" i="561"/>
  <c r="BV335" i="561" s="1"/>
  <c r="BU339" i="561"/>
  <c r="BV339" i="561" s="1"/>
  <c r="BU343" i="561"/>
  <c r="BV343" i="561" s="1"/>
  <c r="BU347" i="561"/>
  <c r="BV347" i="561" s="1"/>
  <c r="BU351" i="561"/>
  <c r="BV351" i="561" s="1"/>
  <c r="BU355" i="561"/>
  <c r="BV355" i="561" s="1"/>
  <c r="BU433" i="561"/>
  <c r="BV433" i="561" s="1"/>
  <c r="BU437" i="561"/>
  <c r="BV437" i="561" s="1"/>
  <c r="BU441" i="561"/>
  <c r="BV441" i="561" s="1"/>
  <c r="BU445" i="561"/>
  <c r="BV445" i="561" s="1"/>
  <c r="BU449" i="561"/>
  <c r="BV449" i="561" s="1"/>
  <c r="BU453" i="561"/>
  <c r="BV453" i="561" s="1"/>
  <c r="BU457" i="561"/>
  <c r="BV457" i="561" s="1"/>
  <c r="BU461" i="561"/>
  <c r="BV461" i="561" s="1"/>
  <c r="BU465" i="561"/>
  <c r="BV465" i="561" s="1"/>
  <c r="BU469" i="561"/>
  <c r="BV469" i="561" s="1"/>
  <c r="BU473" i="561"/>
  <c r="BV473" i="561" s="1"/>
  <c r="BU477" i="561"/>
  <c r="BV477" i="561" s="1"/>
  <c r="BU481" i="561"/>
  <c r="BV481" i="561" s="1"/>
  <c r="BU485" i="561"/>
  <c r="BV485" i="561" s="1"/>
  <c r="BU489" i="561"/>
  <c r="BV489" i="561" s="1"/>
  <c r="BU493" i="561"/>
  <c r="BV493" i="561" s="1"/>
  <c r="BU497" i="561"/>
  <c r="BV497" i="561" s="1"/>
  <c r="BU501" i="561"/>
  <c r="BV501" i="561" s="1"/>
  <c r="BU505" i="561"/>
  <c r="BV505" i="561" s="1"/>
  <c r="BU509" i="561"/>
  <c r="BV509" i="561" s="1"/>
  <c r="BU513" i="561"/>
  <c r="BV513" i="561" s="1"/>
  <c r="BU517" i="561"/>
  <c r="BV517" i="561" s="1"/>
  <c r="BU521" i="561"/>
  <c r="BV521" i="561" s="1"/>
  <c r="BU525" i="561"/>
  <c r="BV525" i="561" s="1"/>
  <c r="BU529" i="561"/>
  <c r="BV529" i="561" s="1"/>
  <c r="BU533" i="561"/>
  <c r="BV533" i="561" s="1"/>
  <c r="BU537" i="561"/>
  <c r="BV537" i="561" s="1"/>
  <c r="BU326" i="561"/>
  <c r="BV326" i="561" s="1"/>
  <c r="BU330" i="561"/>
  <c r="BV330" i="561" s="1"/>
  <c r="BU334" i="561"/>
  <c r="BV334" i="561" s="1"/>
  <c r="BU338" i="561"/>
  <c r="BV338" i="561" s="1"/>
  <c r="BU342" i="561"/>
  <c r="BV342" i="561" s="1"/>
  <c r="BU346" i="561"/>
  <c r="BV346" i="561" s="1"/>
  <c r="BU350" i="561"/>
  <c r="BV350" i="561" s="1"/>
  <c r="BU354" i="561"/>
  <c r="BV354" i="561" s="1"/>
  <c r="BU286" i="561"/>
  <c r="BV286" i="561" s="1"/>
  <c r="BU290" i="561"/>
  <c r="BV290" i="561" s="1"/>
  <c r="BU294" i="561"/>
  <c r="BV294" i="561" s="1"/>
  <c r="BU298" i="561"/>
  <c r="BV298" i="561" s="1"/>
  <c r="BU302" i="561"/>
  <c r="BV302" i="561" s="1"/>
  <c r="BU306" i="561"/>
  <c r="BV306" i="561" s="1"/>
  <c r="BU310" i="561"/>
  <c r="BV310" i="561" s="1"/>
  <c r="BU314" i="561"/>
  <c r="BV314" i="561" s="1"/>
  <c r="BU318" i="561"/>
  <c r="BV318" i="561" s="1"/>
  <c r="BU322" i="561"/>
  <c r="BV322" i="561" s="1"/>
  <c r="BU539" i="561"/>
  <c r="BV539" i="561" s="1"/>
  <c r="BU535" i="561"/>
  <c r="BV535" i="561" s="1"/>
  <c r="BU531" i="561"/>
  <c r="BV531" i="561" s="1"/>
  <c r="BU527" i="561"/>
  <c r="BV527" i="561" s="1"/>
  <c r="BU523" i="561"/>
  <c r="BV523" i="561" s="1"/>
  <c r="BU520" i="561"/>
  <c r="BV520" i="561" s="1"/>
  <c r="BU519" i="561"/>
  <c r="BV519" i="561" s="1"/>
  <c r="BU516" i="561"/>
  <c r="BV516" i="561" s="1"/>
  <c r="BU515" i="561"/>
  <c r="BV515" i="561" s="1"/>
  <c r="BU512" i="561"/>
  <c r="BV512" i="561" s="1"/>
  <c r="BU511" i="561"/>
  <c r="BV511" i="561" s="1"/>
  <c r="BU508" i="561"/>
  <c r="BV508" i="561" s="1"/>
  <c r="BU507" i="561"/>
  <c r="BV507" i="561" s="1"/>
  <c r="BU504" i="561"/>
  <c r="BV504" i="561" s="1"/>
  <c r="BU503" i="561"/>
  <c r="BV503" i="561" s="1"/>
  <c r="BU500" i="561"/>
  <c r="BV500" i="561" s="1"/>
  <c r="BU499" i="561"/>
  <c r="BV499" i="561" s="1"/>
  <c r="BU496" i="561"/>
  <c r="BV496" i="561" s="1"/>
  <c r="BU495" i="561"/>
  <c r="BV495" i="561" s="1"/>
  <c r="BU492" i="561"/>
  <c r="BV492" i="561" s="1"/>
  <c r="BU491" i="561"/>
  <c r="BV491" i="561" s="1"/>
  <c r="BU488" i="561"/>
  <c r="BV488" i="561" s="1"/>
  <c r="BU487" i="561"/>
  <c r="BV487" i="561" s="1"/>
  <c r="BU484" i="561"/>
  <c r="BV484" i="561" s="1"/>
  <c r="BU483" i="561"/>
  <c r="BV483" i="561" s="1"/>
  <c r="BU480" i="561"/>
  <c r="BV480" i="561" s="1"/>
  <c r="BU479" i="561"/>
  <c r="BV479" i="561" s="1"/>
  <c r="BU476" i="561"/>
  <c r="BV476" i="561" s="1"/>
  <c r="BU475" i="561"/>
  <c r="BV475" i="561" s="1"/>
  <c r="BU472" i="561"/>
  <c r="BV472" i="561" s="1"/>
  <c r="BU471" i="561"/>
  <c r="BV471" i="561" s="1"/>
  <c r="BU468" i="561"/>
  <c r="BV468" i="561" s="1"/>
  <c r="BU467" i="561"/>
  <c r="BV467" i="561" s="1"/>
  <c r="BU464" i="561"/>
  <c r="BV464" i="561" s="1"/>
  <c r="BU463" i="561"/>
  <c r="BV463" i="561" s="1"/>
  <c r="BU460" i="561"/>
  <c r="BV460" i="561" s="1"/>
  <c r="BU459" i="561"/>
  <c r="BV459" i="561" s="1"/>
  <c r="BU456" i="561"/>
  <c r="BV456" i="561" s="1"/>
  <c r="BU455" i="561"/>
  <c r="BV455" i="561" s="1"/>
  <c r="BU452" i="561"/>
  <c r="BV452" i="561" s="1"/>
  <c r="BU451" i="561"/>
  <c r="BV451" i="561" s="1"/>
  <c r="BU448" i="561"/>
  <c r="BV448" i="561" s="1"/>
  <c r="BU447" i="561"/>
  <c r="BV447" i="561" s="1"/>
  <c r="BU444" i="561"/>
  <c r="BV444" i="561" s="1"/>
  <c r="BU443" i="561"/>
  <c r="BV443" i="561" s="1"/>
  <c r="BU440" i="561"/>
  <c r="BV440" i="561" s="1"/>
  <c r="BU439" i="561"/>
  <c r="BV439" i="561" s="1"/>
  <c r="BU436" i="561"/>
  <c r="BV436" i="561" s="1"/>
  <c r="BU435" i="561"/>
  <c r="BV435" i="561" s="1"/>
  <c r="BU432" i="561"/>
  <c r="BV432" i="561" s="1"/>
  <c r="BU429" i="561"/>
  <c r="BT429" i="561"/>
  <c r="BU423" i="561"/>
  <c r="BV423" i="561" s="1"/>
  <c r="BT422" i="561"/>
  <c r="BU422" i="561"/>
  <c r="BU416" i="561"/>
  <c r="BV416" i="561" s="1"/>
  <c r="BU413" i="561"/>
  <c r="BT413" i="561"/>
  <c r="BU407" i="561"/>
  <c r="BV407" i="561" s="1"/>
  <c r="BT406" i="561"/>
  <c r="BU406" i="561"/>
  <c r="BT386" i="561"/>
  <c r="BU386" i="561"/>
  <c r="BU428" i="561"/>
  <c r="BV428" i="561" s="1"/>
  <c r="BU425" i="561"/>
  <c r="BT425" i="561"/>
  <c r="BU419" i="561"/>
  <c r="BV419" i="561" s="1"/>
  <c r="BT418" i="561"/>
  <c r="BU418" i="561"/>
  <c r="BU412" i="561"/>
  <c r="BV412" i="561" s="1"/>
  <c r="BU409" i="561"/>
  <c r="BT409" i="561"/>
  <c r="BU403" i="561"/>
  <c r="BV403" i="561" s="1"/>
  <c r="BT402" i="561"/>
  <c r="BU402" i="561"/>
  <c r="BT400" i="561"/>
  <c r="BU400" i="561"/>
  <c r="BT398" i="561"/>
  <c r="BU398" i="561"/>
  <c r="BT396" i="561"/>
  <c r="BU396" i="561"/>
  <c r="BT394" i="561"/>
  <c r="BU394" i="561"/>
  <c r="BT392" i="561"/>
  <c r="BU392" i="561"/>
  <c r="BT390" i="561"/>
  <c r="BU390" i="561"/>
  <c r="BT388" i="561"/>
  <c r="BU388" i="561"/>
  <c r="BT374" i="561"/>
  <c r="BU374" i="561"/>
  <c r="BU518" i="561"/>
  <c r="BV518" i="561" s="1"/>
  <c r="BU514" i="561"/>
  <c r="BV514" i="561" s="1"/>
  <c r="BU510" i="561"/>
  <c r="BV510" i="561" s="1"/>
  <c r="BU506" i="561"/>
  <c r="BV506" i="561" s="1"/>
  <c r="BU502" i="561"/>
  <c r="BV502" i="561" s="1"/>
  <c r="BU498" i="561"/>
  <c r="BV498" i="561" s="1"/>
  <c r="BU494" i="561"/>
  <c r="BV494" i="561" s="1"/>
  <c r="BU490" i="561"/>
  <c r="BV490" i="561" s="1"/>
  <c r="BU486" i="561"/>
  <c r="BV486" i="561" s="1"/>
  <c r="BU482" i="561"/>
  <c r="BV482" i="561" s="1"/>
  <c r="BU478" i="561"/>
  <c r="BV478" i="561" s="1"/>
  <c r="BU474" i="561"/>
  <c r="BV474" i="561" s="1"/>
  <c r="BU470" i="561"/>
  <c r="BV470" i="561" s="1"/>
  <c r="BU466" i="561"/>
  <c r="BV466" i="561" s="1"/>
  <c r="BU462" i="561"/>
  <c r="BV462" i="561" s="1"/>
  <c r="BU458" i="561"/>
  <c r="BV458" i="561" s="1"/>
  <c r="BU454" i="561"/>
  <c r="BV454" i="561" s="1"/>
  <c r="BU450" i="561"/>
  <c r="BV450" i="561" s="1"/>
  <c r="BU446" i="561"/>
  <c r="BV446" i="561" s="1"/>
  <c r="BU442" i="561"/>
  <c r="BV442" i="561" s="1"/>
  <c r="BU438" i="561"/>
  <c r="BV438" i="561" s="1"/>
  <c r="BU434" i="561"/>
  <c r="BV434" i="561" s="1"/>
  <c r="BU431" i="561"/>
  <c r="BV431" i="561" s="1"/>
  <c r="BT430" i="561"/>
  <c r="BU430" i="561"/>
  <c r="BU424" i="561"/>
  <c r="BV424" i="561" s="1"/>
  <c r="BU421" i="561"/>
  <c r="BT421" i="561"/>
  <c r="BU415" i="561"/>
  <c r="BV415" i="561" s="1"/>
  <c r="BT414" i="561"/>
  <c r="BU414" i="561"/>
  <c r="BU408" i="561"/>
  <c r="BV408" i="561" s="1"/>
  <c r="BU405" i="561"/>
  <c r="BT405" i="561"/>
  <c r="BT378" i="561"/>
  <c r="BU378" i="561"/>
  <c r="BU356" i="561"/>
  <c r="BV356" i="561" s="1"/>
  <c r="BU352" i="561"/>
  <c r="BV352" i="561" s="1"/>
  <c r="BU348" i="561"/>
  <c r="BV348" i="561" s="1"/>
  <c r="BU344" i="561"/>
  <c r="BV344" i="561" s="1"/>
  <c r="BU340" i="561"/>
  <c r="BV340" i="561" s="1"/>
  <c r="BU336" i="561"/>
  <c r="BV336" i="561" s="1"/>
  <c r="BU332" i="561"/>
  <c r="BV332" i="561" s="1"/>
  <c r="BT282" i="561"/>
  <c r="BU282" i="561"/>
  <c r="BU401" i="561"/>
  <c r="BV401" i="561" s="1"/>
  <c r="BU397" i="561"/>
  <c r="BV397" i="561" s="1"/>
  <c r="BU393" i="561"/>
  <c r="BV393" i="561" s="1"/>
  <c r="BU389" i="561"/>
  <c r="BV389" i="561" s="1"/>
  <c r="BU385" i="561"/>
  <c r="BV385" i="561" s="1"/>
  <c r="BU381" i="561"/>
  <c r="BV381" i="561" s="1"/>
  <c r="BU377" i="561"/>
  <c r="BV377" i="561" s="1"/>
  <c r="BU373" i="561"/>
  <c r="BV373" i="561" s="1"/>
  <c r="BU370" i="561"/>
  <c r="BV370" i="561" s="1"/>
  <c r="BU369" i="561"/>
  <c r="BV369" i="561" s="1"/>
  <c r="BU366" i="561"/>
  <c r="BV366" i="561" s="1"/>
  <c r="BU365" i="561"/>
  <c r="BV365" i="561" s="1"/>
  <c r="BU362" i="561"/>
  <c r="BV362" i="561" s="1"/>
  <c r="BU361" i="561"/>
  <c r="BV361" i="561" s="1"/>
  <c r="BU358" i="561"/>
  <c r="BV358" i="561" s="1"/>
  <c r="BU357" i="561"/>
  <c r="BV357" i="561" s="1"/>
  <c r="BU384" i="561"/>
  <c r="BV384" i="561" s="1"/>
  <c r="BU380" i="561"/>
  <c r="BV380" i="561" s="1"/>
  <c r="BU376" i="561"/>
  <c r="BV376" i="561" s="1"/>
  <c r="BU372" i="561"/>
  <c r="BV372" i="561" s="1"/>
  <c r="BU368" i="561"/>
  <c r="BV368" i="561" s="1"/>
  <c r="BU364" i="561"/>
  <c r="BV364" i="561" s="1"/>
  <c r="BU360" i="561"/>
  <c r="BV360" i="561" s="1"/>
  <c r="BU281" i="561"/>
  <c r="BV281" i="561" s="1"/>
  <c r="BU279" i="561"/>
  <c r="BV279" i="561" s="1"/>
  <c r="BU275" i="561"/>
  <c r="BV275" i="561" s="1"/>
  <c r="BU271" i="561"/>
  <c r="BV271" i="561" s="1"/>
  <c r="BU267" i="561"/>
  <c r="BV267" i="561" s="1"/>
  <c r="BU263" i="561"/>
  <c r="BV263" i="561" s="1"/>
  <c r="BU259" i="561"/>
  <c r="BV259" i="561" s="1"/>
  <c r="BU255" i="561"/>
  <c r="BV255" i="561" s="1"/>
  <c r="BU251" i="561"/>
  <c r="BV251" i="561" s="1"/>
  <c r="BU247" i="561"/>
  <c r="BV247" i="561" s="1"/>
  <c r="BU243" i="561"/>
  <c r="BV243" i="561" s="1"/>
  <c r="BU239" i="561"/>
  <c r="BV239" i="561" s="1"/>
  <c r="BU235" i="561"/>
  <c r="BV235" i="561" s="1"/>
  <c r="BU231" i="561"/>
  <c r="BV231" i="561" s="1"/>
  <c r="BU353" i="561"/>
  <c r="BV353" i="561" s="1"/>
  <c r="BU349" i="561"/>
  <c r="BV349" i="561" s="1"/>
  <c r="BU345" i="561"/>
  <c r="BV345" i="561" s="1"/>
  <c r="BU341" i="561"/>
  <c r="BV341" i="561" s="1"/>
  <c r="BU337" i="561"/>
  <c r="BV337" i="561" s="1"/>
  <c r="BU333" i="561"/>
  <c r="BV333" i="561" s="1"/>
  <c r="BU329" i="561"/>
  <c r="BV329" i="561" s="1"/>
  <c r="BU325" i="561"/>
  <c r="BV325" i="561" s="1"/>
  <c r="BU321" i="561"/>
  <c r="BV321" i="561" s="1"/>
  <c r="BU317" i="561"/>
  <c r="BV317" i="561" s="1"/>
  <c r="BU313" i="561"/>
  <c r="BV313" i="561" s="1"/>
  <c r="BU309" i="561"/>
  <c r="BV309" i="561" s="1"/>
  <c r="BU305" i="561"/>
  <c r="BV305" i="561" s="1"/>
  <c r="BU301" i="561"/>
  <c r="BV301" i="561" s="1"/>
  <c r="BU297" i="561"/>
  <c r="BV297" i="561" s="1"/>
  <c r="BU293" i="561"/>
  <c r="BV293" i="561" s="1"/>
  <c r="BU289" i="561"/>
  <c r="BV289" i="561" s="1"/>
  <c r="BU285" i="561"/>
  <c r="BV285" i="561" s="1"/>
  <c r="BU280" i="561"/>
  <c r="BV280" i="561" s="1"/>
  <c r="BU276" i="561"/>
  <c r="BV276" i="561" s="1"/>
  <c r="BU272" i="561"/>
  <c r="BV272" i="561" s="1"/>
  <c r="BU268" i="561"/>
  <c r="BV268" i="561" s="1"/>
  <c r="BU264" i="561"/>
  <c r="BV264" i="561" s="1"/>
  <c r="BU260" i="561"/>
  <c r="BV260" i="561" s="1"/>
  <c r="BU256" i="561"/>
  <c r="BV256" i="561" s="1"/>
  <c r="BU252" i="561"/>
  <c r="BV252" i="561" s="1"/>
  <c r="BU248" i="561"/>
  <c r="BV248" i="561" s="1"/>
  <c r="BU244" i="561"/>
  <c r="BV244" i="561" s="1"/>
  <c r="BU240" i="561"/>
  <c r="BV240" i="561" s="1"/>
  <c r="BU236" i="561"/>
  <c r="BV236" i="561" s="1"/>
  <c r="BU232" i="561"/>
  <c r="BV232" i="561" s="1"/>
  <c r="BT209" i="561"/>
  <c r="BU209" i="561"/>
  <c r="BT229" i="561"/>
  <c r="BU229" i="561"/>
  <c r="BT225" i="561"/>
  <c r="BU225" i="561"/>
  <c r="BT221" i="561"/>
  <c r="BU221" i="561"/>
  <c r="BT217" i="561"/>
  <c r="BU217" i="561"/>
  <c r="BT213" i="561"/>
  <c r="BU213" i="561"/>
  <c r="BU179" i="561"/>
  <c r="BV179" i="561" s="1"/>
  <c r="BU176" i="561"/>
  <c r="BT176" i="561"/>
  <c r="BT169" i="561"/>
  <c r="BU169" i="561"/>
  <c r="BT155" i="561"/>
  <c r="BU155" i="561"/>
  <c r="BU228" i="561"/>
  <c r="BV228" i="561" s="1"/>
  <c r="BU224" i="561"/>
  <c r="BV224" i="561" s="1"/>
  <c r="BU220" i="561"/>
  <c r="BV220" i="561" s="1"/>
  <c r="BU216" i="561"/>
  <c r="BV216" i="561" s="1"/>
  <c r="BU212" i="561"/>
  <c r="BV212" i="561" s="1"/>
  <c r="BU208" i="561"/>
  <c r="BV208" i="561" s="1"/>
  <c r="BU205" i="561"/>
  <c r="BV205" i="561" s="1"/>
  <c r="BU204" i="561"/>
  <c r="BV204" i="561" s="1"/>
  <c r="BU201" i="561"/>
  <c r="BV201" i="561" s="1"/>
  <c r="BU200" i="561"/>
  <c r="BV200" i="561" s="1"/>
  <c r="BU197" i="561"/>
  <c r="BV197" i="561" s="1"/>
  <c r="BU196" i="561"/>
  <c r="BV196" i="561" s="1"/>
  <c r="BU193" i="561"/>
  <c r="BV193" i="561" s="1"/>
  <c r="BU192" i="561"/>
  <c r="BV192" i="561" s="1"/>
  <c r="BU189" i="561"/>
  <c r="BV189" i="561" s="1"/>
  <c r="BU188" i="561"/>
  <c r="BV188" i="561" s="1"/>
  <c r="BU184" i="561"/>
  <c r="BV184" i="561" s="1"/>
  <c r="BT181" i="561"/>
  <c r="BU181" i="561"/>
  <c r="BU172" i="561"/>
  <c r="BT172" i="561"/>
  <c r="BT159" i="561"/>
  <c r="BU159" i="561"/>
  <c r="BT177" i="561"/>
  <c r="BU177" i="561"/>
  <c r="BU171" i="561"/>
  <c r="BV171" i="561" s="1"/>
  <c r="BU168" i="561"/>
  <c r="BT168" i="561"/>
  <c r="BT147" i="561"/>
  <c r="BU147" i="561"/>
  <c r="BU180" i="561"/>
  <c r="BT180" i="561"/>
  <c r="BT173" i="561"/>
  <c r="BU173" i="561"/>
  <c r="BT151" i="561"/>
  <c r="BU151" i="561"/>
  <c r="BU164" i="561"/>
  <c r="BT145" i="561"/>
  <c r="BU141" i="561"/>
  <c r="BV141" i="561" s="1"/>
  <c r="BU165" i="561"/>
  <c r="BV165" i="561" s="1"/>
  <c r="BT164" i="561"/>
  <c r="BU161" i="561"/>
  <c r="BV161" i="561" s="1"/>
  <c r="BU160" i="561"/>
  <c r="BV160" i="561" s="1"/>
  <c r="BU157" i="561"/>
  <c r="BV157" i="561" s="1"/>
  <c r="BU156" i="561"/>
  <c r="BV156" i="561" s="1"/>
  <c r="BU152" i="561"/>
  <c r="BV152" i="561" s="1"/>
  <c r="BU148" i="561"/>
  <c r="BV148" i="561" s="1"/>
  <c r="BU137" i="561"/>
  <c r="BV137" i="561" s="1"/>
  <c r="BU142" i="561"/>
  <c r="BV142" i="561" s="1"/>
  <c r="BU138" i="561"/>
  <c r="BV138" i="561" s="1"/>
  <c r="BU134" i="561"/>
  <c r="BV134" i="561" s="1"/>
  <c r="L30" i="562"/>
  <c r="BU26" i="561"/>
  <c r="BT26" i="561"/>
  <c r="BU22" i="561"/>
  <c r="BT22" i="561"/>
  <c r="BU17" i="561"/>
  <c r="BT17" i="561"/>
  <c r="BU130" i="561"/>
  <c r="BV130" i="561" s="1"/>
  <c r="BU126" i="561"/>
  <c r="BV126" i="561" s="1"/>
  <c r="BU122" i="561"/>
  <c r="BV122" i="561" s="1"/>
  <c r="BU118" i="561"/>
  <c r="BV118" i="561" s="1"/>
  <c r="BU114" i="561"/>
  <c r="BV114" i="561" s="1"/>
  <c r="BU110" i="561"/>
  <c r="BV110" i="561" s="1"/>
  <c r="BU106" i="561"/>
  <c r="BV106" i="561" s="1"/>
  <c r="BU102" i="561"/>
  <c r="BV102" i="561" s="1"/>
  <c r="BU98" i="561"/>
  <c r="BV98" i="561" s="1"/>
  <c r="BU94" i="561"/>
  <c r="BV94" i="561" s="1"/>
  <c r="BU90" i="561"/>
  <c r="BV90" i="561" s="1"/>
  <c r="BU86" i="561"/>
  <c r="BV86" i="561" s="1"/>
  <c r="BU82" i="561"/>
  <c r="BV82" i="561" s="1"/>
  <c r="BU78" i="561"/>
  <c r="BV78" i="561" s="1"/>
  <c r="BU74" i="561"/>
  <c r="BT74" i="561"/>
  <c r="BU70" i="561"/>
  <c r="BT70" i="561"/>
  <c r="BU66" i="561"/>
  <c r="BT66" i="561"/>
  <c r="BU62" i="561"/>
  <c r="BT62" i="561"/>
  <c r="BU58" i="561"/>
  <c r="BT58" i="561"/>
  <c r="BU54" i="561"/>
  <c r="BT54" i="561"/>
  <c r="BU50" i="561"/>
  <c r="BT50" i="561"/>
  <c r="BU46" i="561"/>
  <c r="BT46" i="561"/>
  <c r="BU42" i="561"/>
  <c r="BT42" i="561"/>
  <c r="BU38" i="561"/>
  <c r="BT38" i="561"/>
  <c r="BU34" i="561"/>
  <c r="BT34" i="561"/>
  <c r="N17" i="562"/>
  <c r="N10" i="562" s="1"/>
  <c r="BU77" i="561"/>
  <c r="BV77" i="561" s="1"/>
  <c r="BU73" i="561"/>
  <c r="BV73" i="561" s="1"/>
  <c r="BU69" i="561"/>
  <c r="BV69" i="561" s="1"/>
  <c r="BU65" i="561"/>
  <c r="BV65" i="561" s="1"/>
  <c r="BU61" i="561"/>
  <c r="BV61" i="561" s="1"/>
  <c r="BU57" i="561"/>
  <c r="BV57" i="561" s="1"/>
  <c r="BU53" i="561"/>
  <c r="BV53" i="561" s="1"/>
  <c r="BU49" i="561"/>
  <c r="BV49" i="561" s="1"/>
  <c r="BU45" i="561"/>
  <c r="BV45" i="561" s="1"/>
  <c r="BU41" i="561"/>
  <c r="BV41" i="561" s="1"/>
  <c r="BU37" i="561"/>
  <c r="BV37" i="561" s="1"/>
  <c r="BU33" i="561"/>
  <c r="BV33" i="561" s="1"/>
  <c r="M37" i="562"/>
  <c r="M30" i="562" s="1"/>
  <c r="I37" i="562"/>
  <c r="I30" i="562" s="1"/>
  <c r="BU30" i="561"/>
  <c r="BU25" i="561"/>
  <c r="BU21" i="561"/>
  <c r="Q18" i="562"/>
  <c r="Q17" i="562" s="1"/>
  <c r="O17" i="562"/>
  <c r="O10" i="562" s="1"/>
  <c r="K17" i="562"/>
  <c r="K10" i="562" s="1"/>
  <c r="G17" i="562"/>
  <c r="G10" i="562" s="1"/>
  <c r="BT30" i="561"/>
  <c r="BT25" i="561"/>
  <c r="BT21" i="561"/>
  <c r="Q31" i="562"/>
  <c r="R13" i="562"/>
  <c r="R21" i="562"/>
  <c r="R27" i="562"/>
  <c r="R35" i="562"/>
  <c r="R39" i="562"/>
  <c r="R43" i="562"/>
  <c r="R45" i="562"/>
  <c r="R49" i="562"/>
  <c r="R51" i="562"/>
  <c r="R55" i="562"/>
  <c r="R59" i="562"/>
  <c r="R62" i="562"/>
  <c r="S8" i="562"/>
  <c r="R12" i="562"/>
  <c r="R16" i="562"/>
  <c r="R20" i="562"/>
  <c r="R26" i="562"/>
  <c r="R24" i="562" s="1"/>
  <c r="R34" i="562"/>
  <c r="R31" i="562" s="1"/>
  <c r="R42" i="562"/>
  <c r="R48" i="562"/>
  <c r="R54" i="562"/>
  <c r="R58" i="562"/>
  <c r="R61" i="562"/>
  <c r="BV585" i="561" l="1"/>
  <c r="BV561" i="561"/>
  <c r="R50" i="562"/>
  <c r="Q10" i="562"/>
  <c r="Q30" i="562"/>
  <c r="R11" i="562"/>
  <c r="R18" i="562"/>
  <c r="BV147" i="561"/>
  <c r="BV642" i="561"/>
  <c r="BV685" i="561"/>
  <c r="BV541" i="561"/>
  <c r="BV613" i="561"/>
  <c r="BV573" i="561"/>
  <c r="BV644" i="561"/>
  <c r="BV545" i="561"/>
  <c r="BV684" i="561"/>
  <c r="BV695" i="561"/>
  <c r="BV571" i="561"/>
  <c r="BV662" i="561"/>
  <c r="BV691" i="561"/>
  <c r="BV638" i="561"/>
  <c r="BV696" i="561"/>
  <c r="BV690" i="561"/>
  <c r="BV678" i="561"/>
  <c r="BV656" i="561"/>
  <c r="BV692" i="561"/>
  <c r="BV648" i="561"/>
  <c r="BV694" i="561"/>
  <c r="BV538" i="561"/>
  <c r="BV572" i="561"/>
  <c r="BV564" i="561"/>
  <c r="BV628" i="561"/>
  <c r="BV668" i="561"/>
  <c r="BV553" i="561"/>
  <c r="BV658" i="561"/>
  <c r="BV425" i="561"/>
  <c r="BV413" i="561"/>
  <c r="BV579" i="561"/>
  <c r="BV654" i="561"/>
  <c r="BV666" i="561"/>
  <c r="BV672" i="561"/>
  <c r="BV624" i="561"/>
  <c r="BV650" i="561"/>
  <c r="BV398" i="561"/>
  <c r="BV402" i="561"/>
  <c r="BV422" i="561"/>
  <c r="BV410" i="561"/>
  <c r="BV576" i="561"/>
  <c r="BV592" i="561"/>
  <c r="BV608" i="561"/>
  <c r="BV580" i="561"/>
  <c r="BV394" i="561"/>
  <c r="BV180" i="561"/>
  <c r="BV176" i="561"/>
  <c r="BV405" i="561"/>
  <c r="BV530" i="561"/>
  <c r="BV534" i="561"/>
  <c r="BV151" i="561"/>
  <c r="BV213" i="561"/>
  <c r="BV221" i="561"/>
  <c r="BV229" i="561"/>
  <c r="BV414" i="561"/>
  <c r="BV646" i="561"/>
  <c r="BV670" i="561"/>
  <c r="BV686" i="561"/>
  <c r="BV674" i="561"/>
  <c r="BV593" i="561"/>
  <c r="BV578" i="561"/>
  <c r="BV17" i="561"/>
  <c r="BV374" i="561"/>
  <c r="BV390" i="561"/>
  <c r="BV429" i="561"/>
  <c r="BV560" i="561"/>
  <c r="BV159" i="561"/>
  <c r="BV181" i="561"/>
  <c r="BV217" i="561"/>
  <c r="BV225" i="561"/>
  <c r="BV209" i="561"/>
  <c r="BV282" i="561"/>
  <c r="BV378" i="561"/>
  <c r="BV430" i="561"/>
  <c r="BV388" i="561"/>
  <c r="BV392" i="561"/>
  <c r="BV396" i="561"/>
  <c r="BV400" i="561"/>
  <c r="BV418" i="561"/>
  <c r="BV406" i="561"/>
  <c r="BV556" i="561"/>
  <c r="BV620" i="561"/>
  <c r="BV548" i="561"/>
  <c r="BV612" i="561"/>
  <c r="BV22" i="561"/>
  <c r="BV588" i="561"/>
  <c r="BV544" i="561"/>
  <c r="BV546" i="561"/>
  <c r="T8" i="562"/>
  <c r="S12" i="562"/>
  <c r="S16" i="562"/>
  <c r="S20" i="562"/>
  <c r="S26" i="562"/>
  <c r="S34" i="562"/>
  <c r="S42" i="562"/>
  <c r="S48" i="562"/>
  <c r="S54" i="562"/>
  <c r="S58" i="562"/>
  <c r="S61" i="562"/>
  <c r="S15" i="562"/>
  <c r="S19" i="562"/>
  <c r="S23" i="562"/>
  <c r="S25" i="562"/>
  <c r="S29" i="562"/>
  <c r="S33" i="562"/>
  <c r="S41" i="562"/>
  <c r="S47" i="562"/>
  <c r="S53" i="562"/>
  <c r="S57" i="562"/>
  <c r="S60" i="562"/>
  <c r="S62" i="562"/>
  <c r="S13" i="562"/>
  <c r="S14" i="562"/>
  <c r="S35" i="562"/>
  <c r="S45" i="562"/>
  <c r="S46" i="562"/>
  <c r="S43" i="562"/>
  <c r="S51" i="562"/>
  <c r="S52" i="562"/>
  <c r="S59" i="562"/>
  <c r="S21" i="562"/>
  <c r="S36" i="562"/>
  <c r="S39" i="562"/>
  <c r="S40" i="562"/>
  <c r="S55" i="562"/>
  <c r="S56" i="562"/>
  <c r="S22" i="562"/>
  <c r="S28" i="562"/>
  <c r="S27" i="562"/>
  <c r="S49" i="562"/>
  <c r="S32" i="562"/>
  <c r="R38" i="562"/>
  <c r="BV30" i="561"/>
  <c r="BV34" i="561"/>
  <c r="BV42" i="561"/>
  <c r="BV50" i="561"/>
  <c r="BV58" i="561"/>
  <c r="BV66" i="561"/>
  <c r="BV74" i="561"/>
  <c r="BV168" i="561"/>
  <c r="BV172" i="561"/>
  <c r="BV155" i="561"/>
  <c r="BV386" i="561"/>
  <c r="BV145" i="561"/>
  <c r="BV382" i="561"/>
  <c r="BV426" i="561"/>
  <c r="BV524" i="561"/>
  <c r="BV528" i="561"/>
  <c r="BV532" i="561"/>
  <c r="BV536" i="561"/>
  <c r="BV540" i="561"/>
  <c r="BV563" i="561"/>
  <c r="BV604" i="561"/>
  <c r="BV627" i="561"/>
  <c r="BV555" i="561"/>
  <c r="BV596" i="561"/>
  <c r="BV619" i="561"/>
  <c r="BV552" i="561"/>
  <c r="BV568" i="561"/>
  <c r="BV584" i="561"/>
  <c r="BV600" i="561"/>
  <c r="BV616" i="561"/>
  <c r="BV632" i="561"/>
  <c r="BV693" i="561"/>
  <c r="R17" i="562"/>
  <c r="R44" i="562"/>
  <c r="BV21" i="561"/>
  <c r="BV38" i="561"/>
  <c r="BV46" i="561"/>
  <c r="BV54" i="561"/>
  <c r="BV62" i="561"/>
  <c r="BV70" i="561"/>
  <c r="BV26" i="561"/>
  <c r="BV164" i="561"/>
  <c r="BV173" i="561"/>
  <c r="BV177" i="561"/>
  <c r="BV169" i="561"/>
  <c r="BV417" i="561"/>
  <c r="BV522" i="561"/>
  <c r="BV526" i="561"/>
  <c r="BV595" i="561"/>
  <c r="BV551" i="561"/>
  <c r="BV567" i="561"/>
  <c r="BV583" i="561"/>
  <c r="BV599" i="561"/>
  <c r="BV615" i="561"/>
  <c r="BV631" i="561"/>
  <c r="BV587" i="561"/>
  <c r="BV25" i="561"/>
  <c r="BV421" i="561"/>
  <c r="BV409" i="561"/>
  <c r="BV547" i="561"/>
  <c r="BV611" i="561"/>
  <c r="BV603" i="561"/>
  <c r="BV543" i="561"/>
  <c r="BV559" i="561"/>
  <c r="BV575" i="561"/>
  <c r="BV591" i="561"/>
  <c r="BV607" i="561"/>
  <c r="BV623" i="561"/>
  <c r="R10" i="562" l="1"/>
  <c r="S50" i="562"/>
  <c r="R37" i="562"/>
  <c r="R30" i="562" s="1"/>
  <c r="S31" i="562"/>
  <c r="S38" i="562"/>
  <c r="S44" i="562"/>
  <c r="S24" i="562"/>
  <c r="S11" i="562"/>
  <c r="S18" i="562"/>
  <c r="T15" i="562"/>
  <c r="T19" i="562"/>
  <c r="T23" i="562"/>
  <c r="T25" i="562"/>
  <c r="T29" i="562"/>
  <c r="T33" i="562"/>
  <c r="T41" i="562"/>
  <c r="T47" i="562"/>
  <c r="T53" i="562"/>
  <c r="T57" i="562"/>
  <c r="T60" i="562"/>
  <c r="T14" i="562"/>
  <c r="T22" i="562"/>
  <c r="T28" i="562"/>
  <c r="T32" i="562"/>
  <c r="T36" i="562"/>
  <c r="T40" i="562"/>
  <c r="T46" i="562"/>
  <c r="T52" i="562"/>
  <c r="T56" i="562"/>
  <c r="T61" i="562"/>
  <c r="T62" i="562"/>
  <c r="T20" i="562"/>
  <c r="T21" i="562"/>
  <c r="T34" i="562"/>
  <c r="T35" i="562"/>
  <c r="T16" i="562"/>
  <c r="T26" i="562"/>
  <c r="T39" i="562"/>
  <c r="T48" i="562"/>
  <c r="T55" i="562"/>
  <c r="T13" i="562"/>
  <c r="T45" i="562"/>
  <c r="T54" i="562"/>
  <c r="U8" i="562"/>
  <c r="T27" i="562"/>
  <c r="T42" i="562"/>
  <c r="T49" i="562"/>
  <c r="T58" i="562"/>
  <c r="T12" i="562"/>
  <c r="T43" i="562"/>
  <c r="T51" i="562"/>
  <c r="T59" i="562"/>
  <c r="S17" i="562" l="1"/>
  <c r="S37" i="562"/>
  <c r="S30" i="562" s="1"/>
  <c r="T44" i="562"/>
  <c r="T38" i="562"/>
  <c r="T37" i="562" s="1"/>
  <c r="U14" i="562"/>
  <c r="U22" i="562"/>
  <c r="U28" i="562"/>
  <c r="U32" i="562"/>
  <c r="U36" i="562"/>
  <c r="U40" i="562"/>
  <c r="U46" i="562"/>
  <c r="U52" i="562"/>
  <c r="U56" i="562"/>
  <c r="U13" i="562"/>
  <c r="U21" i="562"/>
  <c r="U27" i="562"/>
  <c r="U35" i="562"/>
  <c r="U39" i="562"/>
  <c r="U43" i="562"/>
  <c r="U45" i="562"/>
  <c r="U49" i="562"/>
  <c r="U51" i="562"/>
  <c r="U55" i="562"/>
  <c r="U59" i="562"/>
  <c r="U62" i="562"/>
  <c r="U15" i="562"/>
  <c r="U20" i="562"/>
  <c r="U25" i="562"/>
  <c r="U29" i="562"/>
  <c r="U34" i="562"/>
  <c r="U41" i="562"/>
  <c r="U47" i="562"/>
  <c r="U53" i="562"/>
  <c r="U57" i="562"/>
  <c r="U12" i="562"/>
  <c r="U16" i="562"/>
  <c r="U26" i="562"/>
  <c r="U42" i="562"/>
  <c r="U48" i="562"/>
  <c r="U54" i="562"/>
  <c r="U58" i="562"/>
  <c r="U19" i="562"/>
  <c r="U61" i="562"/>
  <c r="U23" i="562"/>
  <c r="U33" i="562"/>
  <c r="U60" i="562"/>
  <c r="T50" i="562"/>
  <c r="T18" i="562"/>
  <c r="T11" i="562"/>
  <c r="T24" i="562"/>
  <c r="T31" i="562"/>
  <c r="S10" i="562"/>
  <c r="T17" i="562" l="1"/>
  <c r="T10" i="562" s="1"/>
  <c r="U11" i="562"/>
  <c r="T30" i="562"/>
  <c r="U18" i="562"/>
  <c r="U50" i="562"/>
  <c r="U38" i="562"/>
  <c r="U24" i="562"/>
  <c r="U44" i="562"/>
  <c r="U31" i="562"/>
  <c r="U37" i="562" l="1"/>
  <c r="U30" i="562" s="1"/>
  <c r="U17" i="562"/>
  <c r="U10" i="562" s="1"/>
  <c r="D5" i="534" l="1"/>
  <c r="B5" i="518"/>
  <c r="F4" i="521" l="1"/>
  <c r="AQ19" i="568" l="1"/>
  <c r="AT19" i="568"/>
  <c r="BD19" i="568"/>
  <c r="U19" i="568"/>
  <c r="O19" i="568"/>
  <c r="AN19" i="568"/>
  <c r="AW19" i="568"/>
  <c r="AD19" i="568"/>
  <c r="R19" i="568"/>
  <c r="X19" i="568"/>
  <c r="BA19" i="568"/>
  <c r="AG19" i="568"/>
  <c r="AA19" i="568"/>
  <c r="AK19" i="568"/>
  <c r="X17" i="568" l="1"/>
  <c r="AW17" i="568"/>
  <c r="AD17" i="568"/>
  <c r="AT17" i="568"/>
  <c r="BA17" i="568"/>
  <c r="AG17" i="568"/>
  <c r="O17" i="568"/>
  <c r="AQ17" i="568"/>
  <c r="AK17" i="568"/>
  <c r="AA17" i="568"/>
  <c r="U17" i="568"/>
  <c r="BD17" i="568"/>
  <c r="AN17" i="568"/>
  <c r="R17" i="568"/>
  <c r="AJ19" i="568"/>
  <c r="AJ17" i="568" l="1"/>
  <c r="G18" i="568" l="1"/>
  <c r="G15" i="568"/>
  <c r="G19" i="568"/>
  <c r="G16" i="568" l="1"/>
  <c r="G17" i="568"/>
  <c r="EZ18" i="567"/>
  <c r="KF18" i="567"/>
  <c r="KF20" i="567"/>
  <c r="EZ20" i="567"/>
  <c r="EZ21" i="567"/>
  <c r="KF21" i="567"/>
  <c r="EZ19" i="567"/>
  <c r="EY19" i="567"/>
  <c r="EU19" i="567" s="1"/>
  <c r="EZ22" i="567"/>
  <c r="EY22" i="567"/>
  <c r="EU22" i="567" s="1"/>
  <c r="EY20" i="567" l="1"/>
  <c r="EU20" i="567" s="1"/>
  <c r="KF22" i="567"/>
  <c r="KF19" i="567"/>
  <c r="EY21" i="567"/>
  <c r="EU21" i="567" s="1"/>
  <c r="EY18" i="567"/>
  <c r="EU18" i="56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X8" authorId="0" shapeId="0" xr:uid="{00000000-0006-0000-0700-000001000000}">
      <text>
        <r>
          <rPr>
            <sz val="9"/>
            <color indexed="81"/>
            <rFont val="Tahoma"/>
            <family val="2"/>
            <charset val="204"/>
          </rPr>
          <t>Под парковым ресурсом понимается количество часов, которое должен отработать котел. Указывается в соответствии с техническим паспортом. Парковый ресурс может также отсчитываться от последнего капитального ремонта котла</t>
        </r>
      </text>
    </comment>
    <comment ref="AY8" authorId="0" shapeId="0" xr:uid="{00000000-0006-0000-0700-000002000000}">
      <text>
        <r>
          <rPr>
            <sz val="9"/>
            <color indexed="81"/>
            <rFont val="Tahoma"/>
            <family val="2"/>
            <charset val="204"/>
          </rPr>
          <t>Количество фактически отработанных часов</t>
        </r>
      </text>
    </comment>
  </commentList>
</comments>
</file>

<file path=xl/sharedStrings.xml><?xml version="1.0" encoding="utf-8"?>
<sst xmlns="http://schemas.openxmlformats.org/spreadsheetml/2006/main" count="6396" uniqueCount="2258">
  <si>
    <t>logical</t>
  </si>
  <si>
    <t>да</t>
  </si>
  <si>
    <t>нет</t>
  </si>
  <si>
    <t>3.3</t>
  </si>
  <si>
    <t>et_union</t>
  </si>
  <si>
    <t>REESTR_MO</t>
  </si>
  <si>
    <t>Фамилия, имя, отчество</t>
  </si>
  <si>
    <t>Контактный телефон</t>
  </si>
  <si>
    <t>Должность</t>
  </si>
  <si>
    <t>e-mail</t>
  </si>
  <si>
    <t>Республика Татарстан</t>
  </si>
  <si>
    <t>Причина</t>
  </si>
  <si>
    <t>№ п/п</t>
  </si>
  <si>
    <t>Ульяновская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</si>
  <si>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</si>
  <si>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</si>
  <si>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</si>
  <si>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</si>
  <si>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</si>
  <si>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</si>
  <si>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</si>
  <si>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</si>
  <si>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</si>
  <si>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</si>
  <si>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</si>
  <si>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</si>
  <si>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</si>
  <si>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</si>
  <si>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</si>
  <si>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</si>
  <si>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</si>
  <si>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</si>
  <si>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</si>
  <si>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</si>
  <si>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</si>
  <si>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</si>
  <si>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</si>
  <si>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</si>
  <si>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</si>
  <si>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</si>
  <si>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</si>
  <si>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</si>
  <si>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</si>
  <si>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</si>
  <si>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</si>
  <si>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</si>
  <si>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</si>
  <si>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</si>
  <si>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</si>
  <si>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</si>
  <si>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</si>
  <si>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</si>
  <si>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</si>
  <si>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</si>
  <si>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</si>
  <si>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</si>
  <si>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</si>
  <si>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</si>
  <si>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</si>
  <si>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</si>
  <si>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</si>
  <si>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</si>
  <si>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</si>
  <si>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</si>
  <si>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</si>
  <si>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</si>
  <si>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</si>
  <si>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</si>
  <si>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</si>
  <si>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</si>
  <si>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</si>
  <si>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</si>
  <si>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</si>
  <si>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</si>
  <si>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</si>
  <si>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</si>
  <si>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</si>
  <si>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</si>
  <si>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</si>
  <si>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</si>
  <si>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</si>
  <si>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</si>
  <si>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</si>
  <si>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</si>
  <si>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</si>
  <si>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</si>
  <si>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</si>
  <si>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</si>
  <si>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</si>
  <si>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</si>
  <si>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</si>
  <si>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</si>
  <si>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</si>
  <si>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</si>
  <si>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</si>
  <si>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</si>
  <si>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</si>
  <si>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Дистрибутивы:</t>
  </si>
  <si>
    <t>Субъект РФ</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</si>
  <si>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</si>
  <si>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</si>
  <si>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</si>
  <si>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</si>
  <si>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</si>
  <si>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</si>
  <si>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</si>
  <si>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</si>
  <si>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</si>
  <si>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</si>
  <si>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</si>
  <si>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REESTR_ORG</t>
  </si>
  <si>
    <t>modProv</t>
  </si>
  <si>
    <t>modfrmReestr</t>
  </si>
  <si>
    <t>г.Байконур</t>
  </si>
  <si>
    <t>г.Санкт-Петербург</t>
  </si>
  <si>
    <t>REGION</t>
  </si>
  <si>
    <t>Дата/Время</t>
  </si>
  <si>
    <t>Сообщение</t>
  </si>
  <si>
    <t>Статус</t>
  </si>
  <si>
    <t>modClassifierValidate</t>
  </si>
  <si>
    <t>Лог обновления</t>
  </si>
  <si>
    <t>modReestr</t>
  </si>
  <si>
    <t>modUpdTemplMain</t>
  </si>
  <si>
    <t>Наименование организации</t>
  </si>
  <si>
    <t>3.1</t>
  </si>
  <si>
    <t>3.2</t>
  </si>
  <si>
    <t/>
  </si>
  <si>
    <t>Вид деятельности</t>
  </si>
  <si>
    <t>Муниципальный район</t>
  </si>
  <si>
    <t>Муниципальное образование</t>
  </si>
  <si>
    <t>ОКТМО</t>
  </si>
  <si>
    <t>Производство тепловой энергии</t>
  </si>
  <si>
    <t>Передача теплоэнергии по региональным тепловым сетям</t>
  </si>
  <si>
    <t>Прочие объекты и мероприятия, относимые к регулируемому виду деятельности</t>
  </si>
  <si>
    <t>Добавить комментарий</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</si>
  <si>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</si>
  <si>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</si>
  <si>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</si>
  <si>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</si>
  <si>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</si>
  <si>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</si>
  <si>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</si>
  <si>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</si>
  <si>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</si>
  <si>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</si>
  <si>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</si>
  <si>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month_list</t>
  </si>
  <si>
    <t>Январь</t>
  </si>
  <si>
    <t>Февраль</t>
  </si>
  <si>
    <t>Март</t>
  </si>
  <si>
    <t>Апрель</t>
  </si>
  <si>
    <t>Май</t>
  </si>
  <si>
    <t>Июнь</t>
  </si>
  <si>
    <t>Июль</t>
  </si>
  <si>
    <t>Август</t>
  </si>
  <si>
    <t>Сентябрь</t>
  </si>
  <si>
    <t>Октябрь</t>
  </si>
  <si>
    <t>Ноябрь</t>
  </si>
  <si>
    <t>Декабрь</t>
  </si>
  <si>
    <t>modInstruction</t>
  </si>
  <si>
    <t>modfrmCheckUpdates</t>
  </si>
  <si>
    <t>1.1</t>
  </si>
  <si>
    <t>1.2</t>
  </si>
  <si>
    <t>1.3</t>
  </si>
  <si>
    <t>2.1</t>
  </si>
  <si>
    <t>2.2</t>
  </si>
  <si>
    <t>4.1</t>
  </si>
  <si>
    <t>4.2</t>
  </si>
  <si>
    <t>г.Севастополь</t>
  </si>
  <si>
    <t>Республика Крым</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</si>
  <si>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</si>
  <si>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Консультации:</t>
  </si>
  <si>
    <t>Обратиться за помощью</t>
  </si>
  <si>
    <t>Перейти</t>
  </si>
  <si>
    <t>Отчётные формы:</t>
  </si>
  <si>
    <t>Перейти к разделу</t>
  </si>
  <si>
    <t>Тип муниципального образования</t>
  </si>
  <si>
    <t>1</t>
  </si>
  <si>
    <t>modfrmRegion</t>
  </si>
  <si>
    <t>mod_00</t>
  </si>
  <si>
    <t>mod_01</t>
  </si>
  <si>
    <t>Комментарий</t>
  </si>
  <si>
    <t>et_com</t>
  </si>
  <si>
    <t>mod_com</t>
  </si>
  <si>
    <t>Наименование объекта</t>
  </si>
  <si>
    <t>Тип объекта</t>
  </si>
  <si>
    <t>Адрес объекта</t>
  </si>
  <si>
    <t>Населенный пункт</t>
  </si>
  <si>
    <t>№ объекта</t>
  </si>
  <si>
    <t>1.4</t>
  </si>
  <si>
    <t>modHTTP</t>
  </si>
  <si>
    <t>et_ws_02_1</t>
  </si>
  <si>
    <t>mod_02</t>
  </si>
  <si>
    <t>REESTR_OBJECT</t>
  </si>
  <si>
    <t>Наименование (описание) обособленного подразделения</t>
  </si>
  <si>
    <t>5</t>
  </si>
  <si>
    <t>Инструкция по заполнению</t>
  </si>
  <si>
    <t>Общая инструкция по заполнению отчетной формы:</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</si>
  <si>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</si>
  <si>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6</t>
  </si>
  <si>
    <t>7</t>
  </si>
  <si>
    <t>modCheckCyan</t>
  </si>
  <si>
    <t>modHyp</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</si>
  <si>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t>
  </si>
  <si>
    <t>8</t>
  </si>
  <si>
    <t>spr_type</t>
  </si>
  <si>
    <t>Технико-экономические показатели регулируемой организации</t>
  </si>
  <si>
    <t>2016-2020</t>
  </si>
  <si>
    <t>Реализация теплоносителя</t>
  </si>
  <si>
    <t>Дата вывода из эксплуатации</t>
  </si>
  <si>
    <t>Дата ввода в эксплуатацию</t>
  </si>
  <si>
    <t>Тип системы теплоснабжения</t>
  </si>
  <si>
    <t>Период работы</t>
  </si>
  <si>
    <t>№ пп</t>
  </si>
  <si>
    <t xml:space="preserve">К - Отпуск с коллекторов; Т - Отпуск через тепловую сеть </t>
  </si>
  <si>
    <t>Данные по котельным</t>
  </si>
  <si>
    <t>Принадлежность к районам Крайнего Севера</t>
  </si>
  <si>
    <t>тыс.руб.</t>
  </si>
  <si>
    <t>Косвенные затраты</t>
  </si>
  <si>
    <t>31.4.2</t>
  </si>
  <si>
    <t>Прямые затраты</t>
  </si>
  <si>
    <t>31.4.1</t>
  </si>
  <si>
    <t>Затраты из прибыли на прочие цели</t>
  </si>
  <si>
    <t>31.4</t>
  </si>
  <si>
    <t>31.3.2</t>
  </si>
  <si>
    <t>31.3.1</t>
  </si>
  <si>
    <t>Затраты из прибыли на поощрение</t>
  </si>
  <si>
    <t>31.3</t>
  </si>
  <si>
    <t>31.2.2</t>
  </si>
  <si>
    <t>31.2.1</t>
  </si>
  <si>
    <t>Затраты из прибыли на социальное развитие</t>
  </si>
  <si>
    <t>31.2</t>
  </si>
  <si>
    <t>31.1.2</t>
  </si>
  <si>
    <t>31.1.1</t>
  </si>
  <si>
    <t>При наличии прямых затрат по отдельным котельным данные указываются в соответствующей статье в строке "прямые затраты".
Распределяются по драйверу "установленная мощность" автоматически по прописанной формуле. Для разнесения затрат по котельным указать общий объем затрат по указанной статье в столбцы 10-14  в соответствующий год. По котельным данные заполнятся автоматически.</t>
  </si>
  <si>
    <t>Затраты из прибыли на развитие производства (капитальные вложения)</t>
  </si>
  <si>
    <t>31.1</t>
  </si>
  <si>
    <t>Затраты из прибыли на разные цели по котельной</t>
  </si>
  <si>
    <t>Затраты из прибыли</t>
  </si>
  <si>
    <t>31</t>
  </si>
  <si>
    <t>Убыток</t>
  </si>
  <si>
    <t>30</t>
  </si>
  <si>
    <t>Всего расходов</t>
  </si>
  <si>
    <t>29</t>
  </si>
  <si>
    <t>28.2</t>
  </si>
  <si>
    <t>28.1</t>
  </si>
  <si>
    <t>Прочие неподконтрольные расходы</t>
  </si>
  <si>
    <t>28</t>
  </si>
  <si>
    <t>27.2</t>
  </si>
  <si>
    <t>27.1</t>
  </si>
  <si>
    <t>Налог на прибыль</t>
  </si>
  <si>
    <t>27</t>
  </si>
  <si>
    <t>26.2</t>
  </si>
  <si>
    <t>26.1</t>
  </si>
  <si>
    <t>Расходы на выплаты по договорам займа и кредитным договорам, включая проценты по ним</t>
  </si>
  <si>
    <t>26</t>
  </si>
  <si>
    <t>25.2.2</t>
  </si>
  <si>
    <t>25.2.1</t>
  </si>
  <si>
    <t>Амортизация иных основных средств и нематериальных активов</t>
  </si>
  <si>
    <t>25.2</t>
  </si>
  <si>
    <t>25.1.2</t>
  </si>
  <si>
    <t>25.1.1</t>
  </si>
  <si>
    <t>Амортизация производственного оборудования</t>
  </si>
  <si>
    <t>25.1</t>
  </si>
  <si>
    <t>Фактические данные</t>
  </si>
  <si>
    <t>Амортизация основных средств и нематериальных активов</t>
  </si>
  <si>
    <t>25</t>
  </si>
  <si>
    <t>Справочная информация (РСД тарифной части). Не требуется детализация для каждой котельной</t>
  </si>
  <si>
    <t>Расходы по сомнительным долгам</t>
  </si>
  <si>
    <t>24</t>
  </si>
  <si>
    <t>23.4.5.1</t>
  </si>
  <si>
    <t>Прочие налоги</t>
  </si>
  <si>
    <t>23.4.5</t>
  </si>
  <si>
    <t>23.4.4.2</t>
  </si>
  <si>
    <t>23.4.4.1</t>
  </si>
  <si>
    <t>Водный налог</t>
  </si>
  <si>
    <t>23.4.4</t>
  </si>
  <si>
    <t>23.4.3.2</t>
  </si>
  <si>
    <t>23.4.3.1</t>
  </si>
  <si>
    <t>Транспортный налог</t>
  </si>
  <si>
    <t>23.4.3</t>
  </si>
  <si>
    <t>23.4.2.2</t>
  </si>
  <si>
    <t>23.4.2.1</t>
  </si>
  <si>
    <t>Земельный налог</t>
  </si>
  <si>
    <t>23.4.2</t>
  </si>
  <si>
    <t>23.4.1.2</t>
  </si>
  <si>
    <t>23.4.1.1</t>
  </si>
  <si>
    <t>Налог на имущество организаций</t>
  </si>
  <si>
    <t>23.4.1</t>
  </si>
  <si>
    <t>Уплата налогов, всего</t>
  </si>
  <si>
    <t>23.4</t>
  </si>
  <si>
    <t>23.3.2</t>
  </si>
  <si>
    <t>23.3.1</t>
  </si>
  <si>
    <t>Иные расходы</t>
  </si>
  <si>
    <t>23.3</t>
  </si>
  <si>
    <t>23.2.2</t>
  </si>
  <si>
    <t>23.2.1</t>
  </si>
  <si>
    <t>Расходы на обязательное страхование</t>
  </si>
  <si>
    <t>23.2</t>
  </si>
  <si>
    <t>23.1.2</t>
  </si>
  <si>
    <t>23.1.1</t>
  </si>
  <si>
    <t>Плата за выбросы и сбросы загрязняющих веществ в окружающую среду, размещение отходов и другие виды негативного воздействия на окружающую среду в пределах установленных нормативов и (или) лимитов</t>
  </si>
  <si>
    <t>23.1</t>
  </si>
  <si>
    <t>Расходы на уплату налогов, сборов и других обязательных платежей, в том числе:</t>
  </si>
  <si>
    <t>23</t>
  </si>
  <si>
    <t>22.3.2</t>
  </si>
  <si>
    <t>22.3.1</t>
  </si>
  <si>
    <t>Лизинг непроизводственных объектов  (с переходом права собственности на предмет лизинга к лизингополучателю)</t>
  </si>
  <si>
    <t>22.3</t>
  </si>
  <si>
    <t>22.2.2</t>
  </si>
  <si>
    <t>22.2.1</t>
  </si>
  <si>
    <t>Лизинг непроизводственных объектов (без перехода права собственности на предмет лизинга к лизингополучателю)</t>
  </si>
  <si>
    <t>22.2</t>
  </si>
  <si>
    <t>22.1.2</t>
  </si>
  <si>
    <t>22.1.1</t>
  </si>
  <si>
    <t>Лизинг производственных объектов</t>
  </si>
  <si>
    <t>22.1</t>
  </si>
  <si>
    <t>При отсутствии фактических данных детализация по котельным возможна по установленной мощности</t>
  </si>
  <si>
    <t>Лизинговый платеж</t>
  </si>
  <si>
    <t>22</t>
  </si>
  <si>
    <t>21.2</t>
  </si>
  <si>
    <t>21.1</t>
  </si>
  <si>
    <t>Концессионная плата</t>
  </si>
  <si>
    <t>21</t>
  </si>
  <si>
    <t>20.2.2</t>
  </si>
  <si>
    <t>20.2.1</t>
  </si>
  <si>
    <t>Аренда непроизводственных объектов</t>
  </si>
  <si>
    <t>20.2</t>
  </si>
  <si>
    <t>20.1.2</t>
  </si>
  <si>
    <t>20.1.1</t>
  </si>
  <si>
    <t>Аренда производственных объектов</t>
  </si>
  <si>
    <t>20.1</t>
  </si>
  <si>
    <t>Арендная плата</t>
  </si>
  <si>
    <t>20</t>
  </si>
  <si>
    <t>19.2</t>
  </si>
  <si>
    <t>19.1</t>
  </si>
  <si>
    <t>Расходы на оплату услуг, оказываемых организациями, осуществляющими регулируемые виды деятельности</t>
  </si>
  <si>
    <t>19</t>
  </si>
  <si>
    <t>18.2.2</t>
  </si>
  <si>
    <t>18.2.1</t>
  </si>
  <si>
    <t>В случае превышения значения данной строки 20% от совокупного значения по статье - расшифровать в данной ячейке сумму затрат в формате: Наименование котельной - год - расшифровка статьи затрат</t>
  </si>
  <si>
    <t>18.2</t>
  </si>
  <si>
    <t>18.1.2</t>
  </si>
  <si>
    <t>18.1.1</t>
  </si>
  <si>
    <t>Общехозяйственные расходы</t>
  </si>
  <si>
    <t>18.1</t>
  </si>
  <si>
    <t>Прочие операционные расходы</t>
  </si>
  <si>
    <t>18</t>
  </si>
  <si>
    <t>17.2</t>
  </si>
  <si>
    <t>17.1</t>
  </si>
  <si>
    <t>Услуги банков</t>
  </si>
  <si>
    <t>17</t>
  </si>
  <si>
    <t>16.2</t>
  </si>
  <si>
    <t>16.1</t>
  </si>
  <si>
    <t>Расходы на вывод из эксплуатации (в том числе на консервацию) и вывод из консервации</t>
  </si>
  <si>
    <t>16</t>
  </si>
  <si>
    <t>15.2</t>
  </si>
  <si>
    <t>15.1</t>
  </si>
  <si>
    <t>Расходы на обучение персонала</t>
  </si>
  <si>
    <t>15</t>
  </si>
  <si>
    <t>14.2</t>
  </si>
  <si>
    <t>14.1</t>
  </si>
  <si>
    <t>Расходы на служебные командировки</t>
  </si>
  <si>
    <t>14</t>
  </si>
  <si>
    <t>13.12.2</t>
  </si>
  <si>
    <t>13.12.1</t>
  </si>
  <si>
    <t>Иные работы и услуги</t>
  </si>
  <si>
    <t>13.12</t>
  </si>
  <si>
    <t>13.11.2</t>
  </si>
  <si>
    <t>13.11.1</t>
  </si>
  <si>
    <t>Средства на необязательное (дополнительное) страхование</t>
  </si>
  <si>
    <t>13.11</t>
  </si>
  <si>
    <t>13.10.2</t>
  </si>
  <si>
    <t>13.10.1</t>
  </si>
  <si>
    <t>Целевые средства на НИОКР</t>
  </si>
  <si>
    <t>13.10</t>
  </si>
  <si>
    <t>13.9.2</t>
  </si>
  <si>
    <t>13.9.1</t>
  </si>
  <si>
    <t>Расходы по подготовке и освоению производства (пуско-наладочные работы)</t>
  </si>
  <si>
    <t>13.9</t>
  </si>
  <si>
    <t>13.8.2</t>
  </si>
  <si>
    <t>13.8.1</t>
  </si>
  <si>
    <t>Услуги по стратегическому управлению организацией</t>
  </si>
  <si>
    <t>13.8</t>
  </si>
  <si>
    <t>13.7.2</t>
  </si>
  <si>
    <t>13.7.1</t>
  </si>
  <si>
    <t>Расходы на аудиторские услуги</t>
  </si>
  <si>
    <t>13.7</t>
  </si>
  <si>
    <t>13.6.2</t>
  </si>
  <si>
    <t>13.6.1</t>
  </si>
  <si>
    <t>Расходы на информационные услуги</t>
  </si>
  <si>
    <t>13.6</t>
  </si>
  <si>
    <t>13.5.2</t>
  </si>
  <si>
    <t>13.5.1</t>
  </si>
  <si>
    <t>Расходы на юридические услуги</t>
  </si>
  <si>
    <t>13.5</t>
  </si>
  <si>
    <t>13.4.2</t>
  </si>
  <si>
    <t>13.4.1</t>
  </si>
  <si>
    <t>Расходы на консультационные услуги</t>
  </si>
  <si>
    <t>13.4</t>
  </si>
  <si>
    <t>13.3.2</t>
  </si>
  <si>
    <t>13.3.1</t>
  </si>
  <si>
    <t xml:space="preserve">Коммунальные услуги </t>
  </si>
  <si>
    <t>13.3</t>
  </si>
  <si>
    <t>13.2.2</t>
  </si>
  <si>
    <t>13.2.1</t>
  </si>
  <si>
    <t xml:space="preserve">Услуги вневедомственной охраны </t>
  </si>
  <si>
    <t>13.2</t>
  </si>
  <si>
    <t>13.1.2</t>
  </si>
  <si>
    <t>13.1.1</t>
  </si>
  <si>
    <t>Услуги связи</t>
  </si>
  <si>
    <t>13.1</t>
  </si>
  <si>
    <t>При наличии прямых затрат по отдельным котельным данные указываются в соответствующей статье в строке "прямые затраты".
Косвенные затраты распределяются по драйверу "установленная мощность" автоматически по прописанной формуле. Для разнесения косвенных затрат по котельным указать общий объем затрат по указанной статье в столбцы 10-14  в соответствующий год. По котельным данные заполнятся автоматически.</t>
  </si>
  <si>
    <t>Расходы на оплату иных работ и услуг, выполняемых по договорам с организациями, включая:</t>
  </si>
  <si>
    <t>13</t>
  </si>
  <si>
    <t>12.4.2</t>
  </si>
  <si>
    <t>12.4.1</t>
  </si>
  <si>
    <t>В случае превышения значения 20% от совокупного значения по статье - расшифровать в данной ячейке сумму затрат в формате: Наименование котельной - год - расшифровка статьи затрат</t>
  </si>
  <si>
    <t>Иные работы и услуги производственного характера</t>
  </si>
  <si>
    <t>12.4</t>
  </si>
  <si>
    <t>12.3.2</t>
  </si>
  <si>
    <t>12.3.1</t>
  </si>
  <si>
    <t>Прочие услуги вспомогательных производств</t>
  </si>
  <si>
    <t>12.3</t>
  </si>
  <si>
    <t>12.2.2</t>
  </si>
  <si>
    <t>12.2.1</t>
  </si>
  <si>
    <t>Работы по техническому регламенту</t>
  </si>
  <si>
    <t>12.2</t>
  </si>
  <si>
    <t>12.1.2</t>
  </si>
  <si>
    <t>12.1.1</t>
  </si>
  <si>
    <t>Транспортные услуги</t>
  </si>
  <si>
    <t>12.1</t>
  </si>
  <si>
    <t>Расходы на оплату работ и услуг производственного характера, выполняемых по договорам со сторонними организациями</t>
  </si>
  <si>
    <t>12</t>
  </si>
  <si>
    <t>11.3.2</t>
  </si>
  <si>
    <t>11.3.1</t>
  </si>
  <si>
    <t>Прочее</t>
  </si>
  <si>
    <t>11.3</t>
  </si>
  <si>
    <t>11.2.2</t>
  </si>
  <si>
    <t>11.2.1</t>
  </si>
  <si>
    <t>Ремонт зданий и сооружений</t>
  </si>
  <si>
    <t>11.2</t>
  </si>
  <si>
    <t>11.1.2</t>
  </si>
  <si>
    <t>11.1.1</t>
  </si>
  <si>
    <t>Ремонт оборудования</t>
  </si>
  <si>
    <t>11.1</t>
  </si>
  <si>
    <t>Ремонт основных средств, выполняемый подрядным способом</t>
  </si>
  <si>
    <t>11</t>
  </si>
  <si>
    <t>10.7.2</t>
  </si>
  <si>
    <t>10.7.1</t>
  </si>
  <si>
    <t>Прочие расходы</t>
  </si>
  <si>
    <t>10.7</t>
  </si>
  <si>
    <t>10.6.2</t>
  </si>
  <si>
    <t>10.6.1</t>
  </si>
  <si>
    <t>Хозяйственный инвентарь и другие вспомогательные материалы</t>
  </si>
  <si>
    <t>10.6</t>
  </si>
  <si>
    <t>10.5.2</t>
  </si>
  <si>
    <t>10.5.1</t>
  </si>
  <si>
    <t>Специальная одежда</t>
  </si>
  <si>
    <t>10.5</t>
  </si>
  <si>
    <t>10.4.2</t>
  </si>
  <si>
    <t>10.4.1</t>
  </si>
  <si>
    <t>На текущее содержание и техническое обслуживание</t>
  </si>
  <si>
    <t>10.4</t>
  </si>
  <si>
    <t>10.3.2.2</t>
  </si>
  <si>
    <t>10.3.2.1</t>
  </si>
  <si>
    <t>10.3.2</t>
  </si>
  <si>
    <t>10.3.1.2</t>
  </si>
  <si>
    <t>10.3.1.1</t>
  </si>
  <si>
    <t>10.3.1</t>
  </si>
  <si>
    <t>На текущий и капитальный ремонт</t>
  </si>
  <si>
    <t>10.3</t>
  </si>
  <si>
    <t>10.2.2</t>
  </si>
  <si>
    <t>10.2.1</t>
  </si>
  <si>
    <t>ГСМ</t>
  </si>
  <si>
    <t>10.2</t>
  </si>
  <si>
    <t>10.1.2</t>
  </si>
  <si>
    <t>10.1.1</t>
  </si>
  <si>
    <t>Реагенты, фильтрующие и ионообменные материалы для водоподготовки</t>
  </si>
  <si>
    <t>10.1</t>
  </si>
  <si>
    <t>Расходы на приобретение сырья и материалов</t>
  </si>
  <si>
    <t>10</t>
  </si>
  <si>
    <t>Расходы, связанные с созданием нормативных запасов топлива</t>
  </si>
  <si>
    <t>9</t>
  </si>
  <si>
    <t>Теплоноситель</t>
  </si>
  <si>
    <t>тыс.куб.м</t>
  </si>
  <si>
    <t>Объём</t>
  </si>
  <si>
    <t>7.2</t>
  </si>
  <si>
    <t>руб./куб.м</t>
  </si>
  <si>
    <t>Цена</t>
  </si>
  <si>
    <t>7.1</t>
  </si>
  <si>
    <t>Водоотведение</t>
  </si>
  <si>
    <t>6.2</t>
  </si>
  <si>
    <t>6.1</t>
  </si>
  <si>
    <t>Холодная вода</t>
  </si>
  <si>
    <t>5.4.2</t>
  </si>
  <si>
    <t>5.4.1</t>
  </si>
  <si>
    <t>Отчисления на соц. нужды от заработной платы прочего персонала</t>
  </si>
  <si>
    <t>5.4</t>
  </si>
  <si>
    <t>5.3.2</t>
  </si>
  <si>
    <t>5.3.1</t>
  </si>
  <si>
    <t>Отчисления на соц. нужды от заработной платы АУП</t>
  </si>
  <si>
    <t>5.3</t>
  </si>
  <si>
    <t>5.2.2</t>
  </si>
  <si>
    <t>5.2.1</t>
  </si>
  <si>
    <t>Отчисления на соц. нужды от заработной платы ремонтного персонала</t>
  </si>
  <si>
    <t>5.2</t>
  </si>
  <si>
    <t>5.1.2</t>
  </si>
  <si>
    <t>5.1.1</t>
  </si>
  <si>
    <t>Отчисления на соц. нужды от заработной платы основных производственных рабочих</t>
  </si>
  <si>
    <t>5.1</t>
  </si>
  <si>
    <t xml:space="preserve">Отчисления на социальные нужды, в том числе </t>
  </si>
  <si>
    <t>ед.</t>
  </si>
  <si>
    <t>4.4.3</t>
  </si>
  <si>
    <t>4.4.2</t>
  </si>
  <si>
    <t>4.4.1</t>
  </si>
  <si>
    <t>Численность прочего персонала, относимого на регулируемый вид деятельности</t>
  </si>
  <si>
    <t>4.4</t>
  </si>
  <si>
    <t>4.3.3</t>
  </si>
  <si>
    <t>4.3.2</t>
  </si>
  <si>
    <t>4.3.1</t>
  </si>
  <si>
    <t>Численность АУП</t>
  </si>
  <si>
    <t>4.3</t>
  </si>
  <si>
    <t>4.2.3</t>
  </si>
  <si>
    <t>4.2.2</t>
  </si>
  <si>
    <t>4.2.1</t>
  </si>
  <si>
    <t>Численность ремонтного персонала</t>
  </si>
  <si>
    <t>4.1.3</t>
  </si>
  <si>
    <t>4.1.2</t>
  </si>
  <si>
    <t>4.1.1</t>
  </si>
  <si>
    <t>Численность основных производственных рабочих</t>
  </si>
  <si>
    <t>Указывается среднесписочная фактическая численность за год</t>
  </si>
  <si>
    <t>Численность персонала</t>
  </si>
  <si>
    <t>тыс. руб.</t>
  </si>
  <si>
    <t>3.4.2</t>
  </si>
  <si>
    <t>3.4.1</t>
  </si>
  <si>
    <t>Оплата труда прочего персонала, относимого на регулируемый вид деятельности</t>
  </si>
  <si>
    <t>3.4</t>
  </si>
  <si>
    <t>3.3.2</t>
  </si>
  <si>
    <t>3.3.1</t>
  </si>
  <si>
    <t>Оплата труда административно-управленческого персонала (АУП)</t>
  </si>
  <si>
    <t>3.2.2.2</t>
  </si>
  <si>
    <t>3.2.2.1</t>
  </si>
  <si>
    <t>3.2.2</t>
  </si>
  <si>
    <t>3.2.1.2</t>
  </si>
  <si>
    <t>3.2.1.1</t>
  </si>
  <si>
    <t>3.2.1</t>
  </si>
  <si>
    <t>Оплата труда ремонтного персонала</t>
  </si>
  <si>
    <t>3.1.2</t>
  </si>
  <si>
    <t>3.1.1</t>
  </si>
  <si>
    <t>Оплата труда основных производственных рабочих</t>
  </si>
  <si>
    <t>По пунктам 3.1., 3.2 обязательно выделение прямых затрат по котельным на основе фактических данных. 
Дополнительно допускается наличие косвенных затрат.
При заполнении строк косвенных затрат по статьсям сумма распределяются автоматически по всем котельным по драйверу "установленная мощность" согласно запрограммированной формуле.</t>
  </si>
  <si>
    <t>Затраты на оплату труда</t>
  </si>
  <si>
    <t>Электроэнергия ВН</t>
  </si>
  <si>
    <t>2.2.2.4</t>
  </si>
  <si>
    <t>Электроэнергия СН-1</t>
  </si>
  <si>
    <t>2.2.2.3</t>
  </si>
  <si>
    <t>Электроэнергия СН-2</t>
  </si>
  <si>
    <t>2.2.2.2</t>
  </si>
  <si>
    <t>Электроэнергия НН</t>
  </si>
  <si>
    <t>2.2.2.1</t>
  </si>
  <si>
    <t>Электроэнергия</t>
  </si>
  <si>
    <t>2.2.2</t>
  </si>
  <si>
    <t>Тепловая энергия</t>
  </si>
  <si>
    <t>2.2.1</t>
  </si>
  <si>
    <t xml:space="preserve">Энергия на хозяйственные нужды </t>
  </si>
  <si>
    <t>2.1.2.4</t>
  </si>
  <si>
    <t>2.1.2.3</t>
  </si>
  <si>
    <t>2.1.2.2</t>
  </si>
  <si>
    <t>2.1.2.1</t>
  </si>
  <si>
    <t>Затраты на покупную электрическую энергию</t>
  </si>
  <si>
    <t>2.1.2</t>
  </si>
  <si>
    <t xml:space="preserve">Затраты на покупную тепловую энергию </t>
  </si>
  <si>
    <t>2.1.1</t>
  </si>
  <si>
    <t xml:space="preserve">Энергия (покупная энергия) на технологические цели </t>
  </si>
  <si>
    <t>Детализация по котельным возможна ТОЛЬКО по фактическим данным</t>
  </si>
  <si>
    <t>Прочие виды топлива</t>
  </si>
  <si>
    <t>1.14</t>
  </si>
  <si>
    <t>Печное бытовое топливо</t>
  </si>
  <si>
    <t>1.13</t>
  </si>
  <si>
    <t>Сланцы</t>
  </si>
  <si>
    <t>1.12</t>
  </si>
  <si>
    <t>Торф</t>
  </si>
  <si>
    <t>1.11</t>
  </si>
  <si>
    <t>Опилки</t>
  </si>
  <si>
    <t>1.10</t>
  </si>
  <si>
    <t>Пеллеты</t>
  </si>
  <si>
    <t>1.9</t>
  </si>
  <si>
    <t>Дрова</t>
  </si>
  <si>
    <t>1.8</t>
  </si>
  <si>
    <t>Заявленная мощность</t>
  </si>
  <si>
    <t>1.7</t>
  </si>
  <si>
    <t>1.6.4</t>
  </si>
  <si>
    <t>1.6.3</t>
  </si>
  <si>
    <t>1.6.2</t>
  </si>
  <si>
    <t>1.6.1</t>
  </si>
  <si>
    <t>1.6</t>
  </si>
  <si>
    <t>Уголь древесный</t>
  </si>
  <si>
    <t>1.5.10</t>
  </si>
  <si>
    <t>Уголь тощий</t>
  </si>
  <si>
    <t>1.5.9</t>
  </si>
  <si>
    <t>Уголь слабоспекающийся</t>
  </si>
  <si>
    <t>1.5.8</t>
  </si>
  <si>
    <t>Уголь отощённо-спекающийся</t>
  </si>
  <si>
    <t>1.5.7</t>
  </si>
  <si>
    <t>Уголь коксовый</t>
  </si>
  <si>
    <t>1.5.6</t>
  </si>
  <si>
    <t>Уголь жирный</t>
  </si>
  <si>
    <t>1.5.5</t>
  </si>
  <si>
    <t>Уголь длиннопламенный</t>
  </si>
  <si>
    <t>1.5.4</t>
  </si>
  <si>
    <t>Уголь газовый</t>
  </si>
  <si>
    <t>1.5.3</t>
  </si>
  <si>
    <t>Уголь бурый</t>
  </si>
  <si>
    <t>1.5.2</t>
  </si>
  <si>
    <t>Уголь антрацит</t>
  </si>
  <si>
    <t>1.5.1</t>
  </si>
  <si>
    <t>Уголь</t>
  </si>
  <si>
    <t>1.5</t>
  </si>
  <si>
    <t>Нефть</t>
  </si>
  <si>
    <t>Мазут</t>
  </si>
  <si>
    <t>Дизельное топливо</t>
  </si>
  <si>
    <t>Газ сжиженный</t>
  </si>
  <si>
    <t>1.1.8</t>
  </si>
  <si>
    <t>Газовый конденсат</t>
  </si>
  <si>
    <t>1.1.7</t>
  </si>
  <si>
    <t>Газ сухой отбензиненный</t>
  </si>
  <si>
    <t>1.1.6</t>
  </si>
  <si>
    <t>Газ нефтяной (попутный)</t>
  </si>
  <si>
    <t>1.1.5</t>
  </si>
  <si>
    <t>Газ коксовый</t>
  </si>
  <si>
    <t>1.1.4</t>
  </si>
  <si>
    <t>Газ доменный</t>
  </si>
  <si>
    <t>1.1.3</t>
  </si>
  <si>
    <t>Газ природный</t>
  </si>
  <si>
    <t>1.1.2</t>
  </si>
  <si>
    <t>Газ</t>
  </si>
  <si>
    <t>Стоимость натурального топлива с учётом транспортировки (перевозки) (топливо на технологические цели)</t>
  </si>
  <si>
    <t>Суммарные данные Компании в МО (выгружается из ЕИАС)</t>
  </si>
  <si>
    <t>Единица измерения</t>
  </si>
  <si>
    <t>2. Детализация затрат</t>
  </si>
  <si>
    <t>Расходы на мероприятия, необходимые для доведения приобретенной химически очищенной воды у других организаций до установленных законодательством Российской Федерации параметров качества теплоносителя</t>
  </si>
  <si>
    <t>тыс. куб. м</t>
  </si>
  <si>
    <t>Объем приобретения химически очищенной воды у других организаций</t>
  </si>
  <si>
    <t>Расходы на приобретение химически очищенной воды у других организаций</t>
  </si>
  <si>
    <t>Объем воды, вырабатываемой на водоподготовительных установках источника тепловой энергии</t>
  </si>
  <si>
    <t xml:space="preserve">Распределение по формуле (драйвер - установленная мощность) </t>
  </si>
  <si>
    <t>косвенные затраты</t>
  </si>
  <si>
    <t>1.14.7.2</t>
  </si>
  <si>
    <t>прямые затраты</t>
  </si>
  <si>
    <t>1.14.7.1</t>
  </si>
  <si>
    <t xml:space="preserve"> Налог на прибыль</t>
  </si>
  <si>
    <t>1.14.7</t>
  </si>
  <si>
    <t>1.14.6.2</t>
  </si>
  <si>
    <t>1.14.6.1</t>
  </si>
  <si>
    <t>Расшифровать</t>
  </si>
  <si>
    <t>1.14.6</t>
  </si>
  <si>
    <t>1.14.5.2</t>
  </si>
  <si>
    <t>1.14.5.1</t>
  </si>
  <si>
    <t>Прочие услуги производственного характера</t>
  </si>
  <si>
    <t>1.14.5</t>
  </si>
  <si>
    <t>1.14.4.2</t>
  </si>
  <si>
    <t>1.14.4.1</t>
  </si>
  <si>
    <t>Налог на имущество</t>
  </si>
  <si>
    <t>1.14.4</t>
  </si>
  <si>
    <t>1.14.3.2</t>
  </si>
  <si>
    <t>1.14.3.1</t>
  </si>
  <si>
    <t>Водный налог (плата за пользование водными объектами)</t>
  </si>
  <si>
    <t>1.14.3</t>
  </si>
  <si>
    <t>1.14.2.2</t>
  </si>
  <si>
    <t>1.14.2.1</t>
  </si>
  <si>
    <t>Расходы на капитальный ремонт основных средств</t>
  </si>
  <si>
    <t>1.14.2</t>
  </si>
  <si>
    <t>1.14.1.2</t>
  </si>
  <si>
    <t>1.14.1.1</t>
  </si>
  <si>
    <t>Расходы на текущий ремонт основных средств</t>
  </si>
  <si>
    <t>1.14.1</t>
  </si>
  <si>
    <t>Прочие расходы, относимые на процесс водоподготовки, в том числе:</t>
  </si>
  <si>
    <t>1.13.2</t>
  </si>
  <si>
    <t>1.13.1</t>
  </si>
  <si>
    <t>Амортизация основных фондов, участвующих в процессе водоподготовки</t>
  </si>
  <si>
    <t>1.12.2</t>
  </si>
  <si>
    <t>1.12.1</t>
  </si>
  <si>
    <t>Отчисления на социальные нужды АУП</t>
  </si>
  <si>
    <t xml:space="preserve">чел. </t>
  </si>
  <si>
    <t>косвенное отнесение</t>
  </si>
  <si>
    <t>1.11.2</t>
  </si>
  <si>
    <t>прямое отнесение</t>
  </si>
  <si>
    <t>1.11.1</t>
  </si>
  <si>
    <t xml:space="preserve">Численность АУП </t>
  </si>
  <si>
    <t>1.10.2</t>
  </si>
  <si>
    <t>1.10.1</t>
  </si>
  <si>
    <t>Расходы на оплату труда административно-управленческого персонала (АУП)</t>
  </si>
  <si>
    <t>1.9.2</t>
  </si>
  <si>
    <t>1.9.1</t>
  </si>
  <si>
    <t>Отчисления на социальные нужды основного производственного персонала, участвующего в процессе водоподготовки</t>
  </si>
  <si>
    <t>1.8.2</t>
  </si>
  <si>
    <t>1.8.1</t>
  </si>
  <si>
    <t>Численность основного производственного персонала, участвующего в процессе водоподготовки</t>
  </si>
  <si>
    <t>1.7.2</t>
  </si>
  <si>
    <t>1.7.1</t>
  </si>
  <si>
    <t>Расходы на оплату труда основного производственного персонала, участвующего в процессе водоподготовки</t>
  </si>
  <si>
    <t>Стоимость транспортировки и очистки сточных вод, возникающих в процессе водоподготовки</t>
  </si>
  <si>
    <t>Расходы на тепловую энергию (мощность), используемую при водоподготовке</t>
  </si>
  <si>
    <t>тыс. кВт·ч</t>
  </si>
  <si>
    <t>Объем приобретенной электрической энергии</t>
  </si>
  <si>
    <t>1.4.1</t>
  </si>
  <si>
    <t>Расходы на электрическую энергию (мощность), используемую при водоподготовке</t>
  </si>
  <si>
    <t>Стоимость инструментов, приспособлений, инвентаря, приборов, лабораторного оборудования и другого имущества, не являющихся амортизируемым имуществом, используемых при водоподготовке</t>
  </si>
  <si>
    <t>Стоимость реагентов, а также фильтрующих и ионообменных материалов, используемых при водоподготовке</t>
  </si>
  <si>
    <t>Стоимость исходной воды</t>
  </si>
  <si>
    <t>Детализация по котельным по фактическим данным</t>
  </si>
  <si>
    <t>Расходы на производство воды, вырабатываемой на водоподготовительных установках источника тепловой энергии, в том числе:</t>
  </si>
  <si>
    <t>2.1. Детализация затрат по теплоносителю</t>
  </si>
  <si>
    <t>Первый</t>
  </si>
  <si>
    <t>Пар</t>
  </si>
  <si>
    <t>Гор. вода</t>
  </si>
  <si>
    <t>Дополнительный</t>
  </si>
  <si>
    <t>Основной</t>
  </si>
  <si>
    <t xml:space="preserve">Способ хранения </t>
  </si>
  <si>
    <t>Вид</t>
  </si>
  <si>
    <t>Фактический за год</t>
  </si>
  <si>
    <t>Нормативный</t>
  </si>
  <si>
    <t>Топливо-подача до котельной (для твердого топлива)</t>
  </si>
  <si>
    <t>Среднесуточная температура отопительного сезона, °C  (факт)</t>
  </si>
  <si>
    <t>Источник воды</t>
  </si>
  <si>
    <t>Температурный график котельной</t>
  </si>
  <si>
    <t>Наличие станции очистки сточных вод</t>
  </si>
  <si>
    <t>Наличие установки химводоочистки</t>
  </si>
  <si>
    <t>Тип деаэрации</t>
  </si>
  <si>
    <t>Тип водоподготовки</t>
  </si>
  <si>
    <t>Количество подпиточных узлов</t>
  </si>
  <si>
    <t>Дистанционное управление котельной - автоматическое управление горением</t>
  </si>
  <si>
    <t>Оставшийся срок полезного использования здания, лет (в соответствии с ОКОФ)</t>
  </si>
  <si>
    <t>Невозврат конденсата пара, тыс. м3 (паровые котельные)</t>
  </si>
  <si>
    <t>Объем теплоносителя: подпитка, тыс. м3</t>
  </si>
  <si>
    <t>Фактический отпуск тепла с коллекторов котельной, тыс.  Гкал</t>
  </si>
  <si>
    <t>Расход тепловой энергии на собственные нужды (включая хозяйственные нужды), тыс. Гкал</t>
  </si>
  <si>
    <t>Общая площадь зданий и сооружений, м2</t>
  </si>
  <si>
    <t>Тип размещения котельной</t>
  </si>
  <si>
    <t>Способ регулирования тепловой нагрузки</t>
  </si>
  <si>
    <t>Резервное топливо</t>
  </si>
  <si>
    <t>Основное топливо</t>
  </si>
  <si>
    <t>Установленная мощность котельной, Гкал/ч</t>
  </si>
  <si>
    <t>% износа котельной</t>
  </si>
  <si>
    <t>Наименование котельной</t>
  </si>
  <si>
    <t>3. Технические параметры котельных</t>
  </si>
  <si>
    <t>Установленная мощность котла, Гкал/ч</t>
  </si>
  <si>
    <t>КПД котла (нормативный), %</t>
  </si>
  <si>
    <t>КПД котла (фактический), %</t>
  </si>
  <si>
    <t>Оставшийся срок полезного использования котла, лет (в соответствии с ОКОФ)</t>
  </si>
  <si>
    <t>Год последнего капитального ремонта</t>
  </si>
  <si>
    <t>Год ввода котла в эксплуатацию</t>
  </si>
  <si>
    <t>Тип подачи угля (для угольных котлов)</t>
  </si>
  <si>
    <t>Топливо-подача</t>
  </si>
  <si>
    <t>Резервный вид топлива котла</t>
  </si>
  <si>
    <t>Основной вид топлива котла</t>
  </si>
  <si>
    <t>Метод очистки поверхностей нагрева для котлов</t>
  </si>
  <si>
    <t>Тип системы очистки дымовых газов</t>
  </si>
  <si>
    <t>Продувка котла (для парового котла)</t>
  </si>
  <si>
    <t>Тип котла</t>
  </si>
  <si>
    <t>Порядковый номер котла в котельной</t>
  </si>
  <si>
    <t>Характеристика котлов</t>
  </si>
  <si>
    <t>4. Технические параметры котлов</t>
  </si>
  <si>
    <t>Численность производственного персонала теплосетей</t>
  </si>
  <si>
    <t>8.2</t>
  </si>
  <si>
    <t>Численность производственного персонала котельных</t>
  </si>
  <si>
    <t>8.1</t>
  </si>
  <si>
    <t>Численность производственного персонала (производственные рабочих, ремонтный персонал, цеховой персонал), всего</t>
  </si>
  <si>
    <t>Гкал/ч</t>
  </si>
  <si>
    <t xml:space="preserve">Установленная тепловая мощность </t>
  </si>
  <si>
    <t>Подключенная нагрузка потребителей</t>
  </si>
  <si>
    <t>Суммарное количество обслуживаемых индивидуальных тепловых пунктов</t>
  </si>
  <si>
    <t xml:space="preserve">Количество центральных неавтоматизированных тепловых пунктов </t>
  </si>
  <si>
    <t xml:space="preserve">Количество центральных автоматизированных тепловых пунктов </t>
  </si>
  <si>
    <t>Количество тепловых пунктов</t>
  </si>
  <si>
    <t>Количество тепловых камер</t>
  </si>
  <si>
    <t>Прочие насосные установки в тепловых сетях</t>
  </si>
  <si>
    <t>Насосные установки с выводом данных на дистанционный пульт управления в тепловых сетях</t>
  </si>
  <si>
    <t>Количество насосных установок в тепловых сетях</t>
  </si>
  <si>
    <t>км</t>
  </si>
  <si>
    <t>701 мм и выше</t>
  </si>
  <si>
    <t>2.2.2.5</t>
  </si>
  <si>
    <t>551 - 700 мм</t>
  </si>
  <si>
    <t>401 - 550 мм</t>
  </si>
  <si>
    <t>251 - 400 мм</t>
  </si>
  <si>
    <t>50 - 250 мм</t>
  </si>
  <si>
    <t>бесканальная прокладка</t>
  </si>
  <si>
    <t>2.2.1.5</t>
  </si>
  <si>
    <t>2.2.1.4</t>
  </si>
  <si>
    <t>2.2.1.3</t>
  </si>
  <si>
    <t>2.2.1.2</t>
  </si>
  <si>
    <t>2.2.1.1</t>
  </si>
  <si>
    <t>канальная прокладка</t>
  </si>
  <si>
    <t>Подземная прокладка, в том числе:</t>
  </si>
  <si>
    <t>2.1.5</t>
  </si>
  <si>
    <t>2.1.4</t>
  </si>
  <si>
    <t>2.1.3</t>
  </si>
  <si>
    <t>Надземная (наземная) прокладка</t>
  </si>
  <si>
    <t>Протяженность сетей ГВС в 2-
трубном исчислении, в том числе:</t>
  </si>
  <si>
    <t>1.2.2.5</t>
  </si>
  <si>
    <t>1.2.2.4</t>
  </si>
  <si>
    <t>1.2.2.3</t>
  </si>
  <si>
    <t>1.2.2.2</t>
  </si>
  <si>
    <t>1.2.2.1</t>
  </si>
  <si>
    <t>1.2.2</t>
  </si>
  <si>
    <t>1.2.1.5</t>
  </si>
  <si>
    <t>1.2.1.4</t>
  </si>
  <si>
    <t>1.2.1.3</t>
  </si>
  <si>
    <t>1.2.1.2</t>
  </si>
  <si>
    <t>1.2.1.1</t>
  </si>
  <si>
    <t>1.2.1</t>
  </si>
  <si>
    <t>1.1.1</t>
  </si>
  <si>
    <t>Протяженность тепловых сетей отопления в 2-трубном исчислении, в том числе:</t>
  </si>
  <si>
    <t>Показатель</t>
  </si>
  <si>
    <t>Данные по сетям 
(тип объекта "сети" согласно данным ЕИАС REESTR.HEAT.SOURCE)</t>
  </si>
  <si>
    <t>Суммарные данные по МО из ЕИАС</t>
  </si>
  <si>
    <t>5. Основные производственные показатели тепловой сети</t>
  </si>
  <si>
    <t xml:space="preserve"> электробойлерные</t>
  </si>
  <si>
    <t xml:space="preserve"> котельные</t>
  </si>
  <si>
    <t>Тыс. руб.</t>
  </si>
  <si>
    <t>Затраты на покупную тепловую энергию от станций мощностью 25 МВт и менее</t>
  </si>
  <si>
    <t>Источники тепловой энергии с установленной генерирующей мощностью менее 25 МВт</t>
  </si>
  <si>
    <t>Затраты на покупную тепловую энергию от станций мощностью 25 МВт и более</t>
  </si>
  <si>
    <t>Источники тепловой энергии с установленной генерирующей мощностью 25 МВт и более</t>
  </si>
  <si>
    <t>Установленная тепловая мощность, Гкал/ч</t>
  </si>
  <si>
    <t>Указать параметры ТЭЦ</t>
  </si>
  <si>
    <t>6. Объекты когенерации</t>
  </si>
  <si>
    <t>Районы Крайнего Севера</t>
  </si>
  <si>
    <t>Местности, приравненные к районам Крайнего Севера</t>
  </si>
  <si>
    <t>Не относится</t>
  </si>
  <si>
    <t>spr_north_region</t>
  </si>
  <si>
    <t>MR_NAME</t>
  </si>
  <si>
    <t>MO_NAME</t>
  </si>
  <si>
    <t>OKTMO_NAME</t>
  </si>
  <si>
    <t>МР</t>
  </si>
  <si>
    <t>МО</t>
  </si>
  <si>
    <t>МО_ОКТМО</t>
  </si>
  <si>
    <t>МО_ТИП</t>
  </si>
  <si>
    <t>ИМЯ ДИАПАЗОНА</t>
  </si>
  <si>
    <t>Добавить объект</t>
  </si>
  <si>
    <t>REGION_ID</t>
  </si>
  <si>
    <t>REGION_NAME</t>
  </si>
  <si>
    <t>OKTMR_NAME</t>
  </si>
  <si>
    <t>RST_ORG_ID</t>
  </si>
  <si>
    <t>ORG_NAME</t>
  </si>
  <si>
    <t>INN_NAME</t>
  </si>
  <si>
    <t>KPP_NAME</t>
  </si>
  <si>
    <t>ORG_START_DATE</t>
  </si>
  <si>
    <t>ORG_END_DATE</t>
  </si>
  <si>
    <t>VDET_START_DATE</t>
  </si>
  <si>
    <t>VDET_END_DATE</t>
  </si>
  <si>
    <t>VDET_NAME</t>
  </si>
  <si>
    <t>VDET_NAME_LIST</t>
  </si>
  <si>
    <t>VDET_FULL_NAME_LIST</t>
  </si>
  <si>
    <t>HAS_TARIFF</t>
  </si>
  <si>
    <t>производство тепловой энергии (мощности) не в режиме комбинированной выработки электрической и тепловой энергии источниками тепловой энергии</t>
  </si>
  <si>
    <t>NMOB_NAME</t>
  </si>
  <si>
    <t>DET_NAME</t>
  </si>
  <si>
    <t>L_ADDRESS_MR</t>
  </si>
  <si>
    <t>L_ADDRESS_MO</t>
  </si>
  <si>
    <t>L_ADDRESS_OKTMO</t>
  </si>
  <si>
    <t>L_ADDRESS_LOCATION</t>
  </si>
  <si>
    <t>L_ADDRESS_STREET</t>
  </si>
  <si>
    <t>L_ADDRESS_BUILDING</t>
  </si>
  <si>
    <t>Право владения теплоэнергетическим имуществом (собственность / аренда / хоз. ведение / оперативное управление / концессия)</t>
  </si>
  <si>
    <t>Срок действия договора аренды (бессрочный, с ДД.ММ.ГГ. по ДД.ММ.ГГ)</t>
  </si>
  <si>
    <t>et_ws_03</t>
  </si>
  <si>
    <t>spr_object_id</t>
  </si>
  <si>
    <t>0</t>
  </si>
  <si>
    <t>et_ws_04</t>
  </si>
  <si>
    <t>et_ws_04_1</t>
  </si>
  <si>
    <t>Второй (если есть)</t>
  </si>
  <si>
    <t>Обратный осмос</t>
  </si>
  <si>
    <t>Непрерывное умягчение</t>
  </si>
  <si>
    <t>Обезжелезивание</t>
  </si>
  <si>
    <t>Дозирование реагентов</t>
  </si>
  <si>
    <t>Коагуляция</t>
  </si>
  <si>
    <t>Обессоливание</t>
  </si>
  <si>
    <t>spr_type_vp</t>
  </si>
  <si>
    <t>Термическая</t>
  </si>
  <si>
    <t>Химическая</t>
  </si>
  <si>
    <t>spr_type_d</t>
  </si>
  <si>
    <t>95/70 ℃</t>
  </si>
  <si>
    <t>105/70 ℃</t>
  </si>
  <si>
    <t>115/70 ℃</t>
  </si>
  <si>
    <t>125/70 ℃</t>
  </si>
  <si>
    <t>130/70 ℃</t>
  </si>
  <si>
    <t>150/70 ℃</t>
  </si>
  <si>
    <t>spr_temperature</t>
  </si>
  <si>
    <t>Скважина</t>
  </si>
  <si>
    <t>Открытые источники (реки, озера)</t>
  </si>
  <si>
    <t>Централизованный водопровод</t>
  </si>
  <si>
    <t>Иной источник</t>
  </si>
  <si>
    <t>spr_ist_water</t>
  </si>
  <si>
    <t>собственность</t>
  </si>
  <si>
    <t>аренда</t>
  </si>
  <si>
    <t>оперативное управление</t>
  </si>
  <si>
    <t>концессия</t>
  </si>
  <si>
    <t>Право владения</t>
  </si>
  <si>
    <t>spr_pravo</t>
  </si>
  <si>
    <t>хоз. ведение</t>
  </si>
  <si>
    <t>Тип котла 
(водогрейный, паровой)</t>
  </si>
  <si>
    <t>Водогрейный</t>
  </si>
  <si>
    <t>Паровой</t>
  </si>
  <si>
    <t>Электрический</t>
  </si>
  <si>
    <t>spr_type_boiler</t>
  </si>
  <si>
    <r>
      <t>Продувка котла (для парового котла)</t>
    </r>
    <r>
      <rPr>
        <sz val="11"/>
        <color rgb="FF000000"/>
        <rFont val="Arial"/>
        <family val="2"/>
        <charset val="204"/>
      </rPr>
      <t xml:space="preserve">: </t>
    </r>
  </si>
  <si>
    <t>Механическая</t>
  </si>
  <si>
    <t>Автоматизированная</t>
  </si>
  <si>
    <t>spr_prod_boiler</t>
  </si>
  <si>
    <t>Мокрая (абсорбер)</t>
  </si>
  <si>
    <t>Мокрая (скруббер)</t>
  </si>
  <si>
    <t>Мокрая(пылеуловитель)</t>
  </si>
  <si>
    <t>Сухая (пылеуловитель)</t>
  </si>
  <si>
    <t>Сухая (циклон)</t>
  </si>
  <si>
    <t>Сухая (электрофильтр)</t>
  </si>
  <si>
    <t>Сухая (рукавный фильтр)</t>
  </si>
  <si>
    <t>Иная система</t>
  </si>
  <si>
    <t>Отсутствует</t>
  </si>
  <si>
    <t>spr_type_clear</t>
  </si>
  <si>
    <t>Ручная / неавтоматизированная</t>
  </si>
  <si>
    <t>spr_top_pod</t>
  </si>
  <si>
    <t>Вид  топлива котла</t>
  </si>
  <si>
    <t>газ коксовый</t>
  </si>
  <si>
    <t>spr_type_of_fuel</t>
  </si>
  <si>
    <t>Тип подачи угля (если применимо)</t>
  </si>
  <si>
    <t>Ленточными конвейерами (транспортерами)</t>
  </si>
  <si>
    <t>Бадьями или вагонетками с помощью тельфера</t>
  </si>
  <si>
    <t>Транспортирование угля вручную</t>
  </si>
  <si>
    <t>spr_type_of_coal_supply</t>
  </si>
  <si>
    <r>
      <t xml:space="preserve">Наличие статуса ЕТО </t>
    </r>
    <r>
      <rPr>
        <vertAlign val="superscript"/>
        <sz val="9"/>
        <rFont val="Tahoma"/>
        <family val="2"/>
        <charset val="204"/>
      </rPr>
      <t>1</t>
    </r>
  </si>
  <si>
    <r>
      <t xml:space="preserve">Раздельный учет затрат по видам деятельности </t>
    </r>
    <r>
      <rPr>
        <vertAlign val="superscript"/>
        <sz val="9"/>
        <rFont val="Tahoma"/>
        <family val="2"/>
        <charset val="204"/>
      </rPr>
      <t>2</t>
    </r>
  </si>
  <si>
    <r>
      <rPr>
        <vertAlign val="superscript"/>
        <sz val="9"/>
        <rFont val="Tahoma"/>
        <family val="2"/>
        <charset val="204"/>
      </rPr>
      <t>1</t>
    </r>
    <r>
      <rPr>
        <sz val="9"/>
        <rFont val="Tahoma"/>
        <family val="2"/>
        <charset val="204"/>
      </rPr>
      <t xml:space="preserve"> ЕТО - единая теплоснабжающая организация</t>
    </r>
  </si>
  <si>
    <t>Период</t>
  </si>
  <si>
    <t>Объект</t>
  </si>
  <si>
    <t xml:space="preserve">Суммарные данные по котельным </t>
  </si>
  <si>
    <t>0.1</t>
  </si>
  <si>
    <t>0.2</t>
  </si>
  <si>
    <t>et_ws_02</t>
  </si>
  <si>
    <t>Ед. изм.</t>
  </si>
  <si>
    <t>ТЭЦ менее 25 МВт</t>
  </si>
  <si>
    <t>ТЭЦ 25 МВт и более</t>
  </si>
  <si>
    <t xml:space="preserve">Суммарная установленная мощность источников тепловой энергии, в т.ч. </t>
  </si>
  <si>
    <t>1. Объекты</t>
  </si>
  <si>
    <t>2. Затраты</t>
  </si>
  <si>
    <t>2.1 Теплоноситель</t>
  </si>
  <si>
    <t>3. Котельные</t>
  </si>
  <si>
    <t>4. Котлы</t>
  </si>
  <si>
    <t>5. Т. сети</t>
  </si>
  <si>
    <t>6. Когенерация</t>
  </si>
  <si>
    <t>mod_021</t>
  </si>
  <si>
    <t>mod_03</t>
  </si>
  <si>
    <t>mod_04</t>
  </si>
  <si>
    <t>mod_05</t>
  </si>
  <si>
    <t>mod_06</t>
  </si>
  <si>
    <t>modfrmDateChoose</t>
  </si>
  <si>
    <t>Период сбора данных</t>
  </si>
  <si>
    <r>
      <rPr>
        <vertAlign val="superscript"/>
        <sz val="9"/>
        <rFont val="Tahoma"/>
        <family val="2"/>
        <charset val="204"/>
      </rPr>
      <t>2</t>
    </r>
    <r>
      <rPr>
        <sz val="9"/>
        <rFont val="Tahoma"/>
        <family val="2"/>
        <charset val="204"/>
      </rPr>
      <t xml:space="preserve"> Раскрываемые на других листах затраты по производству тепловой энергии на котельных не включают затраты, относимые на тепловые сети или объекты когенерации</t>
    </r>
  </si>
  <si>
    <t>et_ws_01_r</t>
  </si>
  <si>
    <t>Добавляем объекты из реестра</t>
  </si>
  <si>
    <t>Количество добавляемых объектов (если значение не указано - добавляем одну запись)</t>
  </si>
  <si>
    <t>r</t>
  </si>
  <si>
    <t>notr</t>
  </si>
  <si>
    <t>et_ws_01_notr</t>
  </si>
  <si>
    <t>Носитель - горячая вода</t>
  </si>
  <si>
    <t>Носитель - пар 1,2 - 2,5 кг/кв.см</t>
  </si>
  <si>
    <t>Носитель - пар 2,5 - 7,0 кг/кв.см</t>
  </si>
  <si>
    <t>Носитель - пар 7 - 13 кг/кв.см</t>
  </si>
  <si>
    <t>Носитель - пар больше 13 кг/кв.см</t>
  </si>
  <si>
    <t>Носитель - острый пар</t>
  </si>
  <si>
    <t>Тип транспортировки до котельной</t>
  </si>
  <si>
    <t>Тип транспортировки топлива</t>
  </si>
  <si>
    <t>Ж/д транспорт</t>
  </si>
  <si>
    <t>Автомобильный транспорт</t>
  </si>
  <si>
    <t>Трубопровод</t>
  </si>
  <si>
    <t>Морской транспорт</t>
  </si>
  <si>
    <t>spr_type_of_fuel_transportation</t>
  </si>
  <si>
    <t>Способ хранения топлива</t>
  </si>
  <si>
    <t>Открытое</t>
  </si>
  <si>
    <t>Закрытое (неотапливаемое)</t>
  </si>
  <si>
    <t>Закрытое (отапливаемое)</t>
  </si>
  <si>
    <t>spr_storage_method_fuel</t>
  </si>
  <si>
    <t>Ручная (тачкой)</t>
  </si>
  <si>
    <t>Полуавтоматическая (бульдозер, кюбель, вагонетка)</t>
  </si>
  <si>
    <t>Автоматическая (конвейер)</t>
  </si>
  <si>
    <t>spr_type_of_fuel_supply</t>
  </si>
  <si>
    <t>Качественный</t>
  </si>
  <si>
    <t>Количественный</t>
  </si>
  <si>
    <t>Качественно-количественный</t>
  </si>
  <si>
    <t>spr_type_heat_load_control</t>
  </si>
  <si>
    <t>Отдельно стоящая</t>
  </si>
  <si>
    <t>Пристроенная к зданию другого назначения</t>
  </si>
  <si>
    <t>Подвальная</t>
  </si>
  <si>
    <t>Крышная</t>
  </si>
  <si>
    <t>Блочно-модульная</t>
  </si>
  <si>
    <t>spr_type_boiler_location</t>
  </si>
  <si>
    <t>Суммарные данные по котельным (тип объекта "ТИ и сети" согласно данным ЕИАС REESTR.HEAT.SOURCE)</t>
  </si>
  <si>
    <t>Добавить источник тепловой энергии</t>
  </si>
  <si>
    <t>1.1.0</t>
  </si>
  <si>
    <t>2.1.0</t>
  </si>
  <si>
    <t>et_ws_06_1</t>
  </si>
  <si>
    <t>et_ws_06_2</t>
  </si>
  <si>
    <t>spr_work_period</t>
  </si>
  <si>
    <t>круглогодичный</t>
  </si>
  <si>
    <t>сезонный</t>
  </si>
  <si>
    <t>Тип теплоносителя (в ячейке с нужным типом теплоносителя указать "Да", в остальных ячейках указать "Нет")</t>
  </si>
  <si>
    <t>чел.</t>
  </si>
  <si>
    <t>spr_type_of_fuel_res</t>
  </si>
  <si>
    <t>Удельный(-ые) расход(-ы), кг у.т./Гкал</t>
  </si>
  <si>
    <t>Неприменимо (другой вид топлива)</t>
  </si>
  <si>
    <t>Парковый ресурс котла, 
тыс. часов</t>
  </si>
  <si>
    <t>Наработка часов котла, 
тыс. часов</t>
  </si>
  <si>
    <t>улица, проезд, проспект, переулок и т.п.</t>
  </si>
  <si>
    <t>дом, корпус, строение</t>
  </si>
  <si>
    <t>открытая</t>
  </si>
  <si>
    <t>закрытая</t>
  </si>
  <si>
    <t>spr_type_system</t>
  </si>
  <si>
    <t>Энергия, в том числе</t>
  </si>
  <si>
    <t>Всего</t>
  </si>
  <si>
    <t>Объем</t>
  </si>
  <si>
    <t xml:space="preserve">Справочно: нормативная численность </t>
  </si>
  <si>
    <t>Справочно: нормативная численность</t>
  </si>
  <si>
    <r>
      <t xml:space="preserve">Ответственный за предоставление информации
 (от регулируемой организации) </t>
    </r>
    <r>
      <rPr>
        <vertAlign val="superscript"/>
        <sz val="9"/>
        <rFont val="Tahoma"/>
        <family val="2"/>
        <charset val="204"/>
      </rPr>
      <t>3</t>
    </r>
  </si>
  <si>
    <t>10.7.0</t>
  </si>
  <si>
    <t>11.3.0</t>
  </si>
  <si>
    <t>12.3.0</t>
  </si>
  <si>
    <t>12.4.0</t>
  </si>
  <si>
    <t>13.12.0</t>
  </si>
  <si>
    <t>18.2.0</t>
  </si>
  <si>
    <t>23.3.0</t>
  </si>
  <si>
    <t>23.4.5.0</t>
  </si>
  <si>
    <t>31.4.0</t>
  </si>
  <si>
    <t>1.14.6.0</t>
  </si>
  <si>
    <r>
      <rPr>
        <vertAlign val="superscript"/>
        <sz val="9"/>
        <rFont val="Tahoma"/>
        <family val="2"/>
        <charset val="204"/>
      </rPr>
      <t>3</t>
    </r>
    <r>
      <rPr>
        <sz val="9"/>
        <rFont val="Tahoma"/>
        <family val="2"/>
        <charset val="204"/>
      </rPr>
      <t xml:space="preserve"> Контактная информация предоставляется только по одному лицу</t>
    </r>
  </si>
  <si>
    <t>ТИ</t>
  </si>
  <si>
    <t>ТИ с сетями</t>
  </si>
  <si>
    <t>spr_type_object</t>
  </si>
  <si>
    <t>Неснижаемый запас основного топлива, тыс.тонн/ млн м3</t>
  </si>
  <si>
    <t>Нормативный эксплуатационный запас топлива, тыс.тонн/ млн м3</t>
  </si>
  <si>
    <t>Потребление топлива (тыс. тонн/млн м3/млн кВтч) (для природного газа указываются в млн м3, для электроэнергии (электрокотельные) в млн кВтч, для всех остальных видов топлива в тыс. тонн)</t>
  </si>
  <si>
    <t>Комментарий - указать в случае превышения статьи "Прочие" 20% от общей суммы по данной статье затрат для котельной</t>
  </si>
  <si>
    <t>Общее количество котлов за период 2016-2020</t>
  </si>
  <si>
    <t>Эксплуатация котла в указанный период</t>
  </si>
  <si>
    <t>Добавляем адрес объекта в название на остальных листах</t>
  </si>
  <si>
    <t>Продолжительность отопительного сезона,
количество дней, приходящихся на календарный год</t>
  </si>
  <si>
    <t>Иной способ доставки</t>
  </si>
  <si>
    <t>Вопросы/Ответы:</t>
  </si>
  <si>
    <t>Реестр вопросы/ответы</t>
  </si>
  <si>
    <t>Подключенная нагрузка, Гкал/ч
(фактическая за отчетный период)</t>
  </si>
  <si>
    <t>2016 (4)</t>
  </si>
  <si>
    <t>2017 (4)</t>
  </si>
  <si>
    <t>2018 (4)</t>
  </si>
  <si>
    <t>2019 (4)</t>
  </si>
  <si>
    <t>2020 (4)</t>
  </si>
  <si>
    <t>2016 (3)</t>
  </si>
  <si>
    <t>2017 (3)</t>
  </si>
  <si>
    <t>2018 (3)</t>
  </si>
  <si>
    <t>2019 (3)</t>
  </si>
  <si>
    <t>2020 (3)</t>
  </si>
  <si>
    <t>2016 (сравнение)</t>
  </si>
  <si>
    <t>2017 (сравнение)</t>
  </si>
  <si>
    <t>2018 (сравнение)</t>
  </si>
  <si>
    <t>2019 (сравнение)</t>
  </si>
  <si>
    <t>2020 (сравнение)</t>
  </si>
  <si>
    <t>modProvGeneralProc</t>
  </si>
  <si>
    <t>Ссылка 1</t>
  </si>
  <si>
    <t>Ссылка 2</t>
  </si>
  <si>
    <t>modProv_old</t>
  </si>
  <si>
    <t>modThisWorkBook</t>
  </si>
  <si>
    <t>Количество выработанной тепловой энергии котельной, тыс. Гкал</t>
  </si>
  <si>
    <t>Вид  топлива котла без "нет"</t>
  </si>
  <si>
    <t>spr_type_of_fuel_no_no</t>
  </si>
  <si>
    <r>
      <rPr>
        <b/>
        <sz val="9"/>
        <color theme="1"/>
        <rFont val="Tahoma"/>
        <family val="2"/>
        <charset val="204"/>
      </rPr>
      <t xml:space="preserve">Комментарии:
</t>
    </r>
    <r>
      <rPr>
        <sz val="9"/>
        <color theme="1"/>
        <rFont val="Tahoma"/>
        <family val="2"/>
        <charset val="204"/>
      </rPr>
      <t xml:space="preserve">1) Данные указываются на конец отчетного года.
2) Проверить список объектов. При отсутствии какого-либо из объектов в загруженном списке нажать на кнопку «Добавить объект» и внести объект самостоятельно. Можно добавлять несколько строк. Для этого необходимо под кнопкой «Добавить объект» в строке «Количество добавляемых объектов» указать требуемое количество строк. При необходимости также можно удалить объекты.
3) ВНИМАНИЕ! Для идентификации объектов на других листах может потребоваться использование адреса, в случае если объекты имеют одинаковые названия (например, все объекты называются «котельная»). Для этого выбрать опцию «да» в строке «Добавляем адрес объекта в название на остальных листах». 
4) Теплофикационное оборудование ТЭС (ТЭЦ, ГРЭС), объекты теплоснабжения ТЭЦ и ГРЭС, функционирующие в режиме котельных (некомбинированном режиме), не рассматриваются в рамках текущего анализа и поэтому не указываются и данные по ним не заполняются.
5) В случае, если компания также осуществляет продажу теплоносителя в столбце 20 указать «Да» в строке соответствующей котельной и ДОПОЛНИТЕЛЬНО заполнить данные по затратам на Листе 2.1 Теплоноситель.
6) В столбце 19 необходимо указать общее количество котлов для котельной в рассматриваемом периоде с 2016 по 2020 год. Пример, если с 2016 по 2019 года на котельной было установлено 5 котлов, в 2019 произведена замена котлов с увеличением мощности и с 2019 года в котельной 3 котла, общее количество котлов необходимо указать 8. 
7) В столбцах 21 и далее ОБЯЗАТЕЛЬНО выбрать теплоноситель котельной (столбцы 21 и далее не зависят от выбранного значения в столбце 20). В ячейке с нужным типом теплоносителя указать «Да».
</t>
    </r>
  </si>
  <si>
    <r>
      <rPr>
        <b/>
        <sz val="9"/>
        <rFont val="Tahoma"/>
        <family val="2"/>
        <charset val="204"/>
      </rPr>
      <t>Комментарии</t>
    </r>
    <r>
      <rPr>
        <sz val="9"/>
        <rFont val="Tahoma"/>
        <family val="2"/>
        <charset val="204"/>
      </rPr>
      <t>:
1) Данные заполняются по полному году владения/эксплуатации объекта.
2) Данные по затратам с учетом затрат на теплоноситель на собственные нужды. Затраты на производство теплоносителя для реализации указываются на листе 2.1. Теплоноситель.
3) Строки 13-17 содержат данные из ЕИАС (форма ЕИАС BALANCE.CALC.TARIFF.WARM.YYYY.FACT) для указанного юридического лица и муниципального образования. Указываются справочно. 
4) Необходимо детализировать статьи затрат для каждого объекта (котельной). Список котельных соответствует данным на листе 1. Объекты. 
5) Для статей затрат, для которых предусмотрено разделение на прямые и косвенные в рамках данного запроса руководствоваться следующим определением: прямые затраты - указываются затраты для конкретной котельной (заполнять строки по соответствующей котельной). Косвенные затраты - затраты, распределяемые между всеми котельными - необходимо указать суммарное для котельных значение по данной статье затрат в строках 18-22 (в соответствующем году), после чего они будут автоматически (согласно прописанной формуле) разнесены пропорционально установленной мощности котельной (установленная мощность указывается на листе 3).
6) В показателях численности персонала (пункты 4.1-4.4) указывается среднесписочная фактическая численность за год.
7) Данные по статье затрат «Расходы по сомнительным долгам» (столбец 24) приводятся справочно. Детализировать по котельным не требуется.</t>
    </r>
  </si>
  <si>
    <r>
      <rPr>
        <b/>
        <sz val="9"/>
        <rFont val="Tahoma"/>
        <family val="2"/>
        <charset val="204"/>
      </rPr>
      <t>Комментарии</t>
    </r>
    <r>
      <rPr>
        <sz val="9"/>
        <rFont val="Tahoma"/>
        <family val="2"/>
        <charset val="204"/>
      </rPr>
      <t xml:space="preserve">:
1) Данные указываются на конец отчетного года.
2) Детализировать статьи затрат для каждого объекта (котельной).
3) Для статей затрат, для которых предусмотрено разделение на прямые и косвенные в рамках данного запроса руководствоваться следующим определением: прямые затраты - указываются затраты для конкретной котельной (заполнять строки по соответствующей котельной). Косвенные затраты - затраты, распределяемые между всеми котельными - необходимо указать суммарное для котельных значение по данной статье затрат в строках 18-22 (в соответствующем году), после чего они будут автоматически (согласно прописанной формуле) разнесены пропорционально установленной мощности котельной (установленная мощность указывается на листе 3). </t>
    </r>
  </si>
  <si>
    <r>
      <rPr>
        <b/>
        <sz val="9"/>
        <rFont val="Tahoma"/>
        <family val="2"/>
        <charset val="204"/>
      </rPr>
      <t>Комментарии:</t>
    </r>
    <r>
      <rPr>
        <sz val="9"/>
        <rFont val="Tahoma"/>
        <family val="2"/>
        <charset val="204"/>
      </rPr>
      <t xml:space="preserve">
1) Данные указываются на конец отчетного года.
2) Часть данных выгружается автоматически из ЕИАС (форма REESTR.HEAT.SOURCE). В случае добавления новых объектов на листе 1, а также в случае, если данные автоматически не подгрузились, показатели необходимо заполнить самостоятельно.
3) В случае, если котельная находится в аренде и в столбце 173 выбран вариант «аренда» необходимо на листе 1. Объекты отразить в столбце 41 «Комментарии» информацию об арендодателе: аффилированное лицо, муниципальное образование или другое. 
</t>
    </r>
  </si>
  <si>
    <r>
      <rPr>
        <b/>
        <sz val="9"/>
        <color theme="1"/>
        <rFont val="Tahoma"/>
        <family val="2"/>
        <charset val="204"/>
      </rPr>
      <t>Комментарии:</t>
    </r>
    <r>
      <rPr>
        <sz val="9"/>
        <rFont val="Tahoma"/>
        <family val="2"/>
        <charset val="204"/>
      </rPr>
      <t xml:space="preserve">
1) Данные указываются по состоянию на конец отчетного года.
2) В столбцах 4-8 отметить эксплуатировался ли котел в указанный период и далее заполнить характеристики по котлам в соответствующие годы. 
3) Количество строк для заполнения соответствует общему количеству котлов, указанному в столбце 19 на Листе 1. Объекты.
4) Если значения в столбцах не применимы необходимо проставить «0» или выбрать опцию «нет».
5) При несоответствии установленной мощности по всем котлам (столбцы 60-64) установленной мощности котельной (Лист 3 Котельные столбцы 5-9) на листе «Проверка» появится ошибка и предупреждение о необходимости проверить установленную мощность. 
</t>
    </r>
  </si>
  <si>
    <r>
      <rPr>
        <b/>
        <sz val="9"/>
        <color theme="1"/>
        <rFont val="Tahoma"/>
        <family val="2"/>
        <charset val="204"/>
      </rPr>
      <t>Комментарии:</t>
    </r>
    <r>
      <rPr>
        <sz val="9"/>
        <rFont val="Tahoma"/>
        <family val="2"/>
        <charset val="204"/>
      </rPr>
      <t xml:space="preserve">
1) Данный лист предназначен для заполнения в случае, если не ведется отдельный учет затрат по ТИ и сетям. 
2) Данные указываются на конец отчетного года.
3) Данные по протяженности тепловых сетей Показатели 1 и 2 (строки 19 - 59 ) выгружаются из системы ЕИАС автоматически (форма REESTR.HEAT.SOURCE).
4) Заполнить показатели 3-8 (строки 60-72).</t>
    </r>
  </si>
  <si>
    <r>
      <rPr>
        <b/>
        <sz val="9"/>
        <color theme="1"/>
        <rFont val="Tahoma"/>
        <family val="2"/>
        <charset val="204"/>
      </rPr>
      <t xml:space="preserve">Комментарии:
</t>
    </r>
    <r>
      <rPr>
        <sz val="9"/>
        <rFont val="Tahoma"/>
        <family val="2"/>
        <charset val="204"/>
      </rPr>
      <t>1) Данный лист предназначен для заполнения в случае, если данные по статьям затрат, указанные на листе 2, включают данные по объектам когенерации.  
2) Данные указываются на конец отчетного года.
3) Заполнить данные по объектам когенерации.</t>
    </r>
  </si>
  <si>
    <t>L_4_NG</t>
  </si>
  <si>
    <t>L_4_GBL</t>
  </si>
  <si>
    <t>L_4_GCK</t>
  </si>
  <si>
    <t>L_4_GOA</t>
  </si>
  <si>
    <t>L_4_DSG</t>
  </si>
  <si>
    <t>L_4_GCN</t>
  </si>
  <si>
    <t>L_4_LNG</t>
  </si>
  <si>
    <t>L_4_DSL</t>
  </si>
  <si>
    <t>L_4_MST</t>
  </si>
  <si>
    <t>L_4_OIL</t>
  </si>
  <si>
    <t>L_4_COAA</t>
  </si>
  <si>
    <t>L_4_COAB</t>
  </si>
  <si>
    <t>L_4_COAG</t>
  </si>
  <si>
    <t>L_4_COALF</t>
  </si>
  <si>
    <t>L_4_COAF</t>
  </si>
  <si>
    <t>L_4_COAC</t>
  </si>
  <si>
    <t>L_4_COASC</t>
  </si>
  <si>
    <t>L_4_COAWC</t>
  </si>
  <si>
    <t>L_4_COAS</t>
  </si>
  <si>
    <t>L_4_CWD</t>
  </si>
  <si>
    <t>L_4_PWR</t>
  </si>
  <si>
    <t>L_4_WDS</t>
  </si>
  <si>
    <t>L_4_PLT</t>
  </si>
  <si>
    <t>L_4_SAW</t>
  </si>
  <si>
    <t>L_4_PEA</t>
  </si>
  <si>
    <t>L_4_SHL</t>
  </si>
  <si>
    <t>L_4_STF</t>
  </si>
  <si>
    <t>L_4_OTH</t>
  </si>
  <si>
    <t>L5_1_3_1_1</t>
  </si>
  <si>
    <t>L5_1_3_2_1</t>
  </si>
  <si>
    <t>L5_1_3_3_1</t>
  </si>
  <si>
    <t>L5_1_3_4_1</t>
  </si>
  <si>
    <t>L5_1_1</t>
  </si>
  <si>
    <t>L5_2_1</t>
  </si>
  <si>
    <t>L6_1</t>
  </si>
  <si>
    <t>L6_2</t>
  </si>
  <si>
    <t>L6_3</t>
  </si>
  <si>
    <t>L6_4</t>
  </si>
  <si>
    <t>L6_5</t>
  </si>
  <si>
    <t>L6_1_2</t>
  </si>
  <si>
    <t>L6_1_2_0</t>
  </si>
  <si>
    <t>L6_2_2</t>
  </si>
  <si>
    <t>L6_2_2_0</t>
  </si>
  <si>
    <t>L6_4_2</t>
  </si>
  <si>
    <t>L6_4_2_0</t>
  </si>
  <si>
    <t>L6_5_2</t>
  </si>
  <si>
    <t>L6_5_2_0</t>
  </si>
  <si>
    <t>L7_1</t>
  </si>
  <si>
    <t>L7_2</t>
  </si>
  <si>
    <t>L7_4</t>
  </si>
  <si>
    <t>L7_5</t>
  </si>
  <si>
    <t>L8_1</t>
  </si>
  <si>
    <t>L8_2</t>
  </si>
  <si>
    <t>L9_1</t>
  </si>
  <si>
    <t>L9_2</t>
  </si>
  <si>
    <t>L10</t>
  </si>
  <si>
    <t>L11</t>
  </si>
  <si>
    <t>L12_1</t>
  </si>
  <si>
    <t>L12_2</t>
  </si>
  <si>
    <t>L12_3</t>
  </si>
  <si>
    <t>L12_4</t>
  </si>
  <si>
    <t>L12_5</t>
  </si>
  <si>
    <t>L12_6</t>
  </si>
  <si>
    <t>L12_7</t>
  </si>
  <si>
    <t>L14_2</t>
  </si>
  <si>
    <t>L14_3</t>
  </si>
  <si>
    <t>L14_4</t>
  </si>
  <si>
    <t>L15_1</t>
  </si>
  <si>
    <t>L15_2</t>
  </si>
  <si>
    <t>L15_3</t>
  </si>
  <si>
    <t>L15_4</t>
  </si>
  <si>
    <t>L15_5</t>
  </si>
  <si>
    <t>L15_6</t>
  </si>
  <si>
    <t>L15_7</t>
  </si>
  <si>
    <t>L15_8</t>
  </si>
  <si>
    <t>L15_9</t>
  </si>
  <si>
    <t>L15_10</t>
  </si>
  <si>
    <t>L15_11</t>
  </si>
  <si>
    <t>L15_12</t>
  </si>
  <si>
    <t>L16</t>
  </si>
  <si>
    <t>L17</t>
  </si>
  <si>
    <t>L18</t>
  </si>
  <si>
    <t>L19</t>
  </si>
  <si>
    <t>L20_1</t>
  </si>
  <si>
    <t>L20_2</t>
  </si>
  <si>
    <t>L21</t>
  </si>
  <si>
    <t>L22_1</t>
  </si>
  <si>
    <t>L22_2</t>
  </si>
  <si>
    <t>L23</t>
  </si>
  <si>
    <t>L24_1</t>
  </si>
  <si>
    <t>L24_2</t>
  </si>
  <si>
    <t>L24_3</t>
  </si>
  <si>
    <t>L25_1</t>
  </si>
  <si>
    <t>L25_2</t>
  </si>
  <si>
    <t>L25_3</t>
  </si>
  <si>
    <t>L25_4_1</t>
  </si>
  <si>
    <t>L25_4_2</t>
  </si>
  <si>
    <t>L25_4_3</t>
  </si>
  <si>
    <t>L25_4_4</t>
  </si>
  <si>
    <t>L25_4_5</t>
  </si>
  <si>
    <t>L26</t>
  </si>
  <si>
    <t>L27_1</t>
  </si>
  <si>
    <t>L27_2</t>
  </si>
  <si>
    <t>L28</t>
  </si>
  <si>
    <t>L29</t>
  </si>
  <si>
    <t>L30</t>
  </si>
  <si>
    <t>Беловский муниципальный район</t>
  </si>
  <si>
    <t>38602000</t>
  </si>
  <si>
    <t>Беличанский сельсовет</t>
  </si>
  <si>
    <t>38602404</t>
  </si>
  <si>
    <t>сельское поселение</t>
  </si>
  <si>
    <t>муниципальный район</t>
  </si>
  <si>
    <t>Беловский сельсовет</t>
  </si>
  <si>
    <t>38602408</t>
  </si>
  <si>
    <t>Бобравский сельсовет</t>
  </si>
  <si>
    <t>38602412</t>
  </si>
  <si>
    <t>Вишневский сельсовет</t>
  </si>
  <si>
    <t>38602416</t>
  </si>
  <si>
    <t>Гирьянский сельсовет</t>
  </si>
  <si>
    <t>38602420</t>
  </si>
  <si>
    <t>Долгобудский сельсовет</t>
  </si>
  <si>
    <t>38602424</t>
  </si>
  <si>
    <t>Ильковский сельсовет</t>
  </si>
  <si>
    <t>38602428</t>
  </si>
  <si>
    <t>Коммунаровский сельсовет</t>
  </si>
  <si>
    <t>38602430</t>
  </si>
  <si>
    <t>Кондратовский сельсовет</t>
  </si>
  <si>
    <t>38602432</t>
  </si>
  <si>
    <t>Корочанский сельсовет</t>
  </si>
  <si>
    <t>38602436</t>
  </si>
  <si>
    <t>Малосолдатский сельсовет</t>
  </si>
  <si>
    <t>38602438</t>
  </si>
  <si>
    <t>Пенский сельсовет</t>
  </si>
  <si>
    <t>38602452</t>
  </si>
  <si>
    <t>Песчанский сельсовет</t>
  </si>
  <si>
    <t>38602454</t>
  </si>
  <si>
    <t>Щеголянский сельсовет</t>
  </si>
  <si>
    <t>38602460</t>
  </si>
  <si>
    <t>Большесолдатский муниципальный район</t>
  </si>
  <si>
    <t>38603000</t>
  </si>
  <si>
    <t>Большесолдатский сельсовет</t>
  </si>
  <si>
    <t>38603403</t>
  </si>
  <si>
    <t>Волоконский сельсовет</t>
  </si>
  <si>
    <t>38603412</t>
  </si>
  <si>
    <t>Любимовский сельсовет</t>
  </si>
  <si>
    <t>38603425</t>
  </si>
  <si>
    <t>Любостанский сельсовет</t>
  </si>
  <si>
    <t>38603427</t>
  </si>
  <si>
    <t>Нижнегридинский сельсовет</t>
  </si>
  <si>
    <t>38603430</t>
  </si>
  <si>
    <t>Саморядовский сельсовет</t>
  </si>
  <si>
    <t>38603451</t>
  </si>
  <si>
    <t>Сторожевский сельсовет</t>
  </si>
  <si>
    <t>38603457</t>
  </si>
  <si>
    <t>Глушковский муниципальный район</t>
  </si>
  <si>
    <t>38604000</t>
  </si>
  <si>
    <t>Алексеевский сельсовет</t>
  </si>
  <si>
    <t>38604404</t>
  </si>
  <si>
    <t>Веселовский сельсовет</t>
  </si>
  <si>
    <t>38604412</t>
  </si>
  <si>
    <t>Званновский сельсовет</t>
  </si>
  <si>
    <t>38604420</t>
  </si>
  <si>
    <t>Карыжский сельсовет</t>
  </si>
  <si>
    <t>38604424</t>
  </si>
  <si>
    <t>Кобыльский сельсовет</t>
  </si>
  <si>
    <t>38604428</t>
  </si>
  <si>
    <t>Коровяковский сельсовет</t>
  </si>
  <si>
    <t>38604432</t>
  </si>
  <si>
    <t>Кульбакинский сельсовет</t>
  </si>
  <si>
    <t>38604436</t>
  </si>
  <si>
    <t>Марковский сельсовет</t>
  </si>
  <si>
    <t>38604440</t>
  </si>
  <si>
    <t>Нижнемордокский сельсовет</t>
  </si>
  <si>
    <t>38604444</t>
  </si>
  <si>
    <t>Попово-Лежачанский сельсовет</t>
  </si>
  <si>
    <t>38604448</t>
  </si>
  <si>
    <t>Сухиновский сельсовет</t>
  </si>
  <si>
    <t>38604456</t>
  </si>
  <si>
    <t>поселок Глушково</t>
  </si>
  <si>
    <t>38604151</t>
  </si>
  <si>
    <t>городское поселение, в состав которого входит поселок</t>
  </si>
  <si>
    <t>поселок Теткино</t>
  </si>
  <si>
    <t>38604155</t>
  </si>
  <si>
    <t>Горшеченский муниципальный район</t>
  </si>
  <si>
    <t>38606000</t>
  </si>
  <si>
    <t>Богатыревский сельсовет</t>
  </si>
  <si>
    <t>38606404</t>
  </si>
  <si>
    <t>Быковский сельсовет</t>
  </si>
  <si>
    <t>38606408</t>
  </si>
  <si>
    <t>Знаменский сельсовет</t>
  </si>
  <si>
    <t>38606412</t>
  </si>
  <si>
    <t>Ключевский сельсовет</t>
  </si>
  <si>
    <t>38606416</t>
  </si>
  <si>
    <t>Куньевский сельсовет</t>
  </si>
  <si>
    <t>38606424</t>
  </si>
  <si>
    <t>Нижнеборковский сельсовет</t>
  </si>
  <si>
    <t>38606428</t>
  </si>
  <si>
    <t>Никольский сельсовет</t>
  </si>
  <si>
    <t>38606432</t>
  </si>
  <si>
    <t>Новомеловский сельсовет</t>
  </si>
  <si>
    <t>38606436</t>
  </si>
  <si>
    <t>Солдатский сельсовет</t>
  </si>
  <si>
    <t>38606444</t>
  </si>
  <si>
    <t>Сосновский сельсовет</t>
  </si>
  <si>
    <t>38606448</t>
  </si>
  <si>
    <t>Среднеапоченский сельсовет</t>
  </si>
  <si>
    <t>38606452</t>
  </si>
  <si>
    <t>Старороговский сельсовет</t>
  </si>
  <si>
    <t>38606460</t>
  </si>
  <si>
    <t>Удобенский сельсовет</t>
  </si>
  <si>
    <t>38606468</t>
  </si>
  <si>
    <t>Ясеновский сельсовет</t>
  </si>
  <si>
    <t>38606472</t>
  </si>
  <si>
    <t>поселок Горшечное</t>
  </si>
  <si>
    <t>38606151</t>
  </si>
  <si>
    <t>Дмитриевский муниципальный район</t>
  </si>
  <si>
    <t>38608000</t>
  </si>
  <si>
    <t>Дерюгинский сельсовет</t>
  </si>
  <si>
    <t>38608416</t>
  </si>
  <si>
    <t>Крупецкой сельсовет</t>
  </si>
  <si>
    <t>38608420</t>
  </si>
  <si>
    <t>Новопершинский сельсовет</t>
  </si>
  <si>
    <t>38608432</t>
  </si>
  <si>
    <t>Первоавгустовский сельсовет</t>
  </si>
  <si>
    <t>38608438</t>
  </si>
  <si>
    <t>Поповский сельсовет</t>
  </si>
  <si>
    <t>38608444</t>
  </si>
  <si>
    <t>Почепский сельсовет</t>
  </si>
  <si>
    <t>38608448</t>
  </si>
  <si>
    <t>Старогородский сельсовет</t>
  </si>
  <si>
    <t>38608460</t>
  </si>
  <si>
    <t>город Дмитриев</t>
  </si>
  <si>
    <t>38608101</t>
  </si>
  <si>
    <t>городское поселение, в состав которого входит город</t>
  </si>
  <si>
    <t>Железногорский муниципальный район</t>
  </si>
  <si>
    <t>38610000</t>
  </si>
  <si>
    <t>Андросовский сельсовет</t>
  </si>
  <si>
    <t>38610404</t>
  </si>
  <si>
    <t>Веретенинский сельсовет</t>
  </si>
  <si>
    <t>38610410</t>
  </si>
  <si>
    <t>Волковский сельсовет</t>
  </si>
  <si>
    <t>38610412</t>
  </si>
  <si>
    <t>Городновский сельсовет</t>
  </si>
  <si>
    <t>38610414</t>
  </si>
  <si>
    <t>Кармановский сельсовет</t>
  </si>
  <si>
    <t>38610428</t>
  </si>
  <si>
    <t>Линецкий сельсовет</t>
  </si>
  <si>
    <t>38610416</t>
  </si>
  <si>
    <t>Михайловский сельсовет</t>
  </si>
  <si>
    <t>38610420</t>
  </si>
  <si>
    <t>Новоандросовский сельсовет</t>
  </si>
  <si>
    <t>38610424</t>
  </si>
  <si>
    <t>Разветьевский сельсовет</t>
  </si>
  <si>
    <t>38610432</t>
  </si>
  <si>
    <t>Рышковский сельсовет</t>
  </si>
  <si>
    <t>38610440</t>
  </si>
  <si>
    <t>Студенокский сельсовет</t>
  </si>
  <si>
    <t>38610446</t>
  </si>
  <si>
    <t>Троицкий сельсовет</t>
  </si>
  <si>
    <t>38610448</t>
  </si>
  <si>
    <t>поселок Магнитный</t>
  </si>
  <si>
    <t>38610160</t>
  </si>
  <si>
    <t>Золотухинский муниципальный район</t>
  </si>
  <si>
    <t>38612000</t>
  </si>
  <si>
    <t>Ануфриевский сельсовет</t>
  </si>
  <si>
    <t>38612404</t>
  </si>
  <si>
    <t>Апальковский сельсовет</t>
  </si>
  <si>
    <t>38612406</t>
  </si>
  <si>
    <t>Будановский сельсовет</t>
  </si>
  <si>
    <t>38612412</t>
  </si>
  <si>
    <t>Дмитриевский сельсовет</t>
  </si>
  <si>
    <t>38612428</t>
  </si>
  <si>
    <t>Донской сельсовет</t>
  </si>
  <si>
    <t>38612432</t>
  </si>
  <si>
    <t>Новоспасский сельсовет</t>
  </si>
  <si>
    <t>38612444</t>
  </si>
  <si>
    <t>Свободинский сельсовет</t>
  </si>
  <si>
    <t>38612456</t>
  </si>
  <si>
    <t>Солнечный сельсовет</t>
  </si>
  <si>
    <t>38612466</t>
  </si>
  <si>
    <t>Тазовский сельсовет</t>
  </si>
  <si>
    <t>38612468</t>
  </si>
  <si>
    <t>поселок Золотухино</t>
  </si>
  <si>
    <t>38612151</t>
  </si>
  <si>
    <t>Касторенский муниципальный район</t>
  </si>
  <si>
    <t>38614000</t>
  </si>
  <si>
    <t>38614408</t>
  </si>
  <si>
    <t>Андреевский сельсовет</t>
  </si>
  <si>
    <t>38614410</t>
  </si>
  <si>
    <t>Верхнеграйворонский сельсовет</t>
  </si>
  <si>
    <t>38614416</t>
  </si>
  <si>
    <t>Егорьевский сельсовет</t>
  </si>
  <si>
    <t>38614428</t>
  </si>
  <si>
    <t>Жерновецкий сельсовет</t>
  </si>
  <si>
    <t>38614432</t>
  </si>
  <si>
    <t>Котовский сельсовет</t>
  </si>
  <si>
    <t>38614436</t>
  </si>
  <si>
    <t>Краснодолинский сельсовет</t>
  </si>
  <si>
    <t>38614440</t>
  </si>
  <si>
    <t>Краснознаменский сельсовет</t>
  </si>
  <si>
    <t>38614444</t>
  </si>
  <si>
    <t>Лачиновский сельсовет</t>
  </si>
  <si>
    <t>38614448</t>
  </si>
  <si>
    <t>Ленинский сельсовет</t>
  </si>
  <si>
    <t>38614452</t>
  </si>
  <si>
    <t>Ореховский сельсовет</t>
  </si>
  <si>
    <t>38614464</t>
  </si>
  <si>
    <t>Семеновский сельсовет</t>
  </si>
  <si>
    <t>38614472</t>
  </si>
  <si>
    <t>Успенский сельсовет</t>
  </si>
  <si>
    <t>38614476</t>
  </si>
  <si>
    <t>поселок Касторное</t>
  </si>
  <si>
    <t>38614151</t>
  </si>
  <si>
    <t>поселок Новокасторное</t>
  </si>
  <si>
    <t>38614153</t>
  </si>
  <si>
    <t>поселок Олымский</t>
  </si>
  <si>
    <t>38614154</t>
  </si>
  <si>
    <t>Конышевский муниципальный район</t>
  </si>
  <si>
    <t>38616000</t>
  </si>
  <si>
    <t>Беляевский сельсовет</t>
  </si>
  <si>
    <t>38616404</t>
  </si>
  <si>
    <t>Ваблинский сельсовет</t>
  </si>
  <si>
    <t>38616408</t>
  </si>
  <si>
    <t>Захарковский сельсовет</t>
  </si>
  <si>
    <t>38616420</t>
  </si>
  <si>
    <t>Малогородьковский сельсовет</t>
  </si>
  <si>
    <t>38616426</t>
  </si>
  <si>
    <t>Машкинский сельсовет</t>
  </si>
  <si>
    <t>38616428</t>
  </si>
  <si>
    <t>Наумовский сельсовет</t>
  </si>
  <si>
    <t>38616432</t>
  </si>
  <si>
    <t>Платавский сельсовет</t>
  </si>
  <si>
    <t>38616436</t>
  </si>
  <si>
    <t>Прилепский сельсовет</t>
  </si>
  <si>
    <t>38616440</t>
  </si>
  <si>
    <t>Старобелицкий сельсовет</t>
  </si>
  <si>
    <t>38616444</t>
  </si>
  <si>
    <t>поселок Конышевка</t>
  </si>
  <si>
    <t>38616151</t>
  </si>
  <si>
    <t>Кореневский муниципальный район</t>
  </si>
  <si>
    <t>38618000</t>
  </si>
  <si>
    <t>Викторовский сельсовет</t>
  </si>
  <si>
    <t>38618412</t>
  </si>
  <si>
    <t>Комаровский сельсовет</t>
  </si>
  <si>
    <t>38618416</t>
  </si>
  <si>
    <t>Кореневский сельсовет</t>
  </si>
  <si>
    <t>38618420</t>
  </si>
  <si>
    <t>38618428</t>
  </si>
  <si>
    <t>Ольговский сельсовет</t>
  </si>
  <si>
    <t>38618432</t>
  </si>
  <si>
    <t>Пушкарский сельсовет</t>
  </si>
  <si>
    <t>38618436</t>
  </si>
  <si>
    <t>Снагостский сельсовет</t>
  </si>
  <si>
    <t>38618444</t>
  </si>
  <si>
    <t>Толпинский сельсовет</t>
  </si>
  <si>
    <t>38618448</t>
  </si>
  <si>
    <t>Шептуховский сельсовет</t>
  </si>
  <si>
    <t>38618452</t>
  </si>
  <si>
    <t>поселок Коренево</t>
  </si>
  <si>
    <t>38618151</t>
  </si>
  <si>
    <t>Курский муниципальный район</t>
  </si>
  <si>
    <t>38620000</t>
  </si>
  <si>
    <t>Бесединский сельсовет</t>
  </si>
  <si>
    <t>38620408</t>
  </si>
  <si>
    <t>Брежневский сельсовет</t>
  </si>
  <si>
    <t>38620412</t>
  </si>
  <si>
    <t>Винниковский сельсовет</t>
  </si>
  <si>
    <t>38620420</t>
  </si>
  <si>
    <t>Ворошневский сельсовет</t>
  </si>
  <si>
    <t>38620424</t>
  </si>
  <si>
    <t>Камышинский сельсовет</t>
  </si>
  <si>
    <t>38620426</t>
  </si>
  <si>
    <t>Клюквинский сельсовет</t>
  </si>
  <si>
    <t>38620428</t>
  </si>
  <si>
    <t>Лебяженский сельсовет</t>
  </si>
  <si>
    <t>38620432</t>
  </si>
  <si>
    <t>Моковский сельсовет</t>
  </si>
  <si>
    <t>38620436</t>
  </si>
  <si>
    <t>Нижнемедведицкий сельсовет</t>
  </si>
  <si>
    <t>38620448</t>
  </si>
  <si>
    <t>Новопоселеновский сельсовет</t>
  </si>
  <si>
    <t>38620452</t>
  </si>
  <si>
    <t>Ноздрачевский сельсовет</t>
  </si>
  <si>
    <t>38620456</t>
  </si>
  <si>
    <t>Пашковский сельсовет</t>
  </si>
  <si>
    <t>38620460</t>
  </si>
  <si>
    <t>Полевской сельсовет</t>
  </si>
  <si>
    <t>38620468</t>
  </si>
  <si>
    <t>Полянский сельсовет</t>
  </si>
  <si>
    <t>38620472</t>
  </si>
  <si>
    <t>38620476</t>
  </si>
  <si>
    <t>Шумаковский сельсовет</t>
  </si>
  <si>
    <t>38620488</t>
  </si>
  <si>
    <t>Щетинский сельсовет</t>
  </si>
  <si>
    <t>38620492</t>
  </si>
  <si>
    <t>Курчатовский муниципальный район</t>
  </si>
  <si>
    <t>38621000</t>
  </si>
  <si>
    <t>Дичнянский сельсовет</t>
  </si>
  <si>
    <t>38621442</t>
  </si>
  <si>
    <t>Дружненский сельсовет</t>
  </si>
  <si>
    <t>38621410</t>
  </si>
  <si>
    <t>Колпаковский сельсовет</t>
  </si>
  <si>
    <t>38621418</t>
  </si>
  <si>
    <t>Костельцевский сельсовет</t>
  </si>
  <si>
    <t>38621425</t>
  </si>
  <si>
    <t>Макаровский сельсовет</t>
  </si>
  <si>
    <t>38621422</t>
  </si>
  <si>
    <t>Чаплинский сельсовет</t>
  </si>
  <si>
    <t>38621449</t>
  </si>
  <si>
    <t>поселок Иванино</t>
  </si>
  <si>
    <t>38621152</t>
  </si>
  <si>
    <t>поселок имени Карла Либкнехта</t>
  </si>
  <si>
    <t>38621153</t>
  </si>
  <si>
    <t>Льговский муниципальный район</t>
  </si>
  <si>
    <t>38622000</t>
  </si>
  <si>
    <t>Большеугонский сельсовет</t>
  </si>
  <si>
    <t>38622410</t>
  </si>
  <si>
    <t>Вышнедеревенский сельсовет</t>
  </si>
  <si>
    <t>38622417</t>
  </si>
  <si>
    <t>Городенский сельсовет</t>
  </si>
  <si>
    <t>38622420</t>
  </si>
  <si>
    <t>Густомойский сельсовет</t>
  </si>
  <si>
    <t>38622424</t>
  </si>
  <si>
    <t>Иванчиковский сельсовет</t>
  </si>
  <si>
    <t>38622435</t>
  </si>
  <si>
    <t>Кудинцевский сельсовет</t>
  </si>
  <si>
    <t>38622450</t>
  </si>
  <si>
    <t>Марицкий сельсовет</t>
  </si>
  <si>
    <t>38622464</t>
  </si>
  <si>
    <t>Селекционный сельсовет</t>
  </si>
  <si>
    <t>38622477</t>
  </si>
  <si>
    <t>Мантуровский муниципальный район</t>
  </si>
  <si>
    <t>38623000</t>
  </si>
  <si>
    <t>2 Засеймский сельсовет</t>
  </si>
  <si>
    <t>38623410</t>
  </si>
  <si>
    <t>Куськинский сельсовет</t>
  </si>
  <si>
    <t>38623419</t>
  </si>
  <si>
    <t>Мантуровский сельсовет</t>
  </si>
  <si>
    <t>38623422</t>
  </si>
  <si>
    <t>Останинский сельсовет</t>
  </si>
  <si>
    <t>38623426</t>
  </si>
  <si>
    <t>Репецкий сельсовет</t>
  </si>
  <si>
    <t>38623436</t>
  </si>
  <si>
    <t>Сеймский сельсовет</t>
  </si>
  <si>
    <t>38623441</t>
  </si>
  <si>
    <t>Ястребовский сельсовет</t>
  </si>
  <si>
    <t>38623460</t>
  </si>
  <si>
    <t>Медвенский муниципальный район</t>
  </si>
  <si>
    <t>38624000</t>
  </si>
  <si>
    <t>Амосовский сельсовет</t>
  </si>
  <si>
    <t>38624404</t>
  </si>
  <si>
    <t>Высокский сельсовет</t>
  </si>
  <si>
    <t>38624408</t>
  </si>
  <si>
    <t>Вышнереутчанский сельсовет</t>
  </si>
  <si>
    <t>38624416</t>
  </si>
  <si>
    <t>Гостомлянский сельсовет</t>
  </si>
  <si>
    <t>38624420</t>
  </si>
  <si>
    <t>Китаевский сельсовет</t>
  </si>
  <si>
    <t>38624424</t>
  </si>
  <si>
    <t>Нижнереутчанский сельсовет</t>
  </si>
  <si>
    <t>38624436</t>
  </si>
  <si>
    <t>Паникинский сельсовет</t>
  </si>
  <si>
    <t>38624440</t>
  </si>
  <si>
    <t>Панинский сельсовет</t>
  </si>
  <si>
    <t>38624444</t>
  </si>
  <si>
    <t>Черемошнянский сельсовет</t>
  </si>
  <si>
    <t>38624456</t>
  </si>
  <si>
    <t>поселок Медвенка</t>
  </si>
  <si>
    <t>38624151</t>
  </si>
  <si>
    <t>Обоянский муниципальный район</t>
  </si>
  <si>
    <t>38626000</t>
  </si>
  <si>
    <t>Афанасьевский сельсовет</t>
  </si>
  <si>
    <t>38626404</t>
  </si>
  <si>
    <t>Бабинский сельсовет</t>
  </si>
  <si>
    <t>38626408</t>
  </si>
  <si>
    <t>Башкатовский сельсовет</t>
  </si>
  <si>
    <t>38626412</t>
  </si>
  <si>
    <t>Быкановский сельсовет</t>
  </si>
  <si>
    <t>38626420</t>
  </si>
  <si>
    <t>Гридасовский сельсовет</t>
  </si>
  <si>
    <t>38626424</t>
  </si>
  <si>
    <t>Зоринский сельсовет</t>
  </si>
  <si>
    <t>38626432</t>
  </si>
  <si>
    <t>Каменский сельсовет</t>
  </si>
  <si>
    <t>38626436</t>
  </si>
  <si>
    <t>Котельниковский сельсовет</t>
  </si>
  <si>
    <t>38626444</t>
  </si>
  <si>
    <t>Рудавский сельсовет</t>
  </si>
  <si>
    <t>38626456</t>
  </si>
  <si>
    <t>Рыбино-Будский сельсовет</t>
  </si>
  <si>
    <t>38626460</t>
  </si>
  <si>
    <t>Усланский сельсовет</t>
  </si>
  <si>
    <t>38626468</t>
  </si>
  <si>
    <t>Шевелевский сельсовет</t>
  </si>
  <si>
    <t>38626472</t>
  </si>
  <si>
    <t>город Обоянь</t>
  </si>
  <si>
    <t>38626101</t>
  </si>
  <si>
    <t>Октябрьский муниципальный район</t>
  </si>
  <si>
    <t>38628000</t>
  </si>
  <si>
    <t>Артюховский сельсовет</t>
  </si>
  <si>
    <t>38628404</t>
  </si>
  <si>
    <t>Большедолженковский сельсовет</t>
  </si>
  <si>
    <t>38628408</t>
  </si>
  <si>
    <t>Дьяконовский сельсовет</t>
  </si>
  <si>
    <t>38628412</t>
  </si>
  <si>
    <t>Катыринский сельсовет</t>
  </si>
  <si>
    <t>38628416</t>
  </si>
  <si>
    <t>Лобазовский сельсовет</t>
  </si>
  <si>
    <t>38628420</t>
  </si>
  <si>
    <t>38628424</t>
  </si>
  <si>
    <t>Плотавский сельсовет</t>
  </si>
  <si>
    <t>38628426</t>
  </si>
  <si>
    <t>Старковский сельсовет</t>
  </si>
  <si>
    <t>38628428</t>
  </si>
  <si>
    <t>Филипповский сельсовет</t>
  </si>
  <si>
    <t>38628432</t>
  </si>
  <si>
    <t>Черницынский сельсовет</t>
  </si>
  <si>
    <t>38628436</t>
  </si>
  <si>
    <t>поселок Прямицыно</t>
  </si>
  <si>
    <t>38628151</t>
  </si>
  <si>
    <t>Поныровский муниципальный район</t>
  </si>
  <si>
    <t>38630000</t>
  </si>
  <si>
    <t>1-й Поныровский сельсовет</t>
  </si>
  <si>
    <t>38630436</t>
  </si>
  <si>
    <t>2-й Поныровский сельсовет</t>
  </si>
  <si>
    <t>38630440</t>
  </si>
  <si>
    <t>Верхне-Смородинский сельсовет</t>
  </si>
  <si>
    <t>38630416</t>
  </si>
  <si>
    <t>Возовский сельсовет</t>
  </si>
  <si>
    <t>38630418</t>
  </si>
  <si>
    <t>Горяйновский сельсовет</t>
  </si>
  <si>
    <t>38630419</t>
  </si>
  <si>
    <t>Ольховатский сельсовет</t>
  </si>
  <si>
    <t>38630428</t>
  </si>
  <si>
    <t>Первомайский сельсовет</t>
  </si>
  <si>
    <t>38630432</t>
  </si>
  <si>
    <t>поселок Поныри</t>
  </si>
  <si>
    <t>38630151</t>
  </si>
  <si>
    <t>Пристенский муниципальный район</t>
  </si>
  <si>
    <t>38632000</t>
  </si>
  <si>
    <t>Бобрышевский сельсовет</t>
  </si>
  <si>
    <t>38632404</t>
  </si>
  <si>
    <t>38632428</t>
  </si>
  <si>
    <t>Нагольненский сельсовет</t>
  </si>
  <si>
    <t>38632432</t>
  </si>
  <si>
    <t>Пристенский сельсовет</t>
  </si>
  <si>
    <t>38632444</t>
  </si>
  <si>
    <t>Сазановский сельсовет</t>
  </si>
  <si>
    <t>38632460</t>
  </si>
  <si>
    <t>Среднеольшанский сельсовет</t>
  </si>
  <si>
    <t>38632464</t>
  </si>
  <si>
    <t>Черновецкий сельсовет</t>
  </si>
  <si>
    <t>38632473</t>
  </si>
  <si>
    <t>Ярыгинский сельсовет</t>
  </si>
  <si>
    <t>38632480</t>
  </si>
  <si>
    <t>поселок Кировский</t>
  </si>
  <si>
    <t>38632152</t>
  </si>
  <si>
    <t>поселок Пристень</t>
  </si>
  <si>
    <t>38632151</t>
  </si>
  <si>
    <t>Рыльский муниципальный район</t>
  </si>
  <si>
    <t>38634000</t>
  </si>
  <si>
    <t>Березниковский сельсовет</t>
  </si>
  <si>
    <t>38634412</t>
  </si>
  <si>
    <t>Дуровский сельсовет</t>
  </si>
  <si>
    <t>38634432</t>
  </si>
  <si>
    <t>Ивановский сельсовет</t>
  </si>
  <si>
    <t>38634436</t>
  </si>
  <si>
    <t>Козинский сельсовет</t>
  </si>
  <si>
    <t>38634443</t>
  </si>
  <si>
    <t>Крупецкий сельсовет</t>
  </si>
  <si>
    <t>38634448</t>
  </si>
  <si>
    <t>Малогнеушевский сельсовет</t>
  </si>
  <si>
    <t>38634460</t>
  </si>
  <si>
    <t>38634464</t>
  </si>
  <si>
    <t>Некрасовский сельсовет</t>
  </si>
  <si>
    <t>38634468</t>
  </si>
  <si>
    <t>Нехаевский сельсовет</t>
  </si>
  <si>
    <t>38634472</t>
  </si>
  <si>
    <t>Никольниковский сельсовет</t>
  </si>
  <si>
    <t>38634476</t>
  </si>
  <si>
    <t>Октябрьский сельсовет</t>
  </si>
  <si>
    <t>38634484</t>
  </si>
  <si>
    <t>Пригородненский сельсовет</t>
  </si>
  <si>
    <t>38634488</t>
  </si>
  <si>
    <t>38634492</t>
  </si>
  <si>
    <t>Щекинский сельсовет</t>
  </si>
  <si>
    <t>38634496</t>
  </si>
  <si>
    <t>город Рыльск</t>
  </si>
  <si>
    <t>38634101</t>
  </si>
  <si>
    <t>Советский муниципальный район</t>
  </si>
  <si>
    <t>38636000</t>
  </si>
  <si>
    <t>Александровский сельсовет</t>
  </si>
  <si>
    <t>38636404</t>
  </si>
  <si>
    <t>Верхнерагозецкий сельсовет</t>
  </si>
  <si>
    <t>38636412</t>
  </si>
  <si>
    <t>Волжанский сельсовет</t>
  </si>
  <si>
    <t>38636416</t>
  </si>
  <si>
    <t>38636424</t>
  </si>
  <si>
    <t>Ледовский сельсовет</t>
  </si>
  <si>
    <t>38636432</t>
  </si>
  <si>
    <t>38636434</t>
  </si>
  <si>
    <t>Мансуровский сельсовет</t>
  </si>
  <si>
    <t>38636436</t>
  </si>
  <si>
    <t>Михайлоанненский сельсовет</t>
  </si>
  <si>
    <t>38636440</t>
  </si>
  <si>
    <t>Нижнеграйворонский сельсовет</t>
  </si>
  <si>
    <t>38636448</t>
  </si>
  <si>
    <t>Советский сельсовет</t>
  </si>
  <si>
    <t>38636464</t>
  </si>
  <si>
    <t>поселок Кшенский</t>
  </si>
  <si>
    <t>38636151</t>
  </si>
  <si>
    <t>Солнцевский муниципальный район</t>
  </si>
  <si>
    <t>38638000</t>
  </si>
  <si>
    <t>Бунинский сельсовет</t>
  </si>
  <si>
    <t>38638408</t>
  </si>
  <si>
    <t>Зуевский сельсовет</t>
  </si>
  <si>
    <t>38638428</t>
  </si>
  <si>
    <t>38638432</t>
  </si>
  <si>
    <t>Старолещинский сельсовет</t>
  </si>
  <si>
    <t>38638448</t>
  </si>
  <si>
    <t>Субботинский сельсовет</t>
  </si>
  <si>
    <t>38638452</t>
  </si>
  <si>
    <t>38638460</t>
  </si>
  <si>
    <t>поселок Солнцево</t>
  </si>
  <si>
    <t>38638151</t>
  </si>
  <si>
    <t>Суджанский муниципальный район</t>
  </si>
  <si>
    <t>38640000</t>
  </si>
  <si>
    <t>Борковский сельсовет</t>
  </si>
  <si>
    <t>38640410</t>
  </si>
  <si>
    <t>Воробжанский сельсовет</t>
  </si>
  <si>
    <t>38640415</t>
  </si>
  <si>
    <t>Гончаровский сельсовет</t>
  </si>
  <si>
    <t>38640421</t>
  </si>
  <si>
    <t>Гуевский сельсовет</t>
  </si>
  <si>
    <t>38640424</t>
  </si>
  <si>
    <t>Замостянский сельсовет</t>
  </si>
  <si>
    <t>38640430</t>
  </si>
  <si>
    <t>Заолешенский сельсовет</t>
  </si>
  <si>
    <t>38640433</t>
  </si>
  <si>
    <t>Казачелокнянский сельсовет</t>
  </si>
  <si>
    <t>38640438</t>
  </si>
  <si>
    <t>Малолокнянский сельсовет</t>
  </si>
  <si>
    <t>38640450</t>
  </si>
  <si>
    <t>Мартыновский сельсовет</t>
  </si>
  <si>
    <t>38640453</t>
  </si>
  <si>
    <t>Махновский сельсовет</t>
  </si>
  <si>
    <t>38640456</t>
  </si>
  <si>
    <t>Новоивановский сельсовет</t>
  </si>
  <si>
    <t>38640463</t>
  </si>
  <si>
    <t>Плеховский сельсовет</t>
  </si>
  <si>
    <t>38640466</t>
  </si>
  <si>
    <t>Погребской сельсовет</t>
  </si>
  <si>
    <t>38640469</t>
  </si>
  <si>
    <t>Пореченский сельсовет</t>
  </si>
  <si>
    <t>38640472</t>
  </si>
  <si>
    <t>Свердликовский сельсовет</t>
  </si>
  <si>
    <t>38640474</t>
  </si>
  <si>
    <t>Уланковский сельсовет</t>
  </si>
  <si>
    <t>38640480</t>
  </si>
  <si>
    <t>город Суджа</t>
  </si>
  <si>
    <t>38640101</t>
  </si>
  <si>
    <t>Тимский муниципальный район</t>
  </si>
  <si>
    <t>38642000</t>
  </si>
  <si>
    <t>Барковский сельсовет</t>
  </si>
  <si>
    <t>38642401</t>
  </si>
  <si>
    <t>Быстрецкий сельсовет</t>
  </si>
  <si>
    <t>38642402</t>
  </si>
  <si>
    <t>Выгорновский сельсовет</t>
  </si>
  <si>
    <t>38642404</t>
  </si>
  <si>
    <t>38642432</t>
  </si>
  <si>
    <t>Погоженский сельсовет</t>
  </si>
  <si>
    <t>38642444</t>
  </si>
  <si>
    <t>Становский сельсовет</t>
  </si>
  <si>
    <t>38642468</t>
  </si>
  <si>
    <t>Тимский сельсовет</t>
  </si>
  <si>
    <t>38642472</t>
  </si>
  <si>
    <t>38642476</t>
  </si>
  <si>
    <t>поселок Тим</t>
  </si>
  <si>
    <t>38642151</t>
  </si>
  <si>
    <t>Фатежский муниципальный район</t>
  </si>
  <si>
    <t>38644000</t>
  </si>
  <si>
    <t>Банинский сельсовет</t>
  </si>
  <si>
    <t>38644402</t>
  </si>
  <si>
    <t>Большеанненковский сельсовет</t>
  </si>
  <si>
    <t>38644408</t>
  </si>
  <si>
    <t>Большежировский сельсовет</t>
  </si>
  <si>
    <t>38644412</t>
  </si>
  <si>
    <t>Верхнелюбажский сельсовет</t>
  </si>
  <si>
    <t>38644416</t>
  </si>
  <si>
    <t>Верхнехотемльский сельсовет</t>
  </si>
  <si>
    <t>38644420</t>
  </si>
  <si>
    <t>Глебовский сельсовет</t>
  </si>
  <si>
    <t>38644424</t>
  </si>
  <si>
    <t>Миленинский сельсовет</t>
  </si>
  <si>
    <t>38644444</t>
  </si>
  <si>
    <t>Молотычевский сельсовет</t>
  </si>
  <si>
    <t>38644448</t>
  </si>
  <si>
    <t>Русановский сельсовет</t>
  </si>
  <si>
    <t>38644464</t>
  </si>
  <si>
    <t>38644468</t>
  </si>
  <si>
    <t>город Фатеж</t>
  </si>
  <si>
    <t>38644101</t>
  </si>
  <si>
    <t>Хомутовский муниципальный район</t>
  </si>
  <si>
    <t>38646000</t>
  </si>
  <si>
    <t>Гламаздинский сельсовет</t>
  </si>
  <si>
    <t>38646412</t>
  </si>
  <si>
    <t>Дубовицкий сельсовет</t>
  </si>
  <si>
    <t>38646416</t>
  </si>
  <si>
    <t>Калиновский сельсовет</t>
  </si>
  <si>
    <t>38646420</t>
  </si>
  <si>
    <t>Ольховский сельсовет</t>
  </si>
  <si>
    <t>38646448</t>
  </si>
  <si>
    <t>Петровский сельсовет</t>
  </si>
  <si>
    <t>38646452</t>
  </si>
  <si>
    <t>Романовский сельсовет</t>
  </si>
  <si>
    <t>38646464</t>
  </si>
  <si>
    <t>Сальновский сельсовет</t>
  </si>
  <si>
    <t>38646468</t>
  </si>
  <si>
    <t>Сковородневский сельсовет</t>
  </si>
  <si>
    <t>38646472</t>
  </si>
  <si>
    <t>поселок Хомутовка</t>
  </si>
  <si>
    <t>38646151</t>
  </si>
  <si>
    <t>Черемисиновский муниципальный район</t>
  </si>
  <si>
    <t>38648000</t>
  </si>
  <si>
    <t>Краснополянский сельсовет</t>
  </si>
  <si>
    <t>38648406</t>
  </si>
  <si>
    <t>38648412</t>
  </si>
  <si>
    <t>Ниженский сельсовет</t>
  </si>
  <si>
    <t>38648416</t>
  </si>
  <si>
    <t>38648427</t>
  </si>
  <si>
    <t>Покровский сельсовет</t>
  </si>
  <si>
    <t>38648428</t>
  </si>
  <si>
    <t>38648432</t>
  </si>
  <si>
    <t>Стакановский сельсовет</t>
  </si>
  <si>
    <t>38648436</t>
  </si>
  <si>
    <t>Удеревский сельсовет</t>
  </si>
  <si>
    <t>38648444</t>
  </si>
  <si>
    <t>поселок Черемисиново</t>
  </si>
  <si>
    <t>38648151</t>
  </si>
  <si>
    <t>Щигровский муниципальный район</t>
  </si>
  <si>
    <t>38650000</t>
  </si>
  <si>
    <t>Большезмеинский сельсовет</t>
  </si>
  <si>
    <t>38650402</t>
  </si>
  <si>
    <t>38650448</t>
  </si>
  <si>
    <t>Вышнеольховатский сельсовет</t>
  </si>
  <si>
    <t>38650404</t>
  </si>
  <si>
    <t>Вязовский сельсовет</t>
  </si>
  <si>
    <t>38650408</t>
  </si>
  <si>
    <t>Защитенский сельсовет</t>
  </si>
  <si>
    <t>38650412</t>
  </si>
  <si>
    <t>38650416</t>
  </si>
  <si>
    <t>Касиновский сельсовет</t>
  </si>
  <si>
    <t>38650418</t>
  </si>
  <si>
    <t>Косоржанский сельсовет</t>
  </si>
  <si>
    <t>38650420</t>
  </si>
  <si>
    <t>Кривцовский сельсовет</t>
  </si>
  <si>
    <t>38650424</t>
  </si>
  <si>
    <t>Крутовский сельсовет</t>
  </si>
  <si>
    <t>38650428</t>
  </si>
  <si>
    <t>Мелехинский сельсовет</t>
  </si>
  <si>
    <t>38650432</t>
  </si>
  <si>
    <t>38650436</t>
  </si>
  <si>
    <t>Озерский сельсовет</t>
  </si>
  <si>
    <t>38650438</t>
  </si>
  <si>
    <t>Охочевский сельсовет</t>
  </si>
  <si>
    <t>38650440</t>
  </si>
  <si>
    <t>38650444</t>
  </si>
  <si>
    <t>Теребужский сельсовет</t>
  </si>
  <si>
    <t>38650452</t>
  </si>
  <si>
    <t>Титовский сельсовет</t>
  </si>
  <si>
    <t>38650456</t>
  </si>
  <si>
    <t>Троицкокраснянский сельсовет</t>
  </si>
  <si>
    <t>38650460</t>
  </si>
  <si>
    <t>город Железногорск</t>
  </si>
  <si>
    <t>38705000</t>
  </si>
  <si>
    <t>городской округ</t>
  </si>
  <si>
    <t>город Курск</t>
  </si>
  <si>
    <t>38701000</t>
  </si>
  <si>
    <t>город Курчатов</t>
  </si>
  <si>
    <t>38708000</t>
  </si>
  <si>
    <t>город Льгов</t>
  </si>
  <si>
    <t>38710000</t>
  </si>
  <si>
    <t>город Щигры</t>
  </si>
  <si>
    <t>38715000</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</si>
  <si>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</si>
  <si>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</si>
  <si>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</si>
  <si>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</si>
  <si>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</si>
  <si>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</si>
  <si>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</si>
  <si>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</si>
  <si>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</si>
  <si>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</si>
  <si>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</si>
  <si>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</si>
  <si>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</si>
  <si>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</si>
  <si>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</si>
  <si>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</si>
  <si>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</si>
  <si>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</si>
  <si>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</si>
  <si>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</si>
  <si>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</si>
  <si>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</si>
  <si>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</si>
  <si>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MO_LIST_25</t>
  </si>
  <si>
    <t>MO_LIST_26</t>
  </si>
  <si>
    <t>MO_LIST_27</t>
  </si>
  <si>
    <t>MO_LIST_28</t>
  </si>
  <si>
    <t>MO_LIST_29</t>
  </si>
  <si>
    <t>MO_LIST_30</t>
  </si>
  <si>
    <t>MO_LIST_31</t>
  </si>
  <si>
    <t>MO_LIST_32</t>
  </si>
  <si>
    <t>MO_LIST_33</t>
  </si>
  <si>
    <t>MO_LIST_34</t>
  </si>
  <si>
    <t>2594</t>
  </si>
  <si>
    <t>31457162</t>
  </si>
  <si>
    <t>АО "ГАЗСПЕЦРЕСУРС"</t>
  </si>
  <si>
    <t>4611016308</t>
  </si>
  <si>
    <t>461101001</t>
  </si>
  <si>
    <t>17-11-2020 00:00:00</t>
  </si>
  <si>
    <t>30876295</t>
  </si>
  <si>
    <t>АО "ККХП"</t>
  </si>
  <si>
    <t>4630001280</t>
  </si>
  <si>
    <t>463201001</t>
  </si>
  <si>
    <t>12-01-2017 00:00:00</t>
  </si>
  <si>
    <t>26506537</t>
  </si>
  <si>
    <t>АО "Концерн Росэнергоатом" (филиал "Курская атомная станция")</t>
  </si>
  <si>
    <t>7721632827</t>
  </si>
  <si>
    <t>463443001</t>
  </si>
  <si>
    <t>31412878</t>
  </si>
  <si>
    <t>АО "Михайловский ГОК  им. А.В. Варичева"</t>
  </si>
  <si>
    <t>4633001577</t>
  </si>
  <si>
    <t>997550001</t>
  </si>
  <si>
    <t>20-03-2020 00:00:00</t>
  </si>
  <si>
    <t>26838066</t>
  </si>
  <si>
    <t>АО "РЭУ"</t>
  </si>
  <si>
    <t>7714783092</t>
  </si>
  <si>
    <t>770401001</t>
  </si>
  <si>
    <t>26357430</t>
  </si>
  <si>
    <t>АО "Сахарный комбинат Льговский"</t>
  </si>
  <si>
    <t>4613005502</t>
  </si>
  <si>
    <t>461301001</t>
  </si>
  <si>
    <t>28160056</t>
  </si>
  <si>
    <t>АО "ТЭСК"</t>
  </si>
  <si>
    <t>4632121159</t>
  </si>
  <si>
    <t>27653101</t>
  </si>
  <si>
    <t>АУ КО "Редакция газеты "Беловские Зори"</t>
  </si>
  <si>
    <t>4601003540</t>
  </si>
  <si>
    <t>460101001</t>
  </si>
  <si>
    <t>26521231</t>
  </si>
  <si>
    <t>Белгородский территориальный участок Юго-Восточной дирекции по тепловодоснабжению - структурного подразделения Центральной дирекции по тепловодоснабжению - филиала ОАО "РЖД"</t>
  </si>
  <si>
    <t>7708503727</t>
  </si>
  <si>
    <t>312345029</t>
  </si>
  <si>
    <t>26520355</t>
  </si>
  <si>
    <t>Брянский территориальный участок Московской дирекции по тепловодоснабжению – структурного подразделения Центральной дирекции по тепловодоснабжению – филиала ОАО «РЖД»</t>
  </si>
  <si>
    <t>463201002</t>
  </si>
  <si>
    <t>26373212</t>
  </si>
  <si>
    <t>ГУПКО "Курскоблжилкомхоз"</t>
  </si>
  <si>
    <t>4632024035</t>
  </si>
  <si>
    <t>26357437</t>
  </si>
  <si>
    <t>ЗАО "Рыльский хлебозавод"</t>
  </si>
  <si>
    <t>4620002277</t>
  </si>
  <si>
    <t>462001001</t>
  </si>
  <si>
    <t>30845056</t>
  </si>
  <si>
    <t>ИП Харитонов Дмитрий Витальевич</t>
  </si>
  <si>
    <t>463224709849</t>
  </si>
  <si>
    <t>отсутствует</t>
  </si>
  <si>
    <t>30941921</t>
  </si>
  <si>
    <t>Курский завод "Маяк" - филиал АО "Нижегородское научно-производственное объединение имени М.В.Фрунзе"</t>
  </si>
  <si>
    <t>5261077695</t>
  </si>
  <si>
    <t>463243001</t>
  </si>
  <si>
    <t>12-07-2017 00:00:00</t>
  </si>
  <si>
    <t>30843089</t>
  </si>
  <si>
    <t>МКУ "Управление обеспечения деятельности органов местного самоуправления"</t>
  </si>
  <si>
    <t>4622005001</t>
  </si>
  <si>
    <t>462201001</t>
  </si>
  <si>
    <t>01-10-2016 00:00:00</t>
  </si>
  <si>
    <t>28119766</t>
  </si>
  <si>
    <t>МУП "Большесолдатское ЖКХ"</t>
  </si>
  <si>
    <t>4602000012</t>
  </si>
  <si>
    <t>460201001</t>
  </si>
  <si>
    <t>10-07-2020 00:00:00</t>
  </si>
  <si>
    <t>31334806</t>
  </si>
  <si>
    <t>МУП "Глушковское ЖКХ"</t>
  </si>
  <si>
    <t>4603004186</t>
  </si>
  <si>
    <t>460301001</t>
  </si>
  <si>
    <t>31-07-2019 00:00:00</t>
  </si>
  <si>
    <t>26357464</t>
  </si>
  <si>
    <t>МУП "Городские тепловые сети" МО  "город Курчатов"</t>
  </si>
  <si>
    <t>4634002573</t>
  </si>
  <si>
    <t>463401001</t>
  </si>
  <si>
    <t>26357452</t>
  </si>
  <si>
    <t>МУП "Гортеплосеть"</t>
  </si>
  <si>
    <t>4632000330</t>
  </si>
  <si>
    <t>26357458</t>
  </si>
  <si>
    <t>МУП "Гортеплосеть" города Железногорска</t>
  </si>
  <si>
    <t>4633002394</t>
  </si>
  <si>
    <t>463301001</t>
  </si>
  <si>
    <t>26373218</t>
  </si>
  <si>
    <t>МУП "Иванинское ЖКХ"</t>
  </si>
  <si>
    <t>4634008455</t>
  </si>
  <si>
    <t>28829517</t>
  </si>
  <si>
    <t>МУП "Кшенское" поселка Кшенский</t>
  </si>
  <si>
    <t>4621009099</t>
  </si>
  <si>
    <t>462101001</t>
  </si>
  <si>
    <t>28967472</t>
  </si>
  <si>
    <t>МУП "Районное коммунальное хозяйство"</t>
  </si>
  <si>
    <t>4633037132</t>
  </si>
  <si>
    <t>31461777</t>
  </si>
  <si>
    <t>МУП "Теплосеть"</t>
  </si>
  <si>
    <t>4610006900</t>
  </si>
  <si>
    <t>461001001</t>
  </si>
  <si>
    <t>15-05-2008 00:00:00</t>
  </si>
  <si>
    <t>30370891</t>
  </si>
  <si>
    <t>МУП ЖКХ "Лазурное"</t>
  </si>
  <si>
    <t>4611007409</t>
  </si>
  <si>
    <t>08-07-2015 00:00:00</t>
  </si>
  <si>
    <t>26373163</t>
  </si>
  <si>
    <t>МУП ЖКХ "Лебяжье"</t>
  </si>
  <si>
    <t>4611007568</t>
  </si>
  <si>
    <t>28975327</t>
  </si>
  <si>
    <t>МУП ЖКХ "Родник"</t>
  </si>
  <si>
    <t>4611013586</t>
  </si>
  <si>
    <t>26357443</t>
  </si>
  <si>
    <t>МУП КЭТС г.Суджа</t>
  </si>
  <si>
    <t>4623002116</t>
  </si>
  <si>
    <t>462301001</t>
  </si>
  <si>
    <t>26357449</t>
  </si>
  <si>
    <t>ОАО "Геомаш" города Щигры</t>
  </si>
  <si>
    <t>4628000962</t>
  </si>
  <si>
    <t>462801001</t>
  </si>
  <si>
    <t>26319324</t>
  </si>
  <si>
    <t>ОАО "Курскрезинотехника"</t>
  </si>
  <si>
    <t>4632001454</t>
  </si>
  <si>
    <t>463250001</t>
  </si>
  <si>
    <t>28451724</t>
  </si>
  <si>
    <t>ОАО "Управляющая компания Курского района"</t>
  </si>
  <si>
    <t>4611008674</t>
  </si>
  <si>
    <t>28153332</t>
  </si>
  <si>
    <t>ОАО "Электроагрегат"</t>
  </si>
  <si>
    <t>4631005223</t>
  </si>
  <si>
    <t>28008001</t>
  </si>
  <si>
    <t>ООО  "Афродита"</t>
  </si>
  <si>
    <t>4633023436</t>
  </si>
  <si>
    <t>30958906</t>
  </si>
  <si>
    <t>ООО "АГРУПП"</t>
  </si>
  <si>
    <t>4603001234</t>
  </si>
  <si>
    <t>31206294</t>
  </si>
  <si>
    <t>ООО "Агропроект"</t>
  </si>
  <si>
    <t>3666120176</t>
  </si>
  <si>
    <t>366601001</t>
  </si>
  <si>
    <t>10-10-2018 00:00:00</t>
  </si>
  <si>
    <t>31157877</t>
  </si>
  <si>
    <t>ООО "ВодоСервис"</t>
  </si>
  <si>
    <t>4633039637</t>
  </si>
  <si>
    <t>463330100</t>
  </si>
  <si>
    <t>26357459</t>
  </si>
  <si>
    <t>ООО "ГОТЭК-ЦПУ"</t>
  </si>
  <si>
    <t>4633016372</t>
  </si>
  <si>
    <t>26356874</t>
  </si>
  <si>
    <t>ООО "Газспецресурс" поселок им.М.Жукова</t>
  </si>
  <si>
    <t>4632063370</t>
  </si>
  <si>
    <t>26599373</t>
  </si>
  <si>
    <t>ООО "ЖКХ с. Мантурово"</t>
  </si>
  <si>
    <t>4614004050</t>
  </si>
  <si>
    <t>461401001</t>
  </si>
  <si>
    <t>28080260</t>
  </si>
  <si>
    <t>ООО "Железногорская МСО"</t>
  </si>
  <si>
    <t>4633011913</t>
  </si>
  <si>
    <t>27712056</t>
  </si>
  <si>
    <t>ООО "Жилищник"</t>
  </si>
  <si>
    <t>4603008769</t>
  </si>
  <si>
    <t>24-11-2011 00:00:00</t>
  </si>
  <si>
    <t>30918958</t>
  </si>
  <si>
    <t>ООО "Жилсервис ЗЖБИ-3"</t>
  </si>
  <si>
    <t>4633039010</t>
  </si>
  <si>
    <t>05-04-2017 00:00:00</t>
  </si>
  <si>
    <t>26357446</t>
  </si>
  <si>
    <t>ООО "КТС с. Калиновка"</t>
  </si>
  <si>
    <t>4626003929</t>
  </si>
  <si>
    <t>462601001</t>
  </si>
  <si>
    <t>27159575</t>
  </si>
  <si>
    <t>ООО "Коммунальная служба + " С. Михайловка</t>
  </si>
  <si>
    <t>4633033219</t>
  </si>
  <si>
    <t>26357416</t>
  </si>
  <si>
    <t>ООО "Коммунальная служба"</t>
  </si>
  <si>
    <t>4633020629</t>
  </si>
  <si>
    <t>28257640</t>
  </si>
  <si>
    <t>ООО "Коммунальщик"</t>
  </si>
  <si>
    <t>4633019359</t>
  </si>
  <si>
    <t>26590783</t>
  </si>
  <si>
    <t>4633023901</t>
  </si>
  <si>
    <t>26357432</t>
  </si>
  <si>
    <t>ООО "Коммунальщик" п. Прямицино</t>
  </si>
  <si>
    <t>4617004147</t>
  </si>
  <si>
    <t>461701001</t>
  </si>
  <si>
    <t>27549510</t>
  </si>
  <si>
    <t>ООО "Комфорт" г. Железногорск</t>
  </si>
  <si>
    <t>4633022993</t>
  </si>
  <si>
    <t>31477115</t>
  </si>
  <si>
    <t>ООО "Круиз - М"</t>
  </si>
  <si>
    <t>5034043900</t>
  </si>
  <si>
    <t>503401001</t>
  </si>
  <si>
    <t>17-04-2012 00:00:00</t>
  </si>
  <si>
    <t>28006067</t>
  </si>
  <si>
    <t>ООО "Курская ТСК"</t>
  </si>
  <si>
    <t>4632168044</t>
  </si>
  <si>
    <t>26357454</t>
  </si>
  <si>
    <t>ООО "Курские Внешние Коммунальные сети"</t>
  </si>
  <si>
    <t>4632033706</t>
  </si>
  <si>
    <t>30852158</t>
  </si>
  <si>
    <t>ООО "Курскоблтеплосеть"</t>
  </si>
  <si>
    <t>4632185184</t>
  </si>
  <si>
    <t>26373215</t>
  </si>
  <si>
    <t>ООО "Новоандросовское ЖКХ"</t>
  </si>
  <si>
    <t>4633019609</t>
  </si>
  <si>
    <t>26519453</t>
  </si>
  <si>
    <t>ООО "Обоянские Коммунальные Тепловые Сети"</t>
  </si>
  <si>
    <t>4616008283</t>
  </si>
  <si>
    <t>461601001</t>
  </si>
  <si>
    <t>31209848</t>
  </si>
  <si>
    <t>ООО "ПРОМ-ЭНЕРГО-СЕРВИС"</t>
  </si>
  <si>
    <t>4620014875</t>
  </si>
  <si>
    <t>23-10-2018 00:00:00</t>
  </si>
  <si>
    <t>31326254</t>
  </si>
  <si>
    <t>ООО "СБМ"</t>
  </si>
  <si>
    <t>4632113278</t>
  </si>
  <si>
    <t>26-10-2009 00:00:00</t>
  </si>
  <si>
    <t>28262863</t>
  </si>
  <si>
    <t>ООО "Санаторий "Моква"</t>
  </si>
  <si>
    <t>4611004126</t>
  </si>
  <si>
    <t>26357417</t>
  </si>
  <si>
    <t>ООО "Свободинский электромеханический завод"</t>
  </si>
  <si>
    <t>4607000231</t>
  </si>
  <si>
    <t>460701001</t>
  </si>
  <si>
    <t>30949176</t>
  </si>
  <si>
    <t>ООО "Сети МС"</t>
  </si>
  <si>
    <t>4607006392</t>
  </si>
  <si>
    <t>05-12-2016 00:00:00</t>
  </si>
  <si>
    <t>26373203</t>
  </si>
  <si>
    <t>ООО "Солнцевское ЖКХ"</t>
  </si>
  <si>
    <t>4622004495</t>
  </si>
  <si>
    <t>26357461</t>
  </si>
  <si>
    <t>ООО "Студенокская коммунальная служба"</t>
  </si>
  <si>
    <t>4633022023</t>
  </si>
  <si>
    <t>26520250</t>
  </si>
  <si>
    <t>ООО "Тепло Плюс"</t>
  </si>
  <si>
    <t>4610007068</t>
  </si>
  <si>
    <t>30363198</t>
  </si>
  <si>
    <t>ООО "Теплогенерирующая компания "Регион"</t>
  </si>
  <si>
    <t>4632207448</t>
  </si>
  <si>
    <t>09-10-2015 00:00:00</t>
  </si>
  <si>
    <t>26357456</t>
  </si>
  <si>
    <t>ООО "Теплогенерирующая компания"</t>
  </si>
  <si>
    <t>4632068226</t>
  </si>
  <si>
    <t>26806402</t>
  </si>
  <si>
    <t>ООО "Теткинское МУП ЖКХ"</t>
  </si>
  <si>
    <t>4603005599</t>
  </si>
  <si>
    <t>26373188</t>
  </si>
  <si>
    <t>ООО "УниверсалСтройСервис"</t>
  </si>
  <si>
    <t>4619004209</t>
  </si>
  <si>
    <t>461901001</t>
  </si>
  <si>
    <t>26357444</t>
  </si>
  <si>
    <t>ООО "Фатежские КЭТС"</t>
  </si>
  <si>
    <t>4625004944</t>
  </si>
  <si>
    <t>462501001</t>
  </si>
  <si>
    <t>28010640</t>
  </si>
  <si>
    <t>ООО "Хомутовские КТС"</t>
  </si>
  <si>
    <t>4626006207</t>
  </si>
  <si>
    <t>28037290</t>
  </si>
  <si>
    <t>ООО "ЭКАС-строймонтаж"</t>
  </si>
  <si>
    <t>4632064101</t>
  </si>
  <si>
    <t>26319322</t>
  </si>
  <si>
    <t>ООО "Энерго-Сервис"</t>
  </si>
  <si>
    <t>4632032678</t>
  </si>
  <si>
    <t>27845262</t>
  </si>
  <si>
    <t>ООО "Южная генерирующая компания"</t>
  </si>
  <si>
    <t>4632077904</t>
  </si>
  <si>
    <t>26520836</t>
  </si>
  <si>
    <t>ООО «НИАГАРА+»</t>
  </si>
  <si>
    <t>4607005286</t>
  </si>
  <si>
    <t>26520846</t>
  </si>
  <si>
    <t>ООО «Стройсантехналадка»</t>
  </si>
  <si>
    <t>4632064013</t>
  </si>
  <si>
    <t>27549574</t>
  </si>
  <si>
    <t>ООО Управляющая компания "Айсберг +"</t>
  </si>
  <si>
    <t>4608005722</t>
  </si>
  <si>
    <t>460801001</t>
  </si>
  <si>
    <t>26357433</t>
  </si>
  <si>
    <t>ООО"Теплосети п.Поныри"</t>
  </si>
  <si>
    <t>4618003724</t>
  </si>
  <si>
    <t>461801001</t>
  </si>
  <si>
    <t>30366049</t>
  </si>
  <si>
    <t>ОП "Воронежское" АО "ГУ ЖКХ"</t>
  </si>
  <si>
    <t>5116000922</t>
  </si>
  <si>
    <t>366445001</t>
  </si>
  <si>
    <t>21-10-2015 00:00:00</t>
  </si>
  <si>
    <t>26526453</t>
  </si>
  <si>
    <t>ПАО "Квадра" (по месту нахождения филиала ПАО "Квадра" - "Белгородская генерация" в г. Белгороде)</t>
  </si>
  <si>
    <t>6829012680</t>
  </si>
  <si>
    <t>312343001</t>
  </si>
  <si>
    <t>26519767</t>
  </si>
  <si>
    <t>ПАО "Квадра" (филиал "Курская генерация")</t>
  </si>
  <si>
    <t>28084551</t>
  </si>
  <si>
    <t>ПАО "Квадра" (филиал "Южная генерация")</t>
  </si>
  <si>
    <t>463201000</t>
  </si>
  <si>
    <t>26357457</t>
  </si>
  <si>
    <t>ПАО "Михайловский ГОК"</t>
  </si>
  <si>
    <t>26519455</t>
  </si>
  <si>
    <t>Рыльский авиационный технический колледж - филиал ФГОУВПО "Московский государственный технический университет гражданской авиации "</t>
  </si>
  <si>
    <t>7712029250</t>
  </si>
  <si>
    <t>26373189</t>
  </si>
  <si>
    <t>ФГБУ "Санаторий Марьино"</t>
  </si>
  <si>
    <t>4620001192</t>
  </si>
  <si>
    <t>31044258</t>
  </si>
  <si>
    <t>Филиал ОАО "РЖД" Юго-Восточная железная дорога, Юго-Восточная дирекция по эксплуатации зданий и сооружений ЕЛЕЦКАЯ ДИСТАЦИЯ ГРАЖДАНСКИХ СООРУЖЕНИЙ</t>
  </si>
  <si>
    <t>481245040</t>
  </si>
  <si>
    <t>27135237</t>
  </si>
  <si>
    <t>Филиал ОАО "РЭУ" "Курский"</t>
  </si>
  <si>
    <t>28458571</t>
  </si>
  <si>
    <t>Филиал ООО "Курск-молоко"-"Рыльский сыродел"</t>
  </si>
  <si>
    <t>4632173083</t>
  </si>
  <si>
    <t>30941480</t>
  </si>
  <si>
    <t>Филиал ФГБУ "ЦЖКУ" Минобороны России по ЗВО</t>
  </si>
  <si>
    <t>7729314745</t>
  </si>
  <si>
    <t>784243001</t>
  </si>
  <si>
    <t>Проверка доступных обновлений...</t>
  </si>
  <si>
    <t>Информация</t>
  </si>
  <si>
    <t>Нет доступных обновлений для отчёта с кодом INFO.TSO.2016.2020.FACT!</t>
  </si>
  <si>
    <t>Чуйкова Наталья Петровна</t>
  </si>
  <si>
    <t>главный экономист</t>
  </si>
  <si>
    <t>(4712)72-14-91</t>
  </si>
  <si>
    <t>rodnik4611013586@yandex.ru</t>
  </si>
  <si>
    <t>NSRF_NAME</t>
  </si>
  <si>
    <t>L_RST_ORG_ID</t>
  </si>
  <si>
    <t>L_PR_SEASONALITY</t>
  </si>
  <si>
    <t>L_PR_TYPE_OF_HEATING</t>
  </si>
  <si>
    <t>L_PR_START_EXPLOIT_DATE</t>
  </si>
  <si>
    <t>L_PR_DEPRECIATION</t>
  </si>
  <si>
    <t>L_PR_IC</t>
  </si>
  <si>
    <t>L_PR_CL</t>
  </si>
  <si>
    <t>L_PR_BASE_FUEL</t>
  </si>
  <si>
    <t>L_PR_URUT_NORM</t>
  </si>
  <si>
    <t>L_PR_URUT_FACT</t>
  </si>
  <si>
    <t>Котельная</t>
  </si>
  <si>
    <t>п Юбилейный</t>
  </si>
  <si>
    <t>ул. Цветочная</t>
  </si>
  <si>
    <t>15.01.2002</t>
  </si>
  <si>
    <t>50</t>
  </si>
  <si>
    <t>,26</t>
  </si>
  <si>
    <t>,08</t>
  </si>
  <si>
    <t>[Газ природный]</t>
  </si>
  <si>
    <t>[158,2]</t>
  </si>
  <si>
    <t>[149,4]</t>
  </si>
  <si>
    <t>О</t>
  </si>
  <si>
    <t>бессрочный</t>
  </si>
  <si>
    <t>Доступно обновление до версии 1.4</t>
  </si>
  <si>
    <t>Описание изменений: Версия 1.1
1. Корректировка ячеек в колонках 4-13 на листе "5. Т. сети"
Версия 1.2
1. Корректировка диапазона проверки перед сохранением для листа "3. Котельные"
Версия 1.3
1. Корректировка проверки перед сохранением для листа "3. Котельные"
2. Корректировка проверки перед сохранением для листа "4. Котлы"
3. Корректировка формулы в колонке G в добавляемых объектах для 2016 года на листе "2.1 Теплоноситель"
Версия 1.4
1. Корректировка формулы на листе 2 в ячейке AQ22
2. Корректировка проверки перед сохранением для листа "4. Котлы"</t>
  </si>
  <si>
    <t>Размер файла обновления: 128497 байт</t>
  </si>
  <si>
    <t>Подготовка к обновлению...</t>
  </si>
  <si>
    <t>Создание резервной копии отменено, обновление прервано</t>
  </si>
  <si>
    <t>Предупреждение</t>
  </si>
  <si>
    <t>Сохранение файла резервной копии: C:\Users\Мой ПК\Desktop\INFO.TSO.2016.2020.FACT(v1.4).BKP..xlsb</t>
  </si>
  <si>
    <t>Сохранение файла резервной копии: C:\Users\Мой ПК\Desktop\INFO.TSO.2016.2020.FACT(v1.4).BKP..BKP..xlsb</t>
  </si>
  <si>
    <t>Сохранение файла резервной копии: C:\Users\Мой ПК\Desktop\INFO.TSO.2016.2020.FACT(v1.4).Щетинка.BKP..xlsb</t>
  </si>
  <si>
    <t>Резервная копия создана: C:\Users\Мой ПК\Desktop\INFO.TSO.2016.2020.FACT(v1.4).Щетинка.BKP..xlsb</t>
  </si>
  <si>
    <t>Создание книги для установки обновлений...</t>
  </si>
  <si>
    <t>Файл обновления загружен: C:\Users\Мой ПК\Desktop\UPDATE.INFO.TSO.2016.2020.FACT.TO.1.4.79.xls</t>
  </si>
  <si>
    <t>Обновление завершилось удачно! Шаблон INFO.TSO.2016.2020.FACT(v1.4).Щетинка.xlsb сохранен под именем 'INFO.TSO.2016.2020.FACT(v1.4).Щетинка(v1.4).xlsb'</t>
  </si>
  <si>
    <t>Доступно обновление до версии 1.5</t>
  </si>
  <si>
    <t>Описание изменений: Версия 1.1
1. Корректировка ячеек в колонках 4-13 на листе "5. Т. сети"
Версия 1.2
1. Корректировка диапазона проверки перед сохранением для листа "3. Котельные"
Версия 1.3
1. Корректировка проверки перед сохранением для листа "3. Котельные"
2. Корректировка проверки перед сохранением для листа "4. Котлы"
3. Корректировка формулы в колонке G в добавляемых объектах для 2016 года на листе "2.1 Теплоноситель"
Версия 1.4
1. Корректировка формулы на листе 2 в ячейке AQ22
2. Корректировка проверки перед сохранением для листа "4. Котлы"
Версия 1.5
1. Корректировка механизма блокировки резервного топлива для листа "3. Котельные"</t>
  </si>
  <si>
    <t>Сохранение файла резервной копии: C:\Users\Мой ПК\Desktop\INFO.TSO.2016.2020.FACT(v1.4).Щетинка(v1.4) (1).BKP..xlsb</t>
  </si>
  <si>
    <t>Резервная копия создана: C:\Users\Мой ПК\Desktop\INFO.TSO.2016.2020.FACT(v1.4).Щетинка(v1.4) (1).BKP..xlsb</t>
  </si>
  <si>
    <t>Файл обновления загружен: C:\Users\Мой ПК\Desktop\UPDATE.INFO.TSO.2016.2020.FACT.TO.1.5.43.xls</t>
  </si>
  <si>
    <t>Обновление завершилось удачно! Шаблон INFO.TSO.2016.2020.FACT(v1.4).Щетинка(v1.4) (1).xlsb сохранен под именем 'INFO.TSO.2016.2020.FACT(v1.5).Щетинка(v1.5) (1).xlsb'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</si>
</sst>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quot;₽&quot;* #,##0_);_(&quot;₽&quot;* \(#,##0\);_(&quot;₽&quot;* &quot;-&quot;_);_(@_)"/>
    <numFmt numFmtId="166" formatCode="_(* #,##0_);_(* \(#,##0\);_(* &quot;-&quot;_);_(@_)"/>
    <numFmt numFmtId="167" formatCode="_(&quot;₽&quot;* #,##0.00_);_(&quot;₽&quot;* \(#,##0.00\);_(&quot;₽&quot;* &quot;-&quot;??_);_(@_)"/>
    <numFmt numFmtId="168" formatCode="&quot;$&quot;#,##0_);[Red]\(&quot;$&quot;#,##0\)"/>
    <numFmt numFmtId="169" formatCode="_-* #,##0.00[$€-1]_-;\-* #,##0.00[$€-1]_-;_-* &quot;-&quot;??[$€-1]_-"/>
    <numFmt numFmtId="170" formatCode="#,##0.0"/>
    <numFmt numFmtId="171" formatCode="#,##0.000"/>
    <numFmt numFmtId="172" formatCode="#,##0.0000"/>
  </numFmts>
  <fonts count="90">
    <font>
      <sz val="9"/>
      <name val="Tahoma"/>
      <family val="2"/>
      <charset val="204"/>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sz val="10"/>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b/>
      <sz val="10"/>
      <color indexed="8"/>
      <name val="Tahoma"/>
      <family val="2"/>
      <charset val="204"/>
    </font>
    <font>
      <sz val="9"/>
      <color indexed="10"/>
      <name val="Tahoma"/>
      <family val="2"/>
      <charset val="204"/>
    </font>
    <font>
      <sz val="11"/>
      <color indexed="8"/>
      <name val="Tahoma"/>
      <family val="2"/>
      <charset val="204"/>
    </font>
    <font>
      <u/>
      <sz val="20"/>
      <color indexed="56"/>
      <name val="Tahoma"/>
      <family val="2"/>
      <charset val="204"/>
    </font>
    <font>
      <sz val="11"/>
      <color indexed="8"/>
      <name val="Marlett"/>
      <charset val="2"/>
    </font>
    <font>
      <sz val="9"/>
      <name val="Courier New"/>
      <family val="3"/>
      <charset val="204"/>
    </font>
    <font>
      <sz val="16"/>
      <name val="Tahoma"/>
      <family val="2"/>
      <charset val="204"/>
    </font>
    <font>
      <sz val="9"/>
      <color indexed="60"/>
      <name val="Tahoma"/>
      <family val="2"/>
      <charset val="204"/>
    </font>
    <font>
      <sz val="16"/>
      <color indexed="9"/>
      <name val="Tahoma"/>
      <family val="2"/>
      <charset val="204"/>
    </font>
    <font>
      <b/>
      <sz val="14"/>
      <name val="Franklin Gothic Medium"/>
      <family val="2"/>
      <charset val="204"/>
    </font>
    <font>
      <b/>
      <sz val="9"/>
      <color indexed="62"/>
      <name val="Tahoma"/>
      <family val="2"/>
      <charset val="204"/>
    </font>
    <font>
      <u/>
      <sz val="9"/>
      <color indexed="12"/>
      <name val="Tahoma"/>
      <family val="2"/>
      <charset val="204"/>
    </font>
    <font>
      <sz val="10"/>
      <name val="Helv"/>
      <charset val="204"/>
    </font>
    <font>
      <sz val="8"/>
      <name val="Arial"/>
      <family val="2"/>
      <charset val="204"/>
    </font>
    <font>
      <sz val="11"/>
      <name val="Tahoma"/>
      <family val="2"/>
      <charset val="204"/>
    </font>
    <font>
      <sz val="9"/>
      <color indexed="11"/>
      <name val="Tahoma"/>
      <family val="2"/>
      <charset val="204"/>
    </font>
    <font>
      <sz val="11"/>
      <color indexed="9"/>
      <name val="Tahoma"/>
      <family val="2"/>
      <charset val="204"/>
    </font>
    <font>
      <sz val="9"/>
      <color indexed="8"/>
      <name val="Tahoma"/>
      <family val="2"/>
      <charset val="204"/>
    </font>
    <font>
      <u/>
      <sz val="9"/>
      <color indexed="62"/>
      <name val="Tahoma"/>
      <family val="2"/>
      <charset val="204"/>
    </font>
    <font>
      <b/>
      <sz val="9"/>
      <color indexed="8"/>
      <name val="Tahoma"/>
      <family val="2"/>
      <charset val="204"/>
    </font>
    <font>
      <sz val="11"/>
      <color indexed="55"/>
      <name val="Wingdings 2"/>
      <family val="1"/>
      <charset val="2"/>
    </font>
    <font>
      <sz val="9"/>
      <color indexed="63"/>
      <name val="Tahoma"/>
      <family val="2"/>
      <charset val="204"/>
    </font>
    <font>
      <sz val="11"/>
      <color indexed="63"/>
      <name val="Wingdings 2"/>
      <family val="1"/>
      <charset val="2"/>
    </font>
    <font>
      <b/>
      <sz val="10"/>
      <color indexed="63"/>
      <name val="Tahoma"/>
      <family val="2"/>
      <charset val="204"/>
    </font>
    <font>
      <sz val="10"/>
      <color indexed="55"/>
      <name val="Wingdings 2"/>
      <family val="1"/>
      <charset val="2"/>
    </font>
    <font>
      <u/>
      <sz val="9"/>
      <color rgb="FF333399"/>
      <name val="Tahoma"/>
      <family val="2"/>
      <charset val="204"/>
    </font>
    <font>
      <sz val="11"/>
      <color rgb="FF9C6500"/>
      <name val="Calibri"/>
      <family val="2"/>
      <charset val="204"/>
      <scheme val="minor"/>
    </font>
    <font>
      <sz val="11"/>
      <color theme="1"/>
      <name val="Calibri"/>
      <family val="2"/>
      <charset val="204"/>
      <scheme val="minor"/>
    </font>
    <font>
      <sz val="11"/>
      <color rgb="FF006100"/>
      <name val="Calibri"/>
      <family val="2"/>
      <charset val="204"/>
      <scheme val="minor"/>
    </font>
    <font>
      <sz val="9"/>
      <color theme="0"/>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9C000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0"/>
      <name val="Wingdings 2"/>
      <family val="1"/>
      <charset val="2"/>
    </font>
    <font>
      <u/>
      <sz val="9"/>
      <color theme="11"/>
      <name val="Tahoma"/>
      <family val="2"/>
      <charset val="204"/>
    </font>
    <font>
      <sz val="9"/>
      <color theme="1"/>
      <name val="Tahoma"/>
      <family val="2"/>
      <charset val="204"/>
    </font>
    <font>
      <b/>
      <sz val="9"/>
      <color theme="1"/>
      <name val="Tahoma"/>
      <family val="2"/>
      <charset val="204"/>
    </font>
    <font>
      <sz val="10"/>
      <name val="Arial"/>
      <family val="2"/>
      <charset val="204"/>
    </font>
    <font>
      <b/>
      <sz val="9"/>
      <color rgb="FFFF0000"/>
      <name val="Tahoma"/>
      <family val="2"/>
      <charset val="204"/>
    </font>
    <font>
      <sz val="9"/>
      <color rgb="FF000000"/>
      <name val="Tahoma"/>
      <family val="2"/>
      <charset val="204"/>
    </font>
    <font>
      <b/>
      <i/>
      <sz val="9"/>
      <color theme="1" tint="0.34998626667073579"/>
      <name val="Tahoma"/>
      <family val="2"/>
      <charset val="204"/>
    </font>
    <font>
      <i/>
      <sz val="9"/>
      <color theme="1"/>
      <name val="Tahoma"/>
      <family val="2"/>
      <charset val="204"/>
    </font>
    <font>
      <sz val="9"/>
      <color theme="1" tint="0.499984740745262"/>
      <name val="Tahoma"/>
      <family val="2"/>
      <charset val="204"/>
    </font>
    <font>
      <b/>
      <sz val="9"/>
      <color theme="1" tint="0.499984740745262"/>
      <name val="Tahoma"/>
      <family val="2"/>
      <charset val="204"/>
    </font>
    <font>
      <b/>
      <sz val="9"/>
      <color theme="1" tint="0.34998626667073579"/>
      <name val="Tahoma"/>
      <family val="2"/>
      <charset val="204"/>
    </font>
    <font>
      <sz val="9"/>
      <color theme="0" tint="-0.14999847407452621"/>
      <name val="Tahoma"/>
      <family val="2"/>
      <charset val="204"/>
    </font>
    <font>
      <sz val="9"/>
      <color theme="0" tint="-4.9989318521683403E-2"/>
      <name val="Tahoma"/>
      <family val="2"/>
      <charset val="204"/>
    </font>
    <font>
      <i/>
      <sz val="9"/>
      <color rgb="FFFF0000"/>
      <name val="Tahoma"/>
      <family val="2"/>
      <charset val="204"/>
    </font>
    <font>
      <i/>
      <sz val="9"/>
      <name val="Tahoma"/>
      <family val="2"/>
      <charset val="204"/>
    </font>
    <font>
      <b/>
      <sz val="9"/>
      <color rgb="FFC00000"/>
      <name val="Tahoma"/>
      <family val="2"/>
      <charset val="204"/>
    </font>
    <font>
      <sz val="11"/>
      <color rgb="FF020B22"/>
      <name val="Calibri"/>
      <family val="2"/>
      <charset val="204"/>
      <scheme val="minor"/>
    </font>
    <font>
      <sz val="11"/>
      <color rgb="FF000000"/>
      <name val="Arial"/>
      <family val="2"/>
      <charset val="204"/>
    </font>
    <font>
      <vertAlign val="superscript"/>
      <sz val="9"/>
      <name val="Tahoma"/>
      <family val="2"/>
      <charset val="204"/>
    </font>
    <font>
      <sz val="10"/>
      <color indexed="63"/>
      <name val="Tahoma"/>
      <family val="2"/>
      <charset val="204"/>
    </font>
    <font>
      <sz val="9"/>
      <color indexed="81"/>
      <name val="Tahoma"/>
      <family val="2"/>
      <charset val="204"/>
    </font>
    <font>
      <sz val="11"/>
      <color indexed="22"/>
      <name val="Wingdings 2"/>
      <family val="1"/>
      <charset val="2"/>
    </font>
    <font>
      <i/>
      <sz val="9"/>
      <color rgb="FF000000"/>
      <name val="Tahoma"/>
      <family val="2"/>
      <charset val="204"/>
    </font>
  </fonts>
  <fills count="51">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41"/>
        <bgColor indexed="64"/>
      </patternFill>
    </fill>
    <fill>
      <patternFill patternType="solid">
        <fgColor indexed="65"/>
        <bgColor indexed="64"/>
      </patternFill>
    </fill>
    <fill>
      <patternFill patternType="solid">
        <fgColor indexed="44"/>
        <bgColor indexed="64"/>
      </patternFill>
    </fill>
    <fill>
      <patternFill patternType="lightDown">
        <fgColor indexed="22"/>
      </patternFill>
    </fill>
    <fill>
      <patternFill patternType="solid">
        <fgColor rgb="FFFFEB9C"/>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7"/>
        <bgColor indexed="64"/>
      </patternFill>
    </fill>
    <fill>
      <patternFill patternType="solid">
        <fgColor theme="4" tint="0.79998168889431442"/>
        <bgColor indexed="64"/>
      </patternFill>
    </fill>
    <fill>
      <patternFill patternType="solid">
        <fgColor rgb="FFD7EAD3"/>
        <bgColor indexed="64"/>
      </patternFill>
    </fill>
    <fill>
      <patternFill patternType="solid">
        <fgColor rgb="FFFFFFC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diagonal/>
    </border>
    <border>
      <left/>
      <right/>
      <top style="thin">
        <color indexed="55"/>
      </top>
      <bottom/>
      <diagonal/>
    </border>
    <border>
      <left style="thin">
        <color indexed="23"/>
      </left>
      <right/>
      <top/>
      <bottom/>
      <diagonal/>
    </border>
    <border>
      <left/>
      <right style="thin">
        <color indexed="23"/>
      </right>
      <top/>
      <bottom/>
      <diagonal/>
    </border>
    <border>
      <left style="thin">
        <color indexed="55"/>
      </left>
      <right style="thin">
        <color indexed="55"/>
      </right>
      <top style="thin">
        <color indexed="55"/>
      </top>
      <bottom style="thin">
        <color indexed="55"/>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55"/>
      </left>
      <right/>
      <top/>
      <bottom/>
      <diagonal/>
    </border>
    <border>
      <left/>
      <right/>
      <top style="dotted">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indexed="55"/>
      </left>
      <right/>
      <top style="medium">
        <color indexed="55"/>
      </top>
      <bottom/>
      <diagonal/>
    </border>
    <border>
      <left/>
      <right/>
      <top style="medium">
        <color indexed="55"/>
      </top>
      <bottom/>
      <diagonal/>
    </border>
    <border>
      <left style="thin">
        <color indexed="55"/>
      </left>
      <right style="thin">
        <color indexed="55"/>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medium">
        <color indexed="55"/>
      </top>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medium">
        <color indexed="55"/>
      </left>
      <right/>
      <top style="thin">
        <color indexed="55"/>
      </top>
      <bottom/>
      <diagonal/>
    </border>
    <border>
      <left/>
      <right style="thin">
        <color indexed="55"/>
      </right>
      <top style="thin">
        <color indexed="55"/>
      </top>
      <bottom/>
      <diagonal/>
    </border>
    <border>
      <left style="thin">
        <color indexed="55"/>
      </left>
      <right style="thin">
        <color indexed="55"/>
      </right>
      <top/>
      <bottom/>
      <diagonal/>
    </border>
    <border>
      <left/>
      <right style="thin">
        <color indexed="55"/>
      </right>
      <top/>
      <bottom style="thin">
        <color indexed="55"/>
      </bottom>
      <diagonal/>
    </border>
    <border>
      <left/>
      <right style="thin">
        <color indexed="55"/>
      </right>
      <top/>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right style="thin">
        <color indexed="55"/>
      </right>
      <top style="medium">
        <color indexed="55"/>
      </top>
      <bottom/>
      <diagonal/>
    </border>
    <border>
      <left style="thin">
        <color indexed="55"/>
      </left>
      <right style="thin">
        <color indexed="55"/>
      </right>
      <top style="thin">
        <color indexed="55"/>
      </top>
      <bottom style="medium">
        <color indexed="55"/>
      </bottom>
      <diagonal/>
    </border>
    <border>
      <left style="thin">
        <color indexed="55"/>
      </left>
      <right/>
      <top style="thin">
        <color indexed="55"/>
      </top>
      <bottom style="medium">
        <color indexed="55"/>
      </bottom>
      <diagonal/>
    </border>
  </borders>
  <cellStyleXfs count="110">
    <xf numFmtId="49" fontId="0" fillId="0" borderId="0" applyBorder="0">
      <alignment vertical="top"/>
    </xf>
    <xf numFmtId="0" fontId="5" fillId="0" borderId="0"/>
    <xf numFmtId="169" fontId="5" fillId="0" borderId="0"/>
    <xf numFmtId="0" fontId="35" fillId="0" borderId="0"/>
    <xf numFmtId="38" fontId="36" fillId="0" borderId="0">
      <alignment vertical="top"/>
    </xf>
    <xf numFmtId="38" fontId="36" fillId="0" borderId="0">
      <alignment vertical="top"/>
    </xf>
    <xf numFmtId="38" fontId="36" fillId="0" borderId="0">
      <alignment vertical="top"/>
    </xf>
    <xf numFmtId="38" fontId="36" fillId="0" borderId="0">
      <alignment vertical="top"/>
    </xf>
    <xf numFmtId="38" fontId="36" fillId="0" borderId="0">
      <alignment vertical="top"/>
    </xf>
    <xf numFmtId="38" fontId="36" fillId="0" borderId="0">
      <alignment vertical="top"/>
    </xf>
    <xf numFmtId="38" fontId="36" fillId="0" borderId="0">
      <alignment vertical="top"/>
    </xf>
    <xf numFmtId="38" fontId="36" fillId="0" borderId="0">
      <alignment vertical="top"/>
    </xf>
    <xf numFmtId="38" fontId="36" fillId="0" borderId="0">
      <alignment vertical="top"/>
    </xf>
    <xf numFmtId="38" fontId="36" fillId="0" borderId="0">
      <alignment vertical="top"/>
    </xf>
    <xf numFmtId="38" fontId="36" fillId="0" borderId="0">
      <alignment vertical="top"/>
    </xf>
    <xf numFmtId="38" fontId="36" fillId="0" borderId="0">
      <alignment vertical="top"/>
    </xf>
    <xf numFmtId="0" fontId="21" fillId="0" borderId="1" applyNumberFormat="0" applyAlignment="0">
      <protection locked="0"/>
    </xf>
    <xf numFmtId="168" fontId="6" fillId="0" borderId="0" applyFont="0" applyFill="0" applyBorder="0" applyAlignment="0" applyProtection="0"/>
    <xf numFmtId="0" fontId="18" fillId="0" borderId="0" applyFill="0" applyBorder="0" applyProtection="0">
      <alignment vertical="center"/>
    </xf>
    <xf numFmtId="0" fontId="19" fillId="0" borderId="0" applyNumberFormat="0" applyFill="0" applyBorder="0" applyAlignment="0" applyProtection="0">
      <alignment vertical="top"/>
      <protection locked="0"/>
    </xf>
    <xf numFmtId="0" fontId="21" fillId="3" borderId="1" applyNumberFormat="0" applyAlignment="0"/>
    <xf numFmtId="0" fontId="20" fillId="0" borderId="0" applyNumberFormat="0" applyFill="0" applyBorder="0" applyAlignment="0" applyProtection="0">
      <alignment vertical="top"/>
      <protection locked="0"/>
    </xf>
    <xf numFmtId="0" fontId="9" fillId="0" borderId="0" applyNumberFormat="0" applyFill="0" applyBorder="0" applyAlignment="0" applyProtection="0"/>
    <xf numFmtId="0" fontId="7" fillId="0" borderId="0"/>
    <xf numFmtId="0" fontId="18" fillId="0" borderId="0" applyFill="0" applyBorder="0" applyProtection="0">
      <alignment vertical="center"/>
    </xf>
    <xf numFmtId="0" fontId="18" fillId="0" borderId="0" applyFill="0" applyBorder="0" applyProtection="0">
      <alignment vertical="center"/>
    </xf>
    <xf numFmtId="49" fontId="37" fillId="4" borderId="2" applyNumberFormat="0">
      <alignment horizontal="center" vertical="center"/>
    </xf>
    <xf numFmtId="0" fontId="16" fillId="5" borderId="1" applyNumberFormat="0" applyAlignment="0" applyProtection="0"/>
    <xf numFmtId="0" fontId="48"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2" fillId="0" borderId="0" applyBorder="0">
      <alignment horizontal="center" vertical="center" wrapText="1"/>
    </xf>
    <xf numFmtId="0" fontId="10" fillId="0" borderId="3" applyBorder="0">
      <alignment horizontal="center" vertical="center" wrapText="1"/>
    </xf>
    <xf numFmtId="49" fontId="8" fillId="0" borderId="0" applyBorder="0">
      <alignment vertical="top"/>
    </xf>
    <xf numFmtId="0" fontId="50" fillId="0" borderId="0"/>
    <xf numFmtId="0" fontId="38" fillId="6" borderId="0" applyNumberFormat="0" applyBorder="0" applyAlignment="0">
      <alignment horizontal="left" vertical="center"/>
    </xf>
    <xf numFmtId="49" fontId="40" fillId="7" borderId="0" applyBorder="0">
      <alignment vertical="top"/>
    </xf>
    <xf numFmtId="49" fontId="8" fillId="6" borderId="0" applyBorder="0">
      <alignment vertical="top"/>
    </xf>
    <xf numFmtId="49" fontId="8" fillId="0" borderId="0" applyBorder="0">
      <alignment vertical="top"/>
    </xf>
    <xf numFmtId="49" fontId="8" fillId="0" borderId="0" applyBorder="0">
      <alignment vertical="top"/>
    </xf>
    <xf numFmtId="0" fontId="2" fillId="0" borderId="0"/>
    <xf numFmtId="0" fontId="4" fillId="0" borderId="0"/>
    <xf numFmtId="49" fontId="8" fillId="0" borderId="0" applyBorder="0">
      <alignment vertical="top"/>
    </xf>
    <xf numFmtId="0" fontId="8" fillId="0" borderId="0">
      <alignment horizontal="left" vertical="center"/>
    </xf>
    <xf numFmtId="0" fontId="4" fillId="0" borderId="0"/>
    <xf numFmtId="0" fontId="4" fillId="0" borderId="0"/>
    <xf numFmtId="0" fontId="3" fillId="0" borderId="0"/>
    <xf numFmtId="0" fontId="53" fillId="0" borderId="0" applyNumberFormat="0" applyFill="0" applyBorder="0" applyAlignment="0" applyProtection="0"/>
    <xf numFmtId="0" fontId="54" fillId="0" borderId="27" applyNumberFormat="0" applyFill="0" applyAlignment="0" applyProtection="0"/>
    <xf numFmtId="0" fontId="55" fillId="0" borderId="28" applyNumberFormat="0" applyFill="0" applyAlignment="0" applyProtection="0"/>
    <xf numFmtId="0" fontId="56" fillId="0" borderId="29" applyNumberFormat="0" applyFill="0" applyAlignment="0" applyProtection="0"/>
    <xf numFmtId="0" fontId="56" fillId="0" borderId="0" applyNumberFormat="0" applyFill="0" applyBorder="0" applyAlignment="0" applyProtection="0"/>
    <xf numFmtId="0" fontId="51" fillId="17" borderId="0" applyNumberFormat="0" applyBorder="0" applyAlignment="0" applyProtection="0"/>
    <xf numFmtId="0" fontId="57" fillId="18" borderId="0" applyNumberFormat="0" applyBorder="0" applyAlignment="0" applyProtection="0"/>
    <xf numFmtId="0" fontId="49" fillId="16" borderId="0" applyNumberFormat="0" applyBorder="0" applyAlignment="0" applyProtection="0"/>
    <xf numFmtId="0" fontId="58" fillId="19" borderId="30" applyNumberFormat="0" applyAlignment="0" applyProtection="0"/>
    <xf numFmtId="0" fontId="59" fillId="19" borderId="31" applyNumberFormat="0" applyAlignment="0" applyProtection="0"/>
    <xf numFmtId="0" fontId="60" fillId="0" borderId="32" applyNumberFormat="0" applyFill="0" applyAlignment="0" applyProtection="0"/>
    <xf numFmtId="0" fontId="61" fillId="20" borderId="33" applyNumberFormat="0" applyAlignment="0" applyProtection="0"/>
    <xf numFmtId="0" fontId="62" fillId="0" borderId="0" applyNumberFormat="0" applyFill="0" applyBorder="0" applyAlignment="0" applyProtection="0"/>
    <xf numFmtId="0" fontId="8" fillId="21" borderId="34" applyNumberFormat="0" applyFont="0" applyAlignment="0" applyProtection="0"/>
    <xf numFmtId="0" fontId="63" fillId="0" borderId="0" applyNumberFormat="0" applyFill="0" applyBorder="0" applyAlignment="0" applyProtection="0"/>
    <xf numFmtId="0" fontId="64" fillId="0" borderId="35" applyNumberFormat="0" applyFill="0" applyAlignment="0" applyProtection="0"/>
    <xf numFmtId="0" fontId="65"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65" fillId="45" borderId="0" applyNumberFormat="0" applyBorder="0" applyAlignment="0" applyProtection="0"/>
    <xf numFmtId="49" fontId="8" fillId="0" borderId="0" applyBorder="0">
      <alignment vertical="top"/>
    </xf>
    <xf numFmtId="170" fontId="8" fillId="2" borderId="0">
      <protection locked="0"/>
    </xf>
    <xf numFmtId="171" fontId="8" fillId="2" borderId="0">
      <protection locked="0"/>
    </xf>
    <xf numFmtId="172" fontId="8" fillId="2" borderId="0">
      <protection locked="0"/>
    </xf>
    <xf numFmtId="164"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4" fillId="0" borderId="0"/>
    <xf numFmtId="49" fontId="67" fillId="0" borderId="0" applyNumberFormat="0" applyFill="0" applyBorder="0" applyAlignment="0" applyProtection="0">
      <alignment vertical="top"/>
    </xf>
    <xf numFmtId="49" fontId="67" fillId="0" borderId="0" applyNumberFormat="0" applyFill="0" applyBorder="0" applyAlignment="0" applyProtection="0">
      <alignment vertical="top"/>
    </xf>
    <xf numFmtId="0" fontId="1" fillId="0" borderId="0"/>
    <xf numFmtId="0" fontId="1" fillId="21" borderId="34" applyNumberFormat="0" applyFont="0" applyAlignment="0" applyProtection="0"/>
    <xf numFmtId="164" fontId="1" fillId="0" borderId="0" applyFont="0" applyFill="0" applyBorder="0" applyAlignment="0" applyProtection="0"/>
    <xf numFmtId="0" fontId="4" fillId="0" borderId="0"/>
    <xf numFmtId="49" fontId="8" fillId="0" borderId="0" applyBorder="0">
      <alignment vertical="top"/>
    </xf>
    <xf numFmtId="0" fontId="4" fillId="0" borderId="0"/>
    <xf numFmtId="0" fontId="70" fillId="0" borderId="0"/>
    <xf numFmtId="49" fontId="67" fillId="0" borderId="0" applyNumberFormat="0" applyFill="0" applyBorder="0" applyAlignment="0" applyProtection="0">
      <alignment vertical="top"/>
    </xf>
    <xf numFmtId="49" fontId="67" fillId="0" borderId="0" applyNumberFormat="0" applyFill="0" applyBorder="0" applyAlignment="0" applyProtection="0">
      <alignment vertical="top"/>
    </xf>
    <xf numFmtId="49" fontId="67" fillId="0" borderId="0" applyNumberFormat="0" applyFill="0" applyBorder="0" applyAlignment="0" applyProtection="0">
      <alignment vertical="top"/>
    </xf>
    <xf numFmtId="0" fontId="8" fillId="0" borderId="0" applyBorder="0">
      <alignment vertical="top"/>
    </xf>
  </cellStyleXfs>
  <cellXfs count="536">
    <xf numFmtId="49" fontId="0" fillId="0" borderId="0" xfId="0">
      <alignment vertical="top"/>
    </xf>
    <xf numFmtId="49" fontId="8" fillId="0" borderId="0" xfId="0" applyFont="1" applyProtection="1">
      <alignment vertical="top"/>
    </xf>
    <xf numFmtId="49" fontId="0" fillId="0" borderId="0" xfId="0" applyProtection="1">
      <alignment vertical="top"/>
    </xf>
    <xf numFmtId="49" fontId="0" fillId="0" borderId="0" xfId="0" applyNumberFormat="1" applyProtection="1">
      <alignment vertical="top"/>
    </xf>
    <xf numFmtId="49" fontId="15" fillId="0" borderId="0" xfId="0" applyNumberFormat="1" applyFont="1" applyProtection="1">
      <alignment vertical="top"/>
    </xf>
    <xf numFmtId="49" fontId="8" fillId="0" borderId="0" xfId="0" applyNumberFormat="1" applyFont="1" applyAlignment="1" applyProtection="1">
      <alignment vertical="top" wrapText="1"/>
    </xf>
    <xf numFmtId="49" fontId="8" fillId="0" borderId="0" xfId="0" applyNumberFormat="1" applyFont="1" applyAlignment="1" applyProtection="1">
      <alignment vertical="center" wrapText="1"/>
    </xf>
    <xf numFmtId="49" fontId="8" fillId="0" borderId="0" xfId="42" applyFont="1" applyAlignment="1" applyProtection="1">
      <alignment vertical="center" wrapText="1"/>
    </xf>
    <xf numFmtId="49" fontId="13" fillId="0" borderId="0" xfId="42" applyFont="1" applyAlignment="1" applyProtection="1">
      <alignment vertical="center"/>
    </xf>
    <xf numFmtId="0" fontId="13" fillId="0" borderId="0" xfId="41" applyFont="1" applyAlignment="1" applyProtection="1">
      <alignment horizontal="center" vertical="center" wrapText="1"/>
    </xf>
    <xf numFmtId="0" fontId="8" fillId="0" borderId="0" xfId="41" applyFont="1" applyAlignment="1" applyProtection="1">
      <alignment vertical="center" wrapText="1"/>
    </xf>
    <xf numFmtId="0" fontId="8" fillId="0" borderId="0" xfId="41" applyFont="1" applyAlignment="1" applyProtection="1">
      <alignment horizontal="left" vertical="center" wrapText="1"/>
    </xf>
    <xf numFmtId="0" fontId="8" fillId="0" borderId="0" xfId="41" applyFont="1" applyProtection="1"/>
    <xf numFmtId="0" fontId="8" fillId="0" borderId="0" xfId="41" applyFont="1"/>
    <xf numFmtId="0" fontId="28" fillId="0" borderId="0" xfId="41" applyFont="1"/>
    <xf numFmtId="49" fontId="8" fillId="0" borderId="0" xfId="39" applyFont="1" applyProtection="1">
      <alignment vertical="top"/>
    </xf>
    <xf numFmtId="49" fontId="8" fillId="0" borderId="0" xfId="39" applyProtection="1">
      <alignment vertical="top"/>
    </xf>
    <xf numFmtId="0" fontId="13" fillId="0" borderId="0" xfId="43" applyNumberFormat="1" applyFont="1" applyFill="1" applyAlignment="1" applyProtection="1">
      <alignment vertical="center" wrapText="1"/>
    </xf>
    <xf numFmtId="0" fontId="13" fillId="0" borderId="0" xfId="43" applyFont="1" applyFill="1" applyAlignment="1" applyProtection="1">
      <alignment horizontal="left" vertical="center" wrapText="1"/>
    </xf>
    <xf numFmtId="0" fontId="13" fillId="0" borderId="0" xfId="43" applyFont="1" applyAlignment="1" applyProtection="1">
      <alignment vertical="center" wrapText="1"/>
    </xf>
    <xf numFmtId="0" fontId="13" fillId="0" borderId="0" xfId="43" applyFont="1" applyAlignment="1" applyProtection="1">
      <alignment horizontal="center" vertical="center" wrapText="1"/>
    </xf>
    <xf numFmtId="0" fontId="13" fillId="0" borderId="0" xfId="43" applyFont="1" applyFill="1" applyAlignment="1" applyProtection="1">
      <alignment vertical="center" wrapText="1"/>
    </xf>
    <xf numFmtId="0" fontId="24" fillId="0" borderId="0" xfId="43" applyFont="1" applyAlignment="1" applyProtection="1">
      <alignment vertical="center" wrapText="1"/>
    </xf>
    <xf numFmtId="0" fontId="8" fillId="7" borderId="0" xfId="43" applyFont="1" applyFill="1" applyBorder="1" applyAlignment="1" applyProtection="1">
      <alignment vertical="center" wrapText="1"/>
    </xf>
    <xf numFmtId="0" fontId="8" fillId="0" borderId="0" xfId="43" applyFont="1" applyBorder="1" applyAlignment="1" applyProtection="1">
      <alignment vertical="center" wrapText="1"/>
    </xf>
    <xf numFmtId="0" fontId="8" fillId="0" borderId="0" xfId="43" applyFont="1" applyAlignment="1" applyProtection="1">
      <alignment horizontal="center" vertical="center" wrapText="1"/>
    </xf>
    <xf numFmtId="0" fontId="8" fillId="0" borderId="0" xfId="43" applyFont="1" applyAlignment="1" applyProtection="1">
      <alignment vertical="center" wrapText="1"/>
    </xf>
    <xf numFmtId="0" fontId="29" fillId="7" borderId="0" xfId="43" applyFont="1" applyFill="1" applyBorder="1" applyAlignment="1" applyProtection="1">
      <alignment vertical="center" wrapText="1"/>
    </xf>
    <xf numFmtId="0" fontId="10" fillId="7" borderId="0" xfId="43" applyFont="1" applyFill="1" applyBorder="1" applyAlignment="1" applyProtection="1">
      <alignment vertical="center" wrapText="1"/>
    </xf>
    <xf numFmtId="0" fontId="8" fillId="7" borderId="0" xfId="43" applyFont="1" applyFill="1" applyBorder="1" applyAlignment="1" applyProtection="1">
      <alignment horizontal="right" vertical="center" wrapText="1" indent="1"/>
    </xf>
    <xf numFmtId="14" fontId="13" fillId="7" borderId="0" xfId="43" applyNumberFormat="1" applyFont="1" applyFill="1" applyBorder="1" applyAlignment="1" applyProtection="1">
      <alignment horizontal="center" vertical="center" wrapText="1"/>
    </xf>
    <xf numFmtId="0" fontId="13" fillId="7" borderId="0" xfId="43" applyNumberFormat="1" applyFont="1" applyFill="1" applyBorder="1" applyAlignment="1" applyProtection="1">
      <alignment horizontal="center" vertical="center" wrapText="1"/>
    </xf>
    <xf numFmtId="0" fontId="8" fillId="7" borderId="0" xfId="43" applyFont="1" applyFill="1" applyBorder="1" applyAlignment="1" applyProtection="1">
      <alignment horizontal="center" vertical="center" wrapText="1"/>
    </xf>
    <xf numFmtId="14" fontId="8" fillId="7" borderId="0" xfId="43" applyNumberFormat="1" applyFont="1" applyFill="1" applyBorder="1" applyAlignment="1" applyProtection="1">
      <alignment horizontal="center" vertical="center" wrapText="1"/>
    </xf>
    <xf numFmtId="0" fontId="24" fillId="0" borderId="0" xfId="43" applyFont="1" applyAlignment="1" applyProtection="1">
      <alignment horizontal="center" vertical="center" wrapText="1"/>
    </xf>
    <xf numFmtId="0" fontId="31" fillId="7" borderId="0" xfId="43" applyNumberFormat="1" applyFont="1" applyFill="1" applyBorder="1" applyAlignment="1" applyProtection="1">
      <alignment horizontal="center" vertical="center" wrapText="1"/>
    </xf>
    <xf numFmtId="0" fontId="8" fillId="7" borderId="0" xfId="43" applyNumberFormat="1" applyFont="1" applyFill="1" applyBorder="1" applyAlignment="1" applyProtection="1">
      <alignment horizontal="right" vertical="center" wrapText="1" indent="1"/>
    </xf>
    <xf numFmtId="49" fontId="8" fillId="7" borderId="0" xfId="43" applyNumberFormat="1" applyFont="1" applyFill="1" applyBorder="1" applyAlignment="1" applyProtection="1">
      <alignment horizontal="right" vertical="center" wrapText="1" indent="1"/>
    </xf>
    <xf numFmtId="0" fontId="13" fillId="0" borderId="0" xfId="43" applyFont="1" applyFill="1" applyBorder="1" applyAlignment="1" applyProtection="1">
      <alignment vertical="center" wrapText="1"/>
    </xf>
    <xf numFmtId="49" fontId="13" fillId="0" borderId="0" xfId="43" applyNumberFormat="1" applyFont="1" applyFill="1" applyBorder="1" applyAlignment="1" applyProtection="1">
      <alignment horizontal="left" vertical="center" wrapText="1"/>
    </xf>
    <xf numFmtId="49" fontId="29" fillId="7" borderId="0" xfId="43" applyNumberFormat="1" applyFont="1" applyFill="1" applyBorder="1" applyAlignment="1" applyProtection="1">
      <alignment horizontal="center" vertical="center" wrapText="1"/>
    </xf>
    <xf numFmtId="49" fontId="10" fillId="8" borderId="4" xfId="0" applyNumberFormat="1" applyFont="1" applyFill="1" applyBorder="1" applyAlignment="1" applyProtection="1">
      <alignment horizontal="center" vertical="center" wrapText="1"/>
    </xf>
    <xf numFmtId="49" fontId="0" fillId="9" borderId="0" xfId="0" applyFill="1" applyProtection="1">
      <alignment vertical="top"/>
    </xf>
    <xf numFmtId="0" fontId="22" fillId="9" borderId="0" xfId="45" applyFont="1" applyFill="1" applyAlignment="1" applyProtection="1">
      <alignment vertical="center" wrapText="1"/>
    </xf>
    <xf numFmtId="49" fontId="25" fillId="0" borderId="0" xfId="37" applyFont="1" applyFill="1" applyAlignment="1" applyProtection="1">
      <alignment wrapText="1"/>
    </xf>
    <xf numFmtId="49" fontId="25" fillId="0" borderId="0" xfId="37" applyFont="1" applyFill="1" applyAlignment="1" applyProtection="1">
      <alignment vertical="center" wrapText="1"/>
    </xf>
    <xf numFmtId="49" fontId="39" fillId="0" borderId="0" xfId="37" applyFont="1" applyFill="1" applyAlignment="1" applyProtection="1">
      <alignment wrapText="1"/>
    </xf>
    <xf numFmtId="0" fontId="22" fillId="0" borderId="0" xfId="37" applyNumberFormat="1" applyFont="1" applyFill="1" applyAlignment="1" applyProtection="1">
      <alignment horizontal="left" vertical="center" wrapText="1"/>
    </xf>
    <xf numFmtId="0" fontId="21" fillId="0" borderId="0" xfId="37" applyNumberFormat="1" applyFont="1" applyFill="1" applyAlignment="1" applyProtection="1">
      <alignment vertical="top"/>
    </xf>
    <xf numFmtId="49" fontId="26" fillId="0" borderId="0" xfId="37" applyFont="1" applyFill="1" applyBorder="1" applyAlignment="1" applyProtection="1">
      <alignment wrapText="1"/>
    </xf>
    <xf numFmtId="0" fontId="21" fillId="0" borderId="0" xfId="37" applyNumberFormat="1" applyFont="1" applyFill="1" applyAlignment="1" applyProtection="1">
      <alignment horizontal="left" vertical="top" wrapText="1"/>
    </xf>
    <xf numFmtId="49" fontId="8" fillId="0" borderId="0" xfId="37" applyFont="1" applyFill="1" applyAlignment="1" applyProtection="1">
      <alignment vertical="top" wrapText="1"/>
    </xf>
    <xf numFmtId="49" fontId="25" fillId="0" borderId="0" xfId="37" applyFont="1" applyFill="1" applyBorder="1" applyAlignment="1" applyProtection="1">
      <alignment wrapText="1"/>
    </xf>
    <xf numFmtId="49" fontId="17" fillId="0" borderId="7" xfId="37" applyFont="1" applyFill="1" applyBorder="1" applyAlignment="1" applyProtection="1">
      <alignment wrapText="1"/>
    </xf>
    <xf numFmtId="49" fontId="17" fillId="0" borderId="8" xfId="37" applyFont="1" applyFill="1" applyBorder="1" applyAlignment="1" applyProtection="1">
      <alignment wrapText="1"/>
    </xf>
    <xf numFmtId="49" fontId="17" fillId="0" borderId="0" xfId="37" applyFont="1" applyFill="1" applyBorder="1" applyAlignment="1" applyProtection="1">
      <alignment wrapText="1"/>
    </xf>
    <xf numFmtId="49" fontId="27" fillId="0" borderId="8" xfId="37" applyFont="1" applyFill="1" applyBorder="1" applyAlignment="1" applyProtection="1">
      <alignment vertical="center" wrapText="1"/>
    </xf>
    <xf numFmtId="49" fontId="25" fillId="0" borderId="7" xfId="37" applyFont="1" applyFill="1" applyBorder="1" applyAlignment="1" applyProtection="1">
      <alignment wrapText="1"/>
    </xf>
    <xf numFmtId="49" fontId="23" fillId="0" borderId="8" xfId="37" applyFont="1" applyFill="1" applyBorder="1" applyAlignment="1" applyProtection="1">
      <alignment horizontal="left" vertical="center" wrapText="1"/>
    </xf>
    <xf numFmtId="49" fontId="27" fillId="0" borderId="8" xfId="37" applyFont="1" applyFill="1" applyBorder="1" applyAlignment="1" applyProtection="1">
      <alignment horizontal="center" vertical="center" wrapText="1"/>
    </xf>
    <xf numFmtId="49" fontId="23" fillId="0" borderId="7" xfId="37" applyFont="1" applyFill="1" applyBorder="1" applyAlignment="1" applyProtection="1">
      <alignment horizontal="left" vertical="center" wrapText="1"/>
    </xf>
    <xf numFmtId="49" fontId="23" fillId="0" borderId="0" xfId="37" applyFont="1" applyFill="1" applyBorder="1" applyAlignment="1" applyProtection="1">
      <alignment horizontal="left" vertical="center" wrapText="1"/>
    </xf>
    <xf numFmtId="49" fontId="40" fillId="2" borderId="9" xfId="35" applyNumberFormat="1" applyFont="1" applyFill="1" applyBorder="1" applyAlignment="1" applyProtection="1">
      <alignment horizontal="center" vertical="center" wrapText="1"/>
    </xf>
    <xf numFmtId="49" fontId="17" fillId="7" borderId="0" xfId="37" applyFont="1" applyFill="1" applyBorder="1" applyAlignment="1">
      <alignment wrapText="1"/>
    </xf>
    <xf numFmtId="49" fontId="40" fillId="11" borderId="9" xfId="35" applyNumberFormat="1" applyFont="1" applyFill="1" applyBorder="1" applyAlignment="1" applyProtection="1">
      <alignment horizontal="center" vertical="center" wrapText="1"/>
    </xf>
    <xf numFmtId="49" fontId="40" fillId="8" borderId="9" xfId="35" applyNumberFormat="1" applyFont="1" applyFill="1" applyBorder="1" applyAlignment="1" applyProtection="1">
      <alignment horizontal="center" vertical="center" wrapText="1"/>
    </xf>
    <xf numFmtId="49" fontId="40" fillId="12" borderId="9" xfId="35" applyNumberFormat="1" applyFont="1" applyFill="1" applyBorder="1" applyAlignment="1" applyProtection="1">
      <alignment horizontal="center" vertical="center" wrapText="1"/>
    </xf>
    <xf numFmtId="0" fontId="21" fillId="0" borderId="0" xfId="20" applyFont="1" applyFill="1" applyBorder="1" applyAlignment="1" applyProtection="1">
      <alignment horizontal="left" vertical="top" wrapText="1"/>
    </xf>
    <xf numFmtId="0" fontId="21" fillId="0" borderId="0" xfId="20" applyFont="1" applyFill="1" applyBorder="1" applyAlignment="1" applyProtection="1">
      <alignment horizontal="right" vertical="top" wrapText="1"/>
    </xf>
    <xf numFmtId="49" fontId="17" fillId="0" borderId="0" xfId="37" applyFont="1" applyFill="1" applyBorder="1" applyAlignment="1" applyProtection="1">
      <alignment vertical="top" wrapText="1"/>
    </xf>
    <xf numFmtId="0" fontId="40" fillId="0" borderId="0" xfId="37" applyNumberFormat="1" applyFont="1" applyFill="1" applyBorder="1" applyAlignment="1" applyProtection="1">
      <alignment vertical="center" wrapText="1"/>
    </xf>
    <xf numFmtId="0" fontId="40" fillId="0" borderId="0" xfId="37" applyNumberFormat="1" applyFont="1" applyFill="1" applyBorder="1" applyAlignment="1" applyProtection="1">
      <alignment vertical="top" wrapText="1"/>
    </xf>
    <xf numFmtId="0" fontId="21" fillId="0" borderId="0" xfId="20" applyFont="1" applyFill="1" applyBorder="1" applyAlignment="1" applyProtection="1">
      <alignment horizontal="left" vertical="center" wrapText="1"/>
    </xf>
    <xf numFmtId="49" fontId="14" fillId="0" borderId="0" xfId="29" applyNumberFormat="1" applyFont="1" applyFill="1" applyBorder="1" applyAlignment="1" applyProtection="1">
      <alignment wrapText="1"/>
    </xf>
    <xf numFmtId="49" fontId="14" fillId="0" borderId="0" xfId="29" applyNumberFormat="1" applyFont="1" applyFill="1" applyBorder="1" applyAlignment="1" applyProtection="1">
      <alignment horizontal="left" wrapText="1"/>
    </xf>
    <xf numFmtId="49" fontId="17" fillId="0" borderId="0" xfId="37" applyFont="1" applyFill="1" applyBorder="1" applyAlignment="1" applyProtection="1">
      <alignment horizontal="right" wrapText="1"/>
    </xf>
    <xf numFmtId="49" fontId="25" fillId="0" borderId="10" xfId="37" applyFont="1" applyFill="1" applyBorder="1" applyAlignment="1" applyProtection="1">
      <alignment wrapText="1"/>
    </xf>
    <xf numFmtId="49" fontId="23" fillId="0" borderId="11" xfId="37" applyFont="1" applyFill="1" applyBorder="1" applyAlignment="1" applyProtection="1">
      <alignment horizontal="left" vertical="center" wrapText="1"/>
    </xf>
    <xf numFmtId="49" fontId="23" fillId="0" borderId="10" xfId="37" applyFont="1" applyFill="1" applyBorder="1" applyAlignment="1" applyProtection="1">
      <alignment horizontal="left" vertical="center" wrapText="1"/>
    </xf>
    <xf numFmtId="49" fontId="23" fillId="0" borderId="12" xfId="37" applyFont="1" applyFill="1" applyBorder="1" applyAlignment="1" applyProtection="1">
      <alignment horizontal="left" vertical="center" wrapText="1"/>
    </xf>
    <xf numFmtId="49" fontId="27" fillId="0" borderId="11" xfId="37" applyFont="1" applyFill="1" applyBorder="1" applyAlignment="1" applyProtection="1">
      <alignment vertical="center" wrapText="1"/>
    </xf>
    <xf numFmtId="49" fontId="8" fillId="0" borderId="0" xfId="38" applyNumberFormat="1" applyFont="1" applyProtection="1">
      <alignment vertical="top"/>
    </xf>
    <xf numFmtId="49" fontId="8" fillId="0" borderId="0" xfId="33" applyFont="1" applyProtection="1">
      <alignment vertical="top"/>
    </xf>
    <xf numFmtId="0" fontId="8" fillId="0" borderId="6" xfId="45" applyFont="1" applyFill="1" applyBorder="1" applyAlignment="1" applyProtection="1">
      <alignment vertical="center" wrapText="1"/>
    </xf>
    <xf numFmtId="49" fontId="0" fillId="0" borderId="6" xfId="0" applyBorder="1">
      <alignment vertical="top"/>
    </xf>
    <xf numFmtId="0" fontId="8" fillId="0" borderId="13" xfId="41" applyFont="1" applyBorder="1" applyProtection="1"/>
    <xf numFmtId="49" fontId="8" fillId="0" borderId="0" xfId="33">
      <alignment vertical="top"/>
    </xf>
    <xf numFmtId="49" fontId="0" fillId="0" borderId="0" xfId="0" applyNumberFormat="1" applyAlignment="1" applyProtection="1">
      <alignment vertical="top" wrapText="1"/>
    </xf>
    <xf numFmtId="0" fontId="8" fillId="7" borderId="6" xfId="43" applyNumberFormat="1" applyFont="1" applyFill="1" applyBorder="1" applyAlignment="1" applyProtection="1">
      <alignment horizontal="center" vertical="center" wrapText="1"/>
    </xf>
    <xf numFmtId="0" fontId="8" fillId="0" borderId="14" xfId="43" applyFont="1" applyBorder="1" applyAlignment="1" applyProtection="1">
      <alignment vertical="center" wrapText="1"/>
    </xf>
    <xf numFmtId="0" fontId="8" fillId="7" borderId="14" xfId="43" applyFont="1" applyFill="1" applyBorder="1" applyAlignment="1" applyProtection="1">
      <alignment horizontal="center" wrapText="1"/>
    </xf>
    <xf numFmtId="0" fontId="8" fillId="0" borderId="0" xfId="43" applyFont="1" applyBorder="1" applyAlignment="1" applyProtection="1">
      <alignment horizontal="right" vertical="center"/>
    </xf>
    <xf numFmtId="0" fontId="8" fillId="7" borderId="6" xfId="43" applyFont="1" applyFill="1" applyBorder="1" applyAlignment="1" applyProtection="1">
      <alignment horizontal="right" vertical="center" wrapText="1" indent="1"/>
    </xf>
    <xf numFmtId="0" fontId="30" fillId="7" borderId="6" xfId="43" applyFont="1" applyFill="1" applyBorder="1" applyAlignment="1" applyProtection="1">
      <alignment horizontal="center" vertical="center" wrapText="1"/>
    </xf>
    <xf numFmtId="0" fontId="10" fillId="7" borderId="13" xfId="43" applyFont="1" applyFill="1" applyBorder="1" applyAlignment="1" applyProtection="1">
      <alignment vertical="center" wrapText="1"/>
    </xf>
    <xf numFmtId="0" fontId="0" fillId="8" borderId="5" xfId="43" applyFont="1" applyFill="1" applyBorder="1" applyAlignment="1" applyProtection="1">
      <alignment horizontal="center" vertical="center"/>
    </xf>
    <xf numFmtId="0" fontId="8" fillId="7" borderId="13" xfId="43" applyFont="1" applyFill="1" applyBorder="1" applyAlignment="1" applyProtection="1">
      <alignment vertical="center" wrapText="1"/>
    </xf>
    <xf numFmtId="49" fontId="8" fillId="12" borderId="5" xfId="43" applyNumberFormat="1" applyFont="1" applyFill="1" applyBorder="1" applyAlignment="1" applyProtection="1">
      <alignment horizontal="center" vertical="center" wrapText="1"/>
      <protection locked="0"/>
    </xf>
    <xf numFmtId="14" fontId="8" fillId="7" borderId="13" xfId="43" applyNumberFormat="1" applyFont="1" applyFill="1" applyBorder="1" applyAlignment="1" applyProtection="1">
      <alignment horizontal="center" vertical="center" wrapText="1"/>
    </xf>
    <xf numFmtId="49" fontId="8" fillId="8" borderId="5" xfId="43" applyNumberFormat="1" applyFont="1" applyFill="1" applyBorder="1" applyAlignment="1" applyProtection="1">
      <alignment horizontal="center" vertical="center" wrapText="1"/>
    </xf>
    <xf numFmtId="0" fontId="8" fillId="7" borderId="13" xfId="43" applyFont="1" applyFill="1" applyBorder="1" applyAlignment="1" applyProtection="1">
      <alignment horizontal="center" vertical="center" wrapText="1"/>
    </xf>
    <xf numFmtId="0" fontId="0" fillId="7" borderId="0" xfId="43" applyFont="1" applyFill="1" applyBorder="1" applyAlignment="1" applyProtection="1">
      <alignment horizontal="right" vertical="center" wrapText="1" indent="1"/>
    </xf>
    <xf numFmtId="0" fontId="8" fillId="15" borderId="5" xfId="45" applyFont="1" applyFill="1" applyBorder="1" applyAlignment="1" applyProtection="1">
      <alignment vertical="center" wrapText="1"/>
    </xf>
    <xf numFmtId="49" fontId="33" fillId="15" borderId="6" xfId="0" applyFont="1" applyFill="1" applyBorder="1" applyAlignment="1" applyProtection="1">
      <alignment horizontal="center" vertical="top"/>
    </xf>
    <xf numFmtId="49" fontId="40" fillId="0" borderId="0" xfId="36" applyFill="1" applyProtection="1">
      <alignment vertical="top"/>
    </xf>
    <xf numFmtId="0" fontId="0" fillId="15" borderId="15" xfId="45" applyFont="1" applyFill="1" applyBorder="1" applyAlignment="1" applyProtection="1">
      <alignment vertical="center" wrapText="1"/>
    </xf>
    <xf numFmtId="0" fontId="8" fillId="0" borderId="9" xfId="41" applyFont="1" applyFill="1" applyBorder="1" applyAlignment="1" applyProtection="1">
      <alignment horizontal="center" vertical="center" wrapText="1"/>
    </xf>
    <xf numFmtId="49" fontId="0" fillId="0" borderId="0" xfId="0" applyNumberFormat="1" applyFont="1" applyProtection="1">
      <alignment vertical="top"/>
    </xf>
    <xf numFmtId="49" fontId="8" fillId="12" borderId="9" xfId="43" applyNumberFormat="1" applyFont="1" applyFill="1" applyBorder="1" applyAlignment="1" applyProtection="1">
      <alignment horizontal="center" vertical="center" wrapText="1"/>
      <protection locked="0"/>
    </xf>
    <xf numFmtId="0" fontId="8" fillId="8" borderId="5" xfId="43" applyNumberFormat="1" applyFont="1" applyFill="1" applyBorder="1" applyAlignment="1" applyProtection="1">
      <alignment horizontal="center" vertical="center" wrapText="1"/>
    </xf>
    <xf numFmtId="0" fontId="48" fillId="7" borderId="0" xfId="28" applyNumberFormat="1" applyFill="1" applyBorder="1" applyAlignment="1" applyProtection="1">
      <alignment vertical="center" wrapText="1"/>
    </xf>
    <xf numFmtId="0" fontId="2" fillId="0" borderId="0" xfId="40" applyProtection="1"/>
    <xf numFmtId="0" fontId="43" fillId="0" borderId="0" xfId="41" applyFont="1" applyAlignment="1" applyProtection="1">
      <alignment horizontal="center" vertical="center"/>
    </xf>
    <xf numFmtId="0" fontId="43" fillId="7" borderId="0" xfId="41" applyFont="1" applyFill="1" applyBorder="1" applyAlignment="1" applyProtection="1">
      <alignment horizontal="center" vertical="center"/>
    </xf>
    <xf numFmtId="49" fontId="8" fillId="0" borderId="19" xfId="41" applyNumberFormat="1" applyFont="1" applyFill="1" applyBorder="1" applyAlignment="1" applyProtection="1">
      <alignment horizontal="left" vertical="center" wrapText="1"/>
    </xf>
    <xf numFmtId="0" fontId="44" fillId="0" borderId="0" xfId="41" applyFont="1" applyProtection="1"/>
    <xf numFmtId="0" fontId="45" fillId="7" borderId="0" xfId="41" applyFont="1" applyFill="1" applyBorder="1" applyAlignment="1" applyProtection="1">
      <alignment horizontal="center" vertical="center"/>
    </xf>
    <xf numFmtId="0" fontId="46" fillId="0" borderId="6" xfId="31" applyFont="1" applyFill="1" applyBorder="1" applyAlignment="1" applyProtection="1">
      <alignment vertical="center"/>
    </xf>
    <xf numFmtId="0" fontId="50" fillId="9" borderId="0" xfId="34" applyFill="1" applyProtection="1"/>
    <xf numFmtId="0" fontId="50" fillId="0" borderId="0" xfId="34"/>
    <xf numFmtId="0" fontId="50" fillId="0" borderId="0" xfId="34" applyBorder="1"/>
    <xf numFmtId="0" fontId="47" fillId="7" borderId="0" xfId="41" applyFont="1" applyFill="1" applyBorder="1" applyAlignment="1" applyProtection="1">
      <alignment horizontal="center" vertical="center"/>
    </xf>
    <xf numFmtId="0" fontId="46" fillId="0" borderId="0" xfId="31" applyFont="1" applyFill="1" applyBorder="1" applyAlignment="1" applyProtection="1">
      <alignment vertical="center"/>
    </xf>
    <xf numFmtId="0" fontId="8" fillId="0" borderId="0" xfId="41" applyFont="1" applyBorder="1" applyProtection="1"/>
    <xf numFmtId="0" fontId="44" fillId="7" borderId="6" xfId="41" applyFont="1" applyFill="1" applyBorder="1" applyProtection="1"/>
    <xf numFmtId="0" fontId="44" fillId="7" borderId="5" xfId="45" applyFont="1" applyFill="1" applyBorder="1" applyAlignment="1" applyProtection="1">
      <alignment horizontal="center" vertical="center" wrapText="1"/>
    </xf>
    <xf numFmtId="0" fontId="44" fillId="0" borderId="19" xfId="32" applyFont="1" applyFill="1" applyBorder="1" applyAlignment="1" applyProtection="1">
      <alignment horizontal="center" vertical="center" wrapText="1"/>
    </xf>
    <xf numFmtId="0" fontId="13" fillId="7" borderId="5" xfId="41" applyFont="1" applyFill="1" applyBorder="1" applyAlignment="1" applyProtection="1">
      <alignment horizontal="center" vertical="center"/>
    </xf>
    <xf numFmtId="0" fontId="8" fillId="0" borderId="6" xfId="43" applyFont="1" applyBorder="1" applyAlignment="1" applyProtection="1">
      <alignment vertical="center" wrapText="1"/>
    </xf>
    <xf numFmtId="49" fontId="33" fillId="15" borderId="18" xfId="0" applyFont="1" applyFill="1" applyBorder="1" applyAlignment="1" applyProtection="1">
      <alignment horizontal="left" vertical="center"/>
    </xf>
    <xf numFmtId="0" fontId="21" fillId="0" borderId="0" xfId="31" applyFont="1" applyFill="1" applyBorder="1" applyAlignment="1" applyProtection="1">
      <alignment horizontal="left" vertical="center"/>
    </xf>
    <xf numFmtId="49" fontId="8" fillId="0" borderId="0" xfId="87">
      <alignment vertical="top"/>
    </xf>
    <xf numFmtId="49" fontId="33" fillId="15" borderId="16" xfId="0" applyFont="1" applyFill="1" applyBorder="1" applyAlignment="1" applyProtection="1">
      <alignment horizontal="center" vertical="top"/>
    </xf>
    <xf numFmtId="49" fontId="33" fillId="15" borderId="18" xfId="0" applyFont="1" applyFill="1" applyBorder="1" applyAlignment="1" applyProtection="1">
      <alignment horizontal="center" vertical="top"/>
    </xf>
    <xf numFmtId="49" fontId="0" fillId="0" borderId="0" xfId="0" applyAlignment="1">
      <alignment horizontal="center" vertical="center"/>
    </xf>
    <xf numFmtId="0" fontId="65" fillId="0" borderId="0" xfId="34" applyFont="1"/>
    <xf numFmtId="0" fontId="52" fillId="0" borderId="0" xfId="41" applyFont="1" applyProtection="1"/>
    <xf numFmtId="0" fontId="4" fillId="0" borderId="0" xfId="96"/>
    <xf numFmtId="0" fontId="52" fillId="0" borderId="0" xfId="43" applyFont="1" applyAlignment="1" applyProtection="1">
      <alignment vertical="center" wrapText="1"/>
    </xf>
    <xf numFmtId="0" fontId="52" fillId="0" borderId="0" xfId="43" applyFont="1" applyFill="1" applyAlignment="1" applyProtection="1">
      <alignment vertical="center"/>
    </xf>
    <xf numFmtId="0" fontId="66" fillId="0" borderId="0" xfId="43" applyFont="1" applyAlignment="1" applyProtection="1">
      <alignment vertical="center" wrapText="1"/>
    </xf>
    <xf numFmtId="49" fontId="0" fillId="0" borderId="0" xfId="0" applyAlignment="1">
      <alignment horizontal="left" vertical="top" indent="1"/>
    </xf>
    <xf numFmtId="49" fontId="10" fillId="0" borderId="0" xfId="0" applyFont="1" applyFill="1" applyBorder="1" applyAlignment="1" applyProtection="1">
      <alignment horizontal="left" vertical="center"/>
    </xf>
    <xf numFmtId="49" fontId="8" fillId="0" borderId="0" xfId="43" applyNumberFormat="1" applyFont="1" applyAlignment="1" applyProtection="1">
      <alignment vertical="center"/>
    </xf>
    <xf numFmtId="49" fontId="8" fillId="0" borderId="0" xfId="33" applyFont="1" applyFill="1" applyAlignment="1" applyProtection="1">
      <alignment vertical="center" wrapText="1"/>
    </xf>
    <xf numFmtId="0" fontId="8" fillId="7" borderId="38" xfId="33" applyNumberFormat="1" applyFill="1" applyBorder="1" applyAlignment="1" applyProtection="1">
      <alignment horizontal="right" vertical="center" wrapText="1" indent="1"/>
    </xf>
    <xf numFmtId="0" fontId="8" fillId="7" borderId="0" xfId="43" applyFont="1" applyFill="1" applyBorder="1" applyAlignment="1" applyProtection="1">
      <alignment wrapText="1"/>
    </xf>
    <xf numFmtId="0" fontId="0" fillId="8" borderId="5" xfId="43" applyNumberFormat="1" applyFont="1" applyFill="1" applyBorder="1" applyAlignment="1" applyProtection="1">
      <alignment horizontal="center" vertical="center"/>
    </xf>
    <xf numFmtId="0" fontId="68" fillId="0" borderId="0" xfId="99" applyFont="1" applyAlignment="1" applyProtection="1">
      <alignment vertical="top"/>
      <protection locked="0"/>
    </xf>
    <xf numFmtId="0" fontId="69" fillId="0" borderId="0" xfId="99" applyFont="1" applyAlignment="1" applyProtection="1">
      <alignment horizontal="left" vertical="top"/>
    </xf>
    <xf numFmtId="0" fontId="68" fillId="0" borderId="0" xfId="99" applyFont="1" applyAlignment="1" applyProtection="1">
      <alignment vertical="top"/>
    </xf>
    <xf numFmtId="0" fontId="68" fillId="0" borderId="0" xfId="99" applyFont="1" applyFill="1" applyAlignment="1" applyProtection="1">
      <alignment vertical="top"/>
      <protection locked="0"/>
    </xf>
    <xf numFmtId="0" fontId="68" fillId="0" borderId="0" xfId="99" applyFont="1" applyAlignment="1" applyProtection="1">
      <alignment horizontal="left" vertical="top"/>
      <protection locked="0"/>
    </xf>
    <xf numFmtId="0" fontId="68" fillId="0" borderId="0" xfId="99" applyFont="1" applyProtection="1">
      <protection locked="0"/>
    </xf>
    <xf numFmtId="0" fontId="68" fillId="0" borderId="0" xfId="99" applyFont="1" applyFill="1" applyProtection="1">
      <protection locked="0"/>
    </xf>
    <xf numFmtId="0" fontId="73" fillId="0" borderId="0" xfId="99" applyFont="1" applyFill="1" applyAlignment="1" applyProtection="1">
      <alignment vertical="top" wrapText="1"/>
      <protection locked="0"/>
    </xf>
    <xf numFmtId="0" fontId="74" fillId="0" borderId="0" xfId="99" applyFont="1" applyAlignment="1" applyProtection="1">
      <alignment vertical="top"/>
      <protection locked="0"/>
    </xf>
    <xf numFmtId="0" fontId="68" fillId="0" borderId="0" xfId="99" applyFont="1" applyBorder="1" applyAlignment="1" applyProtection="1">
      <alignment vertical="top"/>
    </xf>
    <xf numFmtId="0" fontId="68" fillId="0" borderId="0" xfId="99" applyFont="1" applyBorder="1" applyAlignment="1" applyProtection="1">
      <alignment vertical="top"/>
      <protection locked="0"/>
    </xf>
    <xf numFmtId="0" fontId="68" fillId="0" borderId="6" xfId="99" applyFont="1" applyBorder="1" applyProtection="1"/>
    <xf numFmtId="0" fontId="68" fillId="0" borderId="6" xfId="99" applyFont="1" applyBorder="1" applyProtection="1">
      <protection locked="0"/>
    </xf>
    <xf numFmtId="0" fontId="68" fillId="0" borderId="5" xfId="99" applyFont="1" applyFill="1" applyBorder="1" applyAlignment="1" applyProtection="1">
      <alignment horizontal="center" vertical="center" wrapText="1"/>
    </xf>
    <xf numFmtId="0" fontId="68" fillId="0" borderId="0" xfId="99" applyFont="1" applyFill="1" applyBorder="1" applyAlignment="1" applyProtection="1">
      <alignment vertical="top"/>
      <protection locked="0"/>
    </xf>
    <xf numFmtId="0" fontId="68" fillId="0" borderId="13" xfId="99" applyFont="1" applyBorder="1"/>
    <xf numFmtId="0" fontId="73" fillId="0" borderId="0" xfId="99" applyFont="1" applyFill="1" applyBorder="1" applyAlignment="1" applyProtection="1">
      <alignment vertical="top" wrapText="1"/>
      <protection locked="0"/>
    </xf>
    <xf numFmtId="0" fontId="68" fillId="0" borderId="13" xfId="99" applyFont="1" applyBorder="1" applyAlignment="1" applyProtection="1">
      <alignment vertical="top"/>
      <protection locked="0"/>
    </xf>
    <xf numFmtId="0" fontId="8" fillId="7" borderId="0" xfId="43" applyFont="1" applyFill="1" applyBorder="1" applyAlignment="1" applyProtection="1">
      <alignment horizontal="left" vertical="center" indent="1"/>
    </xf>
    <xf numFmtId="0" fontId="68" fillId="0" borderId="0" xfId="99" applyFont="1" applyBorder="1" applyProtection="1"/>
    <xf numFmtId="0" fontId="68" fillId="0" borderId="0" xfId="99" applyFont="1" applyBorder="1" applyProtection="1">
      <protection locked="0"/>
    </xf>
    <xf numFmtId="0" fontId="68" fillId="0" borderId="0" xfId="99" applyFont="1" applyBorder="1"/>
    <xf numFmtId="49" fontId="8" fillId="8" borderId="37" xfId="33" applyNumberFormat="1" applyFont="1" applyFill="1" applyBorder="1" applyAlignment="1" applyProtection="1">
      <alignment horizontal="center" vertical="center" wrapText="1"/>
    </xf>
    <xf numFmtId="0" fontId="8" fillId="8" borderId="37" xfId="33" applyNumberFormat="1" applyFill="1" applyBorder="1" applyAlignment="1" applyProtection="1">
      <alignment horizontal="center" vertical="center" wrapText="1"/>
    </xf>
    <xf numFmtId="0" fontId="0" fillId="8" borderId="5" xfId="43" applyNumberFormat="1" applyFont="1" applyFill="1" applyBorder="1" applyAlignment="1" applyProtection="1">
      <alignment horizontal="center" vertical="center" wrapText="1"/>
    </xf>
    <xf numFmtId="0" fontId="68" fillId="0" borderId="0" xfId="99" applyFont="1" applyFill="1" applyAlignment="1" applyProtection="1">
      <alignment horizontal="left" indent="1"/>
      <protection locked="0"/>
    </xf>
    <xf numFmtId="0" fontId="77" fillId="0" borderId="0" xfId="99" applyFont="1" applyFill="1" applyBorder="1" applyAlignment="1" applyProtection="1">
      <alignment vertical="top" wrapText="1"/>
      <protection locked="0"/>
    </xf>
    <xf numFmtId="0" fontId="8" fillId="0" borderId="5" xfId="100" applyFont="1" applyFill="1" applyBorder="1" applyAlignment="1" applyProtection="1">
      <alignment horizontal="center" vertical="center" wrapText="1"/>
    </xf>
    <xf numFmtId="0" fontId="68" fillId="0" borderId="0" xfId="99" applyFont="1" applyAlignment="1" applyProtection="1">
      <alignment horizontal="left" vertical="top" indent="1"/>
      <protection locked="0"/>
    </xf>
    <xf numFmtId="49" fontId="0" fillId="0" borderId="0" xfId="0" applyNumberFormat="1">
      <alignment vertical="top"/>
    </xf>
    <xf numFmtId="0" fontId="74" fillId="0" borderId="0" xfId="99" applyFont="1" applyFill="1" applyProtection="1"/>
    <xf numFmtId="0" fontId="68" fillId="0" borderId="0" xfId="99" applyFont="1" applyFill="1" applyProtection="1"/>
    <xf numFmtId="1" fontId="78" fillId="0" borderId="0" xfId="99" applyNumberFormat="1" applyFont="1" applyFill="1" applyProtection="1"/>
    <xf numFmtId="0" fontId="69" fillId="0" borderId="0" xfId="99" applyFont="1" applyFill="1" applyProtection="1"/>
    <xf numFmtId="0" fontId="71" fillId="0" borderId="0" xfId="99" applyFont="1" applyFill="1" applyAlignment="1" applyProtection="1">
      <alignment horizontal="center" vertical="center" wrapText="1"/>
    </xf>
    <xf numFmtId="0" fontId="68" fillId="0" borderId="0" xfId="99" applyFont="1" applyFill="1" applyBorder="1" applyProtection="1"/>
    <xf numFmtId="0" fontId="68" fillId="0" borderId="0" xfId="99" applyFont="1" applyFill="1" applyAlignment="1" applyProtection="1">
      <alignment vertical="top"/>
    </xf>
    <xf numFmtId="0" fontId="68" fillId="0" borderId="0" xfId="99" applyFont="1" applyFill="1" applyAlignment="1" applyProtection="1">
      <alignment wrapText="1"/>
    </xf>
    <xf numFmtId="0" fontId="79" fillId="0" borderId="0" xfId="99" applyFont="1" applyFill="1" applyProtection="1"/>
    <xf numFmtId="0" fontId="68" fillId="0" borderId="0" xfId="99" applyFont="1" applyFill="1"/>
    <xf numFmtId="49" fontId="33" fillId="0" borderId="0" xfId="0" applyFont="1" applyFill="1" applyBorder="1" applyAlignment="1" applyProtection="1">
      <alignment horizontal="center" vertical="top"/>
    </xf>
    <xf numFmtId="0" fontId="74" fillId="0" borderId="0" xfId="99" applyFont="1" applyFill="1" applyBorder="1" applyProtection="1"/>
    <xf numFmtId="0" fontId="68" fillId="0" borderId="13" xfId="99" applyFont="1" applyFill="1" applyBorder="1" applyProtection="1"/>
    <xf numFmtId="0" fontId="68" fillId="0" borderId="0" xfId="99" applyFont="1" applyFill="1" applyBorder="1" applyAlignment="1" applyProtection="1">
      <alignment wrapText="1"/>
    </xf>
    <xf numFmtId="0" fontId="76" fillId="0" borderId="0" xfId="99" applyFont="1" applyFill="1" applyBorder="1" applyAlignment="1" applyProtection="1">
      <alignment horizontal="center" vertical="top" wrapText="1"/>
    </xf>
    <xf numFmtId="0" fontId="68" fillId="0" borderId="13" xfId="99" applyFont="1" applyFill="1" applyBorder="1" applyAlignment="1" applyProtection="1">
      <alignment wrapText="1"/>
    </xf>
    <xf numFmtId="0" fontId="74" fillId="0" borderId="0" xfId="99" applyFont="1" applyFill="1" applyBorder="1" applyAlignment="1" applyProtection="1">
      <alignment horizontal="center"/>
    </xf>
    <xf numFmtId="0" fontId="68" fillId="0" borderId="6" xfId="99" applyFont="1" applyBorder="1" applyAlignment="1" applyProtection="1">
      <alignment vertical="top"/>
      <protection locked="0"/>
    </xf>
    <xf numFmtId="49" fontId="33" fillId="15" borderId="6" xfId="0" applyFont="1" applyFill="1" applyBorder="1" applyAlignment="1" applyProtection="1">
      <alignment horizontal="left" vertical="center" indent="1"/>
    </xf>
    <xf numFmtId="49" fontId="33" fillId="0" borderId="6" xfId="0" applyFont="1" applyFill="1" applyBorder="1" applyAlignment="1" applyProtection="1">
      <alignment horizontal="left" vertical="center" indent="1"/>
    </xf>
    <xf numFmtId="49" fontId="33" fillId="0" borderId="6" xfId="0" applyFont="1" applyFill="1" applyBorder="1" applyAlignment="1" applyProtection="1">
      <alignment horizontal="center" vertical="top"/>
    </xf>
    <xf numFmtId="0" fontId="8" fillId="0" borderId="0" xfId="99" applyFont="1" applyFill="1" applyBorder="1" applyAlignment="1" applyProtection="1">
      <alignment horizontal="center" vertical="top" wrapText="1"/>
    </xf>
    <xf numFmtId="0" fontId="8" fillId="0" borderId="0" xfId="99" applyFont="1" applyFill="1" applyBorder="1" applyAlignment="1" applyProtection="1">
      <alignment horizontal="center" vertical="center"/>
    </xf>
    <xf numFmtId="49" fontId="0" fillId="0" borderId="0" xfId="0" applyAlignment="1">
      <alignment horizontal="right" vertical="center"/>
    </xf>
    <xf numFmtId="0" fontId="68" fillId="0" borderId="0" xfId="99" applyFont="1" applyAlignment="1" applyProtection="1">
      <alignment horizontal="left" indent="1"/>
      <protection locked="0"/>
    </xf>
    <xf numFmtId="0" fontId="68" fillId="0" borderId="0" xfId="99" applyFont="1"/>
    <xf numFmtId="0" fontId="68" fillId="0" borderId="0" xfId="99" applyFont="1" applyProtection="1"/>
    <xf numFmtId="0" fontId="68" fillId="0" borderId="0" xfId="99" applyFont="1" applyAlignment="1" applyProtection="1">
      <alignment wrapText="1"/>
    </xf>
    <xf numFmtId="0" fontId="82" fillId="0" borderId="0" xfId="100" applyFont="1" applyFill="1" applyBorder="1" applyAlignment="1" applyProtection="1">
      <alignment horizontal="center" vertical="center" wrapText="1"/>
    </xf>
    <xf numFmtId="0" fontId="82" fillId="0" borderId="13" xfId="100" applyFont="1" applyFill="1" applyBorder="1" applyAlignment="1" applyProtection="1">
      <alignment horizontal="center" vertical="center" wrapText="1"/>
    </xf>
    <xf numFmtId="49" fontId="33" fillId="15" borderId="5" xfId="0" applyFont="1" applyFill="1" applyBorder="1" applyAlignment="1" applyProtection="1">
      <alignment horizontal="center" vertical="top"/>
    </xf>
    <xf numFmtId="0" fontId="52" fillId="0" borderId="5" xfId="100" applyFont="1" applyFill="1" applyBorder="1" applyAlignment="1" applyProtection="1">
      <alignment horizontal="center" vertical="center" wrapText="1"/>
    </xf>
    <xf numFmtId="49" fontId="64" fillId="48" borderId="0" xfId="0" applyFont="1" applyFill="1" applyBorder="1" applyAlignment="1">
      <alignment vertical="top"/>
    </xf>
    <xf numFmtId="49" fontId="0" fillId="0" borderId="0" xfId="0" applyBorder="1" applyAlignment="1">
      <alignment vertical="top"/>
    </xf>
    <xf numFmtId="49" fontId="0" fillId="0" borderId="0" xfId="0" applyAlignment="1">
      <alignment vertical="top"/>
    </xf>
    <xf numFmtId="49" fontId="0" fillId="0" borderId="0" xfId="0" applyAlignment="1"/>
    <xf numFmtId="0" fontId="75" fillId="0" borderId="6" xfId="99" applyFont="1" applyFill="1" applyBorder="1" applyAlignment="1" applyProtection="1">
      <alignment horizontal="center" vertical="top" wrapText="1"/>
    </xf>
    <xf numFmtId="49" fontId="83" fillId="0" borderId="0" xfId="0" applyFont="1" applyBorder="1" applyAlignment="1">
      <alignment vertical="top"/>
    </xf>
    <xf numFmtId="0" fontId="10" fillId="0" borderId="13" xfId="100" applyFont="1" applyFill="1" applyBorder="1" applyAlignment="1" applyProtection="1">
      <alignment horizontal="center" vertical="center" wrapText="1"/>
    </xf>
    <xf numFmtId="0" fontId="8" fillId="0" borderId="0" xfId="99" applyFont="1" applyProtection="1">
      <protection locked="0"/>
    </xf>
    <xf numFmtId="0" fontId="8" fillId="0" borderId="0" xfId="104" applyFont="1" applyAlignment="1" applyProtection="1">
      <alignment vertical="center"/>
      <protection locked="0"/>
    </xf>
    <xf numFmtId="0" fontId="8" fillId="0" borderId="0" xfId="104" applyFont="1" applyAlignment="1" applyProtection="1">
      <alignment horizontal="left" vertical="center"/>
      <protection locked="0"/>
    </xf>
    <xf numFmtId="0" fontId="10" fillId="0" borderId="0" xfId="104" applyFont="1" applyFill="1" applyAlignment="1" applyProtection="1">
      <alignment vertical="center"/>
      <protection locked="0"/>
    </xf>
    <xf numFmtId="0" fontId="10" fillId="0" borderId="0" xfId="102" applyFont="1" applyAlignment="1" applyProtection="1">
      <alignment vertical="top"/>
    </xf>
    <xf numFmtId="0" fontId="69" fillId="0" borderId="0" xfId="99" applyFont="1" applyAlignment="1" applyProtection="1">
      <alignment vertical="top"/>
      <protection locked="0"/>
    </xf>
    <xf numFmtId="0" fontId="68" fillId="0" borderId="0" xfId="99" applyFont="1" applyAlignment="1" applyProtection="1">
      <alignment vertical="center"/>
      <protection locked="0"/>
    </xf>
    <xf numFmtId="0" fontId="0" fillId="7" borderId="13" xfId="43" applyFont="1" applyFill="1" applyBorder="1" applyAlignment="1" applyProtection="1">
      <alignment vertical="center"/>
    </xf>
    <xf numFmtId="0" fontId="0" fillId="7" borderId="0" xfId="43" applyFont="1" applyFill="1" applyBorder="1" applyAlignment="1" applyProtection="1">
      <alignment vertical="center"/>
    </xf>
    <xf numFmtId="0" fontId="8" fillId="7" borderId="13" xfId="43" applyFont="1" applyFill="1" applyBorder="1" applyAlignment="1" applyProtection="1">
      <alignment vertical="center"/>
    </xf>
    <xf numFmtId="0" fontId="8" fillId="7" borderId="0" xfId="43" applyFont="1" applyFill="1" applyBorder="1" applyAlignment="1" applyProtection="1">
      <alignment vertical="center"/>
    </xf>
    <xf numFmtId="0" fontId="68" fillId="0" borderId="5" xfId="99" applyFont="1" applyFill="1" applyBorder="1" applyAlignment="1">
      <alignment horizontal="center" vertical="center" wrapText="1"/>
    </xf>
    <xf numFmtId="0" fontId="68" fillId="0" borderId="21" xfId="99" applyFont="1" applyFill="1" applyBorder="1" applyAlignment="1" applyProtection="1">
      <alignment horizontal="center" vertical="center"/>
    </xf>
    <xf numFmtId="0" fontId="44" fillId="7" borderId="5" xfId="41" applyFont="1" applyFill="1" applyBorder="1" applyAlignment="1" applyProtection="1">
      <alignment horizontal="center" vertical="center"/>
    </xf>
    <xf numFmtId="49" fontId="44" fillId="2" borderId="5" xfId="41" applyNumberFormat="1" applyFont="1" applyFill="1" applyBorder="1" applyAlignment="1" applyProtection="1">
      <alignment horizontal="left" vertical="center" wrapText="1"/>
      <protection locked="0"/>
    </xf>
    <xf numFmtId="0" fontId="0" fillId="14" borderId="5" xfId="44" applyNumberFormat="1" applyFont="1" applyFill="1" applyBorder="1" applyAlignment="1" applyProtection="1">
      <alignment horizontal="left" vertical="center" wrapText="1"/>
    </xf>
    <xf numFmtId="0" fontId="68" fillId="8" borderId="5" xfId="99" applyFont="1" applyFill="1" applyBorder="1" applyAlignment="1" applyProtection="1">
      <alignment horizontal="left" vertical="center"/>
    </xf>
    <xf numFmtId="49" fontId="0" fillId="0" borderId="13" xfId="0" applyBorder="1">
      <alignment vertical="top"/>
    </xf>
    <xf numFmtId="49" fontId="52" fillId="0" borderId="22" xfId="0" applyFont="1" applyBorder="1" applyAlignment="1">
      <alignment horizontal="center" vertical="center"/>
    </xf>
    <xf numFmtId="49" fontId="0" fillId="0" borderId="22" xfId="0" applyBorder="1">
      <alignment vertical="top"/>
    </xf>
    <xf numFmtId="49" fontId="0" fillId="0" borderId="22" xfId="0" applyFont="1" applyFill="1" applyBorder="1" applyAlignment="1">
      <alignment horizontal="center" vertical="top"/>
    </xf>
    <xf numFmtId="49" fontId="0" fillId="47" borderId="0" xfId="0" applyFill="1" applyProtection="1">
      <alignment vertical="top"/>
    </xf>
    <xf numFmtId="49" fontId="0" fillId="47" borderId="0" xfId="0" applyFill="1" applyBorder="1" applyProtection="1">
      <alignment vertical="top"/>
    </xf>
    <xf numFmtId="49" fontId="0" fillId="0" borderId="0" xfId="0" applyBorder="1" applyAlignment="1">
      <alignment horizontal="center" vertical="center"/>
    </xf>
    <xf numFmtId="49" fontId="0" fillId="0" borderId="22" xfId="0" applyBorder="1" applyAlignment="1">
      <alignment horizontal="center" vertical="center"/>
    </xf>
    <xf numFmtId="49" fontId="0" fillId="0" borderId="0" xfId="0" applyAlignment="1">
      <alignment horizontal="left" vertical="center" indent="1"/>
    </xf>
    <xf numFmtId="0" fontId="68" fillId="0" borderId="0" xfId="99" applyFont="1" applyBorder="1" applyAlignment="1" applyProtection="1">
      <alignment vertical="center"/>
    </xf>
    <xf numFmtId="0" fontId="68" fillId="0" borderId="5" xfId="99" applyFont="1" applyFill="1" applyBorder="1" applyAlignment="1" applyProtection="1">
      <alignment horizontal="center" vertical="center" wrapText="1"/>
      <protection locked="0"/>
    </xf>
    <xf numFmtId="0" fontId="69" fillId="0" borderId="0" xfId="99" applyFont="1" applyBorder="1" applyAlignment="1" applyProtection="1">
      <alignment vertical="top"/>
    </xf>
    <xf numFmtId="0" fontId="68" fillId="0" borderId="5" xfId="99" applyFont="1" applyFill="1" applyBorder="1" applyAlignment="1" applyProtection="1">
      <alignment horizontal="left" vertical="center" wrapText="1"/>
    </xf>
    <xf numFmtId="0" fontId="8" fillId="0" borderId="5" xfId="99" applyFont="1" applyFill="1" applyBorder="1" applyAlignment="1" applyProtection="1">
      <alignment horizontal="center" vertical="center"/>
    </xf>
    <xf numFmtId="0" fontId="8" fillId="0" borderId="5" xfId="99" applyFont="1" applyFill="1" applyBorder="1" applyAlignment="1" applyProtection="1">
      <alignment horizontal="left" vertical="center" wrapText="1"/>
    </xf>
    <xf numFmtId="0" fontId="8" fillId="0" borderId="5" xfId="99" applyFont="1" applyFill="1" applyBorder="1" applyAlignment="1" applyProtection="1">
      <alignment horizontal="left" vertical="center" wrapText="1" indent="1"/>
    </xf>
    <xf numFmtId="0" fontId="8" fillId="0" borderId="5" xfId="99" applyFont="1" applyFill="1" applyBorder="1" applyAlignment="1" applyProtection="1">
      <alignment horizontal="left" vertical="center" wrapText="1" indent="2"/>
    </xf>
    <xf numFmtId="0" fontId="8" fillId="0" borderId="5" xfId="99" applyFont="1" applyFill="1" applyBorder="1" applyAlignment="1" applyProtection="1">
      <alignment horizontal="left" vertical="center" wrapText="1" indent="3"/>
    </xf>
    <xf numFmtId="49" fontId="8" fillId="0" borderId="5" xfId="99" applyNumberFormat="1" applyFont="1" applyFill="1" applyBorder="1" applyAlignment="1" applyProtection="1">
      <alignment horizontal="center" vertical="center"/>
    </xf>
    <xf numFmtId="49" fontId="0" fillId="0" borderId="5" xfId="99" applyNumberFormat="1" applyFont="1" applyFill="1" applyBorder="1" applyAlignment="1" applyProtection="1">
      <alignment horizontal="center" vertical="center"/>
    </xf>
    <xf numFmtId="0" fontId="68" fillId="0" borderId="5" xfId="99" applyFont="1" applyFill="1" applyBorder="1" applyAlignment="1" applyProtection="1">
      <alignment horizontal="left" vertical="center" wrapText="1" indent="1"/>
    </xf>
    <xf numFmtId="0" fontId="75" fillId="0" borderId="39" xfId="99" applyFont="1" applyFill="1" applyBorder="1" applyAlignment="1" applyProtection="1">
      <alignment horizontal="center" vertical="top" wrapText="1"/>
    </xf>
    <xf numFmtId="0" fontId="0" fillId="0" borderId="5" xfId="99" applyFont="1" applyFill="1" applyBorder="1" applyAlignment="1" applyProtection="1">
      <alignment horizontal="center" vertical="center"/>
    </xf>
    <xf numFmtId="0" fontId="10" fillId="0" borderId="0" xfId="105" applyFont="1" applyBorder="1" applyAlignment="1" applyProtection="1">
      <alignment horizontal="left" vertical="center"/>
      <protection locked="0"/>
    </xf>
    <xf numFmtId="0" fontId="8" fillId="0" borderId="0" xfId="104" applyFont="1" applyBorder="1" applyAlignment="1" applyProtection="1">
      <alignment horizontal="left" vertical="center"/>
      <protection locked="0"/>
    </xf>
    <xf numFmtId="0" fontId="69" fillId="0" borderId="0" xfId="99" applyFont="1" applyBorder="1" applyProtection="1">
      <protection locked="0"/>
    </xf>
    <xf numFmtId="0" fontId="8" fillId="0" borderId="0" xfId="104" applyFont="1" applyBorder="1" applyAlignment="1" applyProtection="1">
      <alignment vertical="center"/>
      <protection locked="0"/>
    </xf>
    <xf numFmtId="0" fontId="10" fillId="0" borderId="13" xfId="104" applyFont="1" applyFill="1" applyBorder="1" applyAlignment="1" applyProtection="1">
      <alignment vertical="center"/>
      <protection locked="0"/>
    </xf>
    <xf numFmtId="0" fontId="8" fillId="0" borderId="5" xfId="99" applyFont="1" applyFill="1" applyBorder="1" applyAlignment="1" applyProtection="1">
      <alignment horizontal="center" vertical="center"/>
      <protection locked="0"/>
    </xf>
    <xf numFmtId="0" fontId="8" fillId="0" borderId="13" xfId="104" applyFont="1" applyBorder="1" applyAlignment="1" applyProtection="1">
      <alignment vertical="center"/>
      <protection locked="0"/>
    </xf>
    <xf numFmtId="0" fontId="68" fillId="0" borderId="13" xfId="99" applyFont="1" applyBorder="1" applyProtection="1">
      <protection locked="0"/>
    </xf>
    <xf numFmtId="0" fontId="86" fillId="0" borderId="0" xfId="31" applyFont="1" applyFill="1" applyBorder="1" applyAlignment="1" applyProtection="1">
      <alignment vertical="center"/>
    </xf>
    <xf numFmtId="4" fontId="72" fillId="49" borderId="5" xfId="99" applyNumberFormat="1" applyFont="1" applyFill="1" applyBorder="1" applyAlignment="1" applyProtection="1">
      <alignment horizontal="right" vertical="center"/>
    </xf>
    <xf numFmtId="4" fontId="72" fillId="50" borderId="5" xfId="99" applyNumberFormat="1" applyFont="1" applyFill="1" applyBorder="1" applyAlignment="1" applyProtection="1">
      <alignment horizontal="right" vertical="center"/>
      <protection locked="0"/>
    </xf>
    <xf numFmtId="4" fontId="72" fillId="50" borderId="5" xfId="104" applyNumberFormat="1" applyFont="1" applyFill="1" applyBorder="1" applyAlignment="1" applyProtection="1">
      <alignment horizontal="right" vertical="center"/>
      <protection locked="0"/>
    </xf>
    <xf numFmtId="4" fontId="8" fillId="8" borderId="39" xfId="99" applyNumberFormat="1" applyFont="1" applyFill="1" applyBorder="1" applyAlignment="1" applyProtection="1">
      <alignment horizontal="right" vertical="center"/>
    </xf>
    <xf numFmtId="4" fontId="8" fillId="8" borderId="5" xfId="99" applyNumberFormat="1" applyFont="1" applyFill="1" applyBorder="1" applyAlignment="1" applyProtection="1">
      <alignment horizontal="right" vertical="center"/>
    </xf>
    <xf numFmtId="4" fontId="8" fillId="0" borderId="39" xfId="99" applyNumberFormat="1" applyFont="1" applyFill="1" applyBorder="1" applyAlignment="1" applyProtection="1">
      <alignment horizontal="right" vertical="center"/>
    </xf>
    <xf numFmtId="4" fontId="8" fillId="0" borderId="5" xfId="99" applyNumberFormat="1" applyFont="1" applyFill="1" applyBorder="1" applyAlignment="1" applyProtection="1">
      <alignment horizontal="right" vertical="center"/>
    </xf>
    <xf numFmtId="4" fontId="8" fillId="49" borderId="39" xfId="99" applyNumberFormat="1" applyFont="1" applyFill="1" applyBorder="1" applyAlignment="1" applyProtection="1">
      <alignment horizontal="right" vertical="center"/>
    </xf>
    <xf numFmtId="4" fontId="8" fillId="49" borderId="5" xfId="99" applyNumberFormat="1" applyFont="1" applyFill="1" applyBorder="1" applyAlignment="1" applyProtection="1">
      <alignment horizontal="right" vertical="center"/>
    </xf>
    <xf numFmtId="4" fontId="8" fillId="0" borderId="39" xfId="100" applyNumberFormat="1" applyFont="1" applyFill="1" applyBorder="1" applyAlignment="1" applyProtection="1">
      <alignment horizontal="right" vertical="center"/>
    </xf>
    <xf numFmtId="4" fontId="8" fillId="0" borderId="5" xfId="100" applyNumberFormat="1" applyFont="1" applyFill="1" applyBorder="1" applyAlignment="1" applyProtection="1">
      <alignment horizontal="right" vertical="center"/>
    </xf>
    <xf numFmtId="4" fontId="8" fillId="49" borderId="39" xfId="100" applyNumberFormat="1" applyFont="1" applyFill="1" applyBorder="1" applyAlignment="1" applyProtection="1">
      <alignment horizontal="right" vertical="center"/>
    </xf>
    <xf numFmtId="4" fontId="8" fillId="49" borderId="5" xfId="100" applyNumberFormat="1" applyFont="1" applyFill="1" applyBorder="1" applyAlignment="1" applyProtection="1">
      <alignment horizontal="right" vertical="center"/>
    </xf>
    <xf numFmtId="4" fontId="8" fillId="8" borderId="5" xfId="99" applyNumberFormat="1" applyFont="1" applyFill="1" applyBorder="1" applyAlignment="1" applyProtection="1">
      <alignment horizontal="right" vertical="center" wrapText="1"/>
    </xf>
    <xf numFmtId="4" fontId="72" fillId="49" borderId="21" xfId="99" applyNumberFormat="1" applyFont="1" applyFill="1" applyBorder="1" applyAlignment="1" applyProtection="1">
      <alignment horizontal="right" vertical="center" wrapText="1"/>
    </xf>
    <xf numFmtId="4" fontId="72" fillId="49" borderId="5" xfId="99" applyNumberFormat="1" applyFont="1" applyFill="1" applyBorder="1" applyAlignment="1" applyProtection="1">
      <alignment horizontal="right" vertical="center" wrapText="1"/>
    </xf>
    <xf numFmtId="4" fontId="72" fillId="49" borderId="21" xfId="100" applyNumberFormat="1" applyFont="1" applyFill="1" applyBorder="1" applyAlignment="1" applyProtection="1">
      <alignment horizontal="right" vertical="center"/>
    </xf>
    <xf numFmtId="4" fontId="72" fillId="49" borderId="5" xfId="100" applyNumberFormat="1" applyFont="1" applyFill="1" applyBorder="1" applyAlignment="1" applyProtection="1">
      <alignment horizontal="right" vertical="center"/>
    </xf>
    <xf numFmtId="0" fontId="68" fillId="0" borderId="0" xfId="99" applyFont="1" applyFill="1" applyBorder="1" applyAlignment="1" applyProtection="1">
      <alignment horizontal="center" vertical="top" wrapText="1"/>
    </xf>
    <xf numFmtId="0" fontId="68" fillId="0" borderId="13" xfId="99" applyFont="1" applyBorder="1" applyAlignment="1" applyProtection="1">
      <alignment horizontal="left" vertical="top" indent="1"/>
      <protection locked="0"/>
    </xf>
    <xf numFmtId="49" fontId="8" fillId="2" borderId="5" xfId="43" applyNumberFormat="1" applyFont="1" applyFill="1" applyBorder="1" applyAlignment="1" applyProtection="1">
      <alignment horizontal="center" vertical="center" wrapText="1"/>
      <protection locked="0"/>
    </xf>
    <xf numFmtId="3" fontId="68" fillId="2" borderId="5" xfId="99" applyNumberFormat="1" applyFont="1" applyFill="1" applyBorder="1" applyAlignment="1" applyProtection="1">
      <alignment horizontal="center" vertical="center"/>
      <protection locked="0"/>
    </xf>
    <xf numFmtId="0" fontId="8" fillId="0" borderId="0" xfId="99" applyFont="1" applyFill="1" applyAlignment="1" applyProtection="1">
      <alignment horizontal="center" vertical="center" wrapText="1"/>
      <protection locked="0"/>
    </xf>
    <xf numFmtId="0" fontId="4" fillId="0" borderId="0" xfId="96" applyNumberFormat="1"/>
    <xf numFmtId="0" fontId="68" fillId="0" borderId="0" xfId="99" applyFont="1" applyAlignment="1" applyProtection="1">
      <alignment horizontal="left" vertical="center"/>
      <protection locked="0"/>
    </xf>
    <xf numFmtId="0" fontId="22" fillId="9" borderId="0" xfId="45" applyFont="1" applyFill="1" applyBorder="1" applyAlignment="1" applyProtection="1">
      <alignment vertical="center" wrapText="1"/>
    </xf>
    <xf numFmtId="0" fontId="8" fillId="0" borderId="0" xfId="104" applyFont="1" applyAlignment="1" applyProtection="1">
      <alignment horizontal="left" vertical="center" indent="1"/>
      <protection locked="0"/>
    </xf>
    <xf numFmtId="0" fontId="8" fillId="0" borderId="0" xfId="41" applyFont="1" applyAlignment="1" applyProtection="1"/>
    <xf numFmtId="0" fontId="52" fillId="0" borderId="13" xfId="99" applyNumberFormat="1" applyFont="1" applyFill="1" applyBorder="1"/>
    <xf numFmtId="0" fontId="68" fillId="0" borderId="0" xfId="99" applyFont="1" applyBorder="1" applyAlignment="1" applyProtection="1">
      <alignment wrapText="1"/>
    </xf>
    <xf numFmtId="49" fontId="52" fillId="0" borderId="0" xfId="43" applyNumberFormat="1" applyFont="1" applyAlignment="1" applyProtection="1">
      <alignment vertical="center" wrapText="1"/>
    </xf>
    <xf numFmtId="0" fontId="68" fillId="0" borderId="9" xfId="99" applyFont="1" applyFill="1" applyBorder="1" applyAlignment="1" applyProtection="1">
      <alignment horizontal="center" vertical="center" wrapText="1"/>
    </xf>
    <xf numFmtId="0" fontId="68" fillId="8" borderId="5" xfId="99" applyFont="1" applyFill="1" applyBorder="1" applyAlignment="1" applyProtection="1">
      <alignment horizontal="center" vertical="center"/>
    </xf>
    <xf numFmtId="14" fontId="68" fillId="8" borderId="5" xfId="99" applyNumberFormat="1" applyFont="1" applyFill="1" applyBorder="1" applyAlignment="1" applyProtection="1">
      <alignment horizontal="center" vertical="center"/>
    </xf>
    <xf numFmtId="0" fontId="0" fillId="7" borderId="0" xfId="43" applyFont="1" applyFill="1" applyBorder="1" applyAlignment="1" applyProtection="1">
      <alignment horizontal="center" wrapText="1"/>
    </xf>
    <xf numFmtId="4" fontId="0" fillId="0" borderId="0" xfId="0" applyNumberFormat="1" applyBorder="1">
      <alignment vertical="top"/>
    </xf>
    <xf numFmtId="4" fontId="52" fillId="0" borderId="0" xfId="99" applyNumberFormat="1" applyFont="1" applyAlignment="1" applyProtection="1">
      <alignment vertical="top"/>
      <protection locked="0"/>
    </xf>
    <xf numFmtId="171" fontId="52" fillId="0" borderId="0" xfId="99" applyNumberFormat="1" applyFont="1" applyAlignment="1" applyProtection="1">
      <alignment vertical="top"/>
      <protection locked="0"/>
    </xf>
    <xf numFmtId="49" fontId="52" fillId="0" borderId="0" xfId="99" applyNumberFormat="1" applyFont="1" applyAlignment="1" applyProtection="1">
      <alignment vertical="top"/>
      <protection locked="0"/>
    </xf>
    <xf numFmtId="49" fontId="52" fillId="0" borderId="0" xfId="0" applyFont="1" applyBorder="1">
      <alignment vertical="top"/>
    </xf>
    <xf numFmtId="4" fontId="52" fillId="0" borderId="0" xfId="0" applyNumberFormat="1" applyFont="1" applyBorder="1">
      <alignment vertical="top"/>
    </xf>
    <xf numFmtId="49" fontId="75" fillId="0" borderId="6" xfId="99" applyNumberFormat="1" applyFont="1" applyFill="1" applyBorder="1" applyAlignment="1" applyProtection="1">
      <alignment horizontal="center" vertical="top" wrapText="1"/>
    </xf>
    <xf numFmtId="4" fontId="68" fillId="0" borderId="5" xfId="99" applyNumberFormat="1" applyFont="1" applyFill="1" applyBorder="1" applyAlignment="1" applyProtection="1">
      <alignment horizontal="right" vertical="center" wrapText="1"/>
    </xf>
    <xf numFmtId="4" fontId="68" fillId="0" borderId="21" xfId="101" applyNumberFormat="1" applyFont="1" applyFill="1" applyBorder="1" applyAlignment="1" applyProtection="1">
      <alignment horizontal="right" vertical="center"/>
    </xf>
    <xf numFmtId="4" fontId="68" fillId="0" borderId="5" xfId="101" applyNumberFormat="1" applyFont="1" applyFill="1" applyBorder="1" applyAlignment="1" applyProtection="1">
      <alignment horizontal="right" vertical="center"/>
    </xf>
    <xf numFmtId="49" fontId="72" fillId="2" borderId="21" xfId="99" applyNumberFormat="1" applyFont="1" applyFill="1" applyBorder="1" applyAlignment="1" applyProtection="1">
      <alignment horizontal="right" vertical="center" wrapText="1"/>
      <protection locked="0"/>
    </xf>
    <xf numFmtId="49" fontId="72" fillId="2" borderId="5" xfId="99" applyNumberFormat="1" applyFont="1" applyFill="1" applyBorder="1" applyAlignment="1" applyProtection="1">
      <alignment horizontal="right" vertical="center" wrapText="1"/>
      <protection locked="0"/>
    </xf>
    <xf numFmtId="4" fontId="68" fillId="0" borderId="21" xfId="100" applyNumberFormat="1" applyFont="1" applyFill="1" applyBorder="1" applyAlignment="1" applyProtection="1">
      <alignment horizontal="right" vertical="center"/>
    </xf>
    <xf numFmtId="4" fontId="68" fillId="0" borderId="5" xfId="100" applyNumberFormat="1" applyFont="1" applyFill="1" applyBorder="1" applyAlignment="1" applyProtection="1">
      <alignment horizontal="right" vertical="center"/>
    </xf>
    <xf numFmtId="0" fontId="68" fillId="0" borderId="0" xfId="99" applyFont="1" applyFill="1" applyBorder="1" applyAlignment="1">
      <alignment horizontal="left" vertical="top" wrapText="1"/>
    </xf>
    <xf numFmtId="0" fontId="68" fillId="0" borderId="5" xfId="99" applyFont="1" applyFill="1" applyBorder="1" applyAlignment="1" applyProtection="1">
      <alignment horizontal="center" vertical="center" wrapText="1"/>
    </xf>
    <xf numFmtId="0" fontId="88" fillId="0" borderId="0" xfId="99" applyFont="1" applyFill="1" applyBorder="1" applyAlignment="1" applyProtection="1">
      <alignment horizontal="center" vertical="center" wrapText="1"/>
      <protection locked="0"/>
    </xf>
    <xf numFmtId="0" fontId="68" fillId="0" borderId="0" xfId="99" applyFont="1" applyBorder="1" applyAlignment="1" applyProtection="1">
      <alignment horizontal="left" vertical="top" indent="1"/>
      <protection locked="0"/>
    </xf>
    <xf numFmtId="49" fontId="8" fillId="2" borderId="9" xfId="43" applyNumberFormat="1" applyFont="1" applyFill="1" applyBorder="1" applyAlignment="1" applyProtection="1">
      <alignment horizontal="center" vertical="center" wrapText="1"/>
      <protection locked="0"/>
    </xf>
    <xf numFmtId="0" fontId="72" fillId="0" borderId="9" xfId="99" applyFont="1" applyFill="1" applyBorder="1" applyAlignment="1" applyProtection="1">
      <alignment horizontal="center" vertical="center" wrapText="1"/>
    </xf>
    <xf numFmtId="14" fontId="8" fillId="2" borderId="5" xfId="100" applyNumberFormat="1" applyFont="1" applyFill="1" applyBorder="1" applyAlignment="1" applyProtection="1">
      <alignment horizontal="center" vertical="center" wrapText="1"/>
      <protection locked="0"/>
    </xf>
    <xf numFmtId="4" fontId="52" fillId="0" borderId="21" xfId="100" applyNumberFormat="1" applyFont="1" applyFill="1" applyBorder="1" applyAlignment="1" applyProtection="1">
      <alignment horizontal="right" vertical="center"/>
    </xf>
    <xf numFmtId="4" fontId="52" fillId="0" borderId="5" xfId="100" applyNumberFormat="1" applyFont="1" applyFill="1" applyBorder="1" applyAlignment="1" applyProtection="1">
      <alignment horizontal="right" vertical="center"/>
    </xf>
    <xf numFmtId="0" fontId="68" fillId="0" borderId="13" xfId="99" applyFont="1" applyFill="1" applyBorder="1" applyAlignment="1" applyProtection="1">
      <alignment vertical="top"/>
    </xf>
    <xf numFmtId="0" fontId="8" fillId="0" borderId="0" xfId="109" applyFont="1">
      <alignment vertical="top"/>
    </xf>
    <xf numFmtId="0" fontId="8" fillId="13" borderId="45" xfId="109" applyFont="1" applyFill="1" applyBorder="1" applyAlignment="1">
      <alignment horizontal="center" vertical="center"/>
    </xf>
    <xf numFmtId="49" fontId="0" fillId="0" borderId="0" xfId="0" applyBorder="1">
      <alignment vertical="top"/>
    </xf>
    <xf numFmtId="49" fontId="0" fillId="0" borderId="5" xfId="0" applyBorder="1" applyAlignment="1">
      <alignment horizontal="center" vertical="center" wrapText="1"/>
    </xf>
    <xf numFmtId="49" fontId="0" fillId="0" borderId="5" xfId="0" applyBorder="1" applyAlignment="1">
      <alignment horizontal="center" vertical="center"/>
    </xf>
    <xf numFmtId="0" fontId="81" fillId="46" borderId="5" xfId="99" applyFont="1" applyFill="1" applyBorder="1" applyAlignment="1">
      <alignment horizontal="left" vertical="top" wrapText="1"/>
    </xf>
    <xf numFmtId="0" fontId="81" fillId="46" borderId="13" xfId="99" applyFont="1" applyFill="1" applyBorder="1" applyAlignment="1">
      <alignment horizontal="left" vertical="top" wrapText="1"/>
    </xf>
    <xf numFmtId="0" fontId="68" fillId="0" borderId="19" xfId="99" applyFont="1" applyFill="1" applyBorder="1" applyAlignment="1">
      <alignment horizontal="center" vertical="center" wrapText="1"/>
    </xf>
    <xf numFmtId="0" fontId="68" fillId="0" borderId="5" xfId="99" applyFont="1" applyFill="1" applyBorder="1" applyAlignment="1" applyProtection="1">
      <alignment horizontal="center" vertical="center" wrapText="1"/>
    </xf>
    <xf numFmtId="0" fontId="68" fillId="0" borderId="39" xfId="99" applyFont="1" applyFill="1" applyBorder="1" applyAlignment="1" applyProtection="1">
      <alignment horizontal="center" vertical="center" wrapText="1"/>
    </xf>
    <xf numFmtId="0" fontId="68" fillId="0" borderId="39" xfId="99" applyFont="1" applyFill="1" applyBorder="1" applyAlignment="1" applyProtection="1">
      <alignment horizontal="center" vertical="center" wrapText="1"/>
      <protection locked="0"/>
    </xf>
    <xf numFmtId="0" fontId="68" fillId="0" borderId="6" xfId="99" applyFont="1" applyFill="1" applyBorder="1" applyAlignment="1" applyProtection="1">
      <alignment horizontal="center" vertical="center" wrapText="1"/>
      <protection locked="0"/>
    </xf>
    <xf numFmtId="0" fontId="68" fillId="0" borderId="5" xfId="99" applyFont="1" applyFill="1" applyBorder="1" applyAlignment="1" applyProtection="1">
      <alignment horizontal="center" vertical="center"/>
    </xf>
    <xf numFmtId="4" fontId="68" fillId="2" borderId="21" xfId="100" applyNumberFormat="1" applyFont="1" applyFill="1" applyBorder="1" applyAlignment="1" applyProtection="1">
      <alignment horizontal="right" vertical="center"/>
      <protection locked="0"/>
    </xf>
    <xf numFmtId="4" fontId="68" fillId="2" borderId="5" xfId="100" applyNumberFormat="1" applyFont="1" applyFill="1" applyBorder="1" applyAlignment="1" applyProtection="1">
      <alignment horizontal="right" vertical="center"/>
      <protection locked="0"/>
    </xf>
    <xf numFmtId="4" fontId="68" fillId="2" borderId="21" xfId="101" applyNumberFormat="1" applyFont="1" applyFill="1" applyBorder="1" applyAlignment="1" applyProtection="1">
      <alignment horizontal="right" vertical="center"/>
      <protection locked="0"/>
    </xf>
    <xf numFmtId="4" fontId="68" fillId="2" borderId="5" xfId="101" applyNumberFormat="1" applyFont="1" applyFill="1" applyBorder="1" applyAlignment="1" applyProtection="1">
      <alignment horizontal="right" vertical="center"/>
      <protection locked="0"/>
    </xf>
    <xf numFmtId="49" fontId="0" fillId="0" borderId="0" xfId="0" applyFill="1" applyBorder="1" applyProtection="1">
      <alignment vertical="top"/>
    </xf>
    <xf numFmtId="0" fontId="8" fillId="8" borderId="5" xfId="100" applyNumberFormat="1" applyFont="1" applyFill="1" applyBorder="1" applyAlignment="1" applyProtection="1">
      <alignment horizontal="left" vertical="center" wrapText="1" indent="1"/>
    </xf>
    <xf numFmtId="4" fontId="72" fillId="50" borderId="21" xfId="101" applyNumberFormat="1" applyFont="1" applyFill="1" applyBorder="1" applyAlignment="1" applyProtection="1">
      <alignment horizontal="right" vertical="center"/>
      <protection locked="0"/>
    </xf>
    <xf numFmtId="4" fontId="72" fillId="50" borderId="5" xfId="101" applyNumberFormat="1" applyFont="1" applyFill="1" applyBorder="1" applyAlignment="1" applyProtection="1">
      <alignment horizontal="right" vertical="center"/>
      <protection locked="0"/>
    </xf>
    <xf numFmtId="0" fontId="81" fillId="46" borderId="19" xfId="99" applyFont="1" applyFill="1" applyBorder="1" applyAlignment="1">
      <alignment horizontal="left" vertical="top" wrapText="1"/>
    </xf>
    <xf numFmtId="0" fontId="80" fillId="46" borderId="5" xfId="99" applyFont="1" applyFill="1" applyBorder="1" applyAlignment="1">
      <alignment horizontal="left" vertical="top" wrapText="1"/>
    </xf>
    <xf numFmtId="0" fontId="80" fillId="46" borderId="5" xfId="99" applyFont="1" applyFill="1" applyBorder="1" applyAlignment="1" applyProtection="1">
      <alignment horizontal="left" vertical="top" wrapText="1"/>
      <protection locked="0"/>
    </xf>
    <xf numFmtId="0" fontId="68" fillId="46" borderId="5" xfId="99" applyFont="1" applyFill="1" applyBorder="1" applyAlignment="1">
      <alignment horizontal="left" vertical="top" wrapText="1"/>
    </xf>
    <xf numFmtId="0" fontId="80" fillId="46" borderId="13" xfId="99" applyFont="1" applyFill="1" applyBorder="1" applyAlignment="1" applyProtection="1">
      <alignment horizontal="left" vertical="top" wrapText="1"/>
      <protection locked="0"/>
    </xf>
    <xf numFmtId="4" fontId="72" fillId="50" borderId="21" xfId="100" applyNumberFormat="1" applyFont="1" applyFill="1" applyBorder="1" applyAlignment="1" applyProtection="1">
      <alignment horizontal="right" vertical="center"/>
      <protection locked="0"/>
    </xf>
    <xf numFmtId="4" fontId="72" fillId="50" borderId="5" xfId="100" applyNumberFormat="1" applyFont="1" applyFill="1" applyBorder="1" applyAlignment="1" applyProtection="1">
      <alignment horizontal="right" vertical="center"/>
      <protection locked="0"/>
    </xf>
    <xf numFmtId="4" fontId="72" fillId="49" borderId="36" xfId="100" applyNumberFormat="1" applyFont="1" applyFill="1" applyBorder="1" applyAlignment="1" applyProtection="1">
      <alignment horizontal="right" vertical="center"/>
    </xf>
    <xf numFmtId="4" fontId="72" fillId="49" borderId="19" xfId="100" applyNumberFormat="1" applyFont="1" applyFill="1" applyBorder="1" applyAlignment="1" applyProtection="1">
      <alignment horizontal="right" vertical="center"/>
    </xf>
    <xf numFmtId="0" fontId="8" fillId="15" borderId="21" xfId="45" applyFont="1" applyFill="1" applyBorder="1" applyAlignment="1" applyProtection="1">
      <alignment vertical="center" wrapText="1"/>
    </xf>
    <xf numFmtId="49" fontId="33" fillId="15" borderId="22" xfId="0" applyFont="1" applyFill="1" applyBorder="1" applyAlignment="1" applyProtection="1">
      <alignment horizontal="left" vertical="center" indent="1"/>
    </xf>
    <xf numFmtId="49" fontId="33" fillId="15" borderId="22" xfId="0" applyFont="1" applyFill="1" applyBorder="1" applyAlignment="1" applyProtection="1">
      <alignment horizontal="center" vertical="top"/>
    </xf>
    <xf numFmtId="49" fontId="33" fillId="15" borderId="46" xfId="0" applyFont="1" applyFill="1" applyBorder="1" applyAlignment="1" applyProtection="1">
      <alignment horizontal="center" vertical="top"/>
    </xf>
    <xf numFmtId="49" fontId="0" fillId="0" borderId="6" xfId="0" applyBorder="1" applyAlignment="1">
      <alignment horizontal="center" vertical="center"/>
    </xf>
    <xf numFmtId="4" fontId="72" fillId="50" borderId="39" xfId="100" applyNumberFormat="1" applyFont="1" applyFill="1" applyBorder="1" applyAlignment="1" applyProtection="1">
      <alignment horizontal="right" vertical="center"/>
      <protection locked="0"/>
    </xf>
    <xf numFmtId="4" fontId="72" fillId="50" borderId="39" xfId="99" applyNumberFormat="1" applyFont="1" applyFill="1" applyBorder="1" applyAlignment="1" applyProtection="1">
      <alignment horizontal="right" vertical="center"/>
    </xf>
    <xf numFmtId="4" fontId="72" fillId="50" borderId="5" xfId="99" applyNumberFormat="1" applyFont="1" applyFill="1" applyBorder="1" applyAlignment="1" applyProtection="1">
      <alignment horizontal="right" vertical="center"/>
    </xf>
    <xf numFmtId="49" fontId="8" fillId="0" borderId="15" xfId="99" applyNumberFormat="1" applyFont="1" applyFill="1" applyBorder="1" applyAlignment="1" applyProtection="1">
      <alignment horizontal="center" vertical="center"/>
    </xf>
    <xf numFmtId="0" fontId="10" fillId="0" borderId="0" xfId="104" applyFont="1" applyFill="1" applyBorder="1" applyAlignment="1" applyProtection="1">
      <alignment vertical="center"/>
      <protection locked="0"/>
    </xf>
    <xf numFmtId="0" fontId="8" fillId="0" borderId="15" xfId="99" applyFont="1" applyFill="1" applyBorder="1" applyAlignment="1" applyProtection="1">
      <alignment horizontal="center" vertical="center"/>
      <protection locked="0"/>
    </xf>
    <xf numFmtId="0" fontId="8" fillId="0" borderId="6" xfId="99" applyFont="1" applyFill="1" applyBorder="1" applyAlignment="1" applyProtection="1">
      <alignment horizontal="left" vertical="center" wrapText="1"/>
    </xf>
    <xf numFmtId="4" fontId="72" fillId="0" borderId="6" xfId="99" applyNumberFormat="1" applyFont="1" applyFill="1" applyBorder="1" applyAlignment="1" applyProtection="1">
      <alignment horizontal="right" vertical="center"/>
    </xf>
    <xf numFmtId="4" fontId="72" fillId="50" borderId="15" xfId="99" applyNumberFormat="1" applyFont="1" applyFill="1" applyBorder="1" applyAlignment="1" applyProtection="1">
      <alignment horizontal="right" vertical="center"/>
      <protection locked="0"/>
    </xf>
    <xf numFmtId="0" fontId="68" fillId="2" borderId="5" xfId="99" applyFont="1" applyFill="1" applyBorder="1" applyAlignment="1" applyProtection="1">
      <alignment horizontal="center" vertical="center"/>
      <protection locked="0"/>
    </xf>
    <xf numFmtId="3" fontId="8" fillId="2" borderId="5" xfId="100" applyNumberFormat="1" applyFont="1" applyFill="1" applyBorder="1" applyAlignment="1" applyProtection="1">
      <alignment horizontal="center" vertical="center" wrapText="1"/>
      <protection locked="0"/>
    </xf>
    <xf numFmtId="0" fontId="68" fillId="12" borderId="5" xfId="99" applyFont="1" applyFill="1" applyBorder="1" applyAlignment="1" applyProtection="1">
      <alignment horizontal="center" vertical="center"/>
      <protection locked="0"/>
    </xf>
    <xf numFmtId="0" fontId="72" fillId="50" borderId="5" xfId="99" applyFont="1" applyFill="1" applyBorder="1" applyAlignment="1" applyProtection="1">
      <alignment horizontal="center" vertical="center"/>
      <protection locked="0"/>
    </xf>
    <xf numFmtId="49" fontId="72" fillId="50" borderId="5" xfId="100" applyNumberFormat="1" applyFont="1" applyFill="1" applyBorder="1" applyAlignment="1" applyProtection="1">
      <alignment horizontal="center" vertical="center" wrapText="1"/>
      <protection locked="0"/>
    </xf>
    <xf numFmtId="49" fontId="52" fillId="0" borderId="6" xfId="0" applyFont="1" applyBorder="1">
      <alignment vertical="top"/>
    </xf>
    <xf numFmtId="4" fontId="52" fillId="0" borderId="6" xfId="0" applyNumberFormat="1" applyFont="1" applyBorder="1">
      <alignment vertical="top"/>
    </xf>
    <xf numFmtId="49" fontId="0" fillId="12" borderId="5" xfId="44" applyNumberFormat="1" applyFont="1" applyFill="1" applyBorder="1" applyAlignment="1" applyProtection="1">
      <alignment horizontal="left" vertical="center" wrapText="1"/>
      <protection locked="0"/>
    </xf>
    <xf numFmtId="0" fontId="68" fillId="12" borderId="5" xfId="99" applyFont="1" applyFill="1" applyBorder="1" applyAlignment="1" applyProtection="1">
      <alignment horizontal="left" vertical="center"/>
      <protection locked="0"/>
    </xf>
    <xf numFmtId="14" fontId="68" fillId="12" borderId="5" xfId="99" applyNumberFormat="1" applyFont="1" applyFill="1" applyBorder="1" applyAlignment="1" applyProtection="1">
      <alignment horizontal="center" vertical="center"/>
      <protection locked="0"/>
    </xf>
    <xf numFmtId="0" fontId="8" fillId="0" borderId="5" xfId="100" applyNumberFormat="1" applyFont="1" applyFill="1" applyBorder="1" applyAlignment="1" applyProtection="1">
      <alignment horizontal="center" vertical="center" wrapText="1"/>
    </xf>
    <xf numFmtId="4" fontId="8" fillId="2" borderId="5" xfId="100" applyNumberFormat="1" applyFont="1" applyFill="1" applyBorder="1" applyAlignment="1" applyProtection="1">
      <alignment horizontal="center" vertical="center" wrapText="1"/>
      <protection locked="0"/>
    </xf>
    <xf numFmtId="0" fontId="8" fillId="8" borderId="5" xfId="100" applyNumberFormat="1" applyFont="1" applyFill="1" applyBorder="1" applyAlignment="1" applyProtection="1">
      <alignment horizontal="center" vertical="center" wrapText="1"/>
    </xf>
    <xf numFmtId="0" fontId="8" fillId="2" borderId="5" xfId="100" applyFont="1" applyFill="1" applyBorder="1" applyAlignment="1" applyProtection="1">
      <alignment horizontal="center" vertical="center" wrapText="1"/>
      <protection locked="0"/>
    </xf>
    <xf numFmtId="0" fontId="8" fillId="7" borderId="5" xfId="100" applyFont="1" applyFill="1" applyBorder="1" applyAlignment="1" applyProtection="1">
      <alignment horizontal="center" vertical="center" wrapText="1"/>
    </xf>
    <xf numFmtId="49" fontId="0" fillId="0" borderId="6" xfId="0" applyBorder="1" applyAlignment="1">
      <alignment horizontal="center" vertical="center" wrapText="1"/>
    </xf>
    <xf numFmtId="0" fontId="72" fillId="50" borderId="5" xfId="100" applyFont="1" applyFill="1" applyBorder="1" applyAlignment="1" applyProtection="1">
      <alignment horizontal="center" vertical="center" wrapText="1"/>
      <protection locked="0"/>
    </xf>
    <xf numFmtId="1" fontId="72" fillId="50" borderId="5" xfId="100" applyNumberFormat="1" applyFont="1" applyFill="1" applyBorder="1" applyAlignment="1" applyProtection="1">
      <alignment horizontal="center" vertical="center" wrapText="1"/>
      <protection locked="0"/>
    </xf>
    <xf numFmtId="4" fontId="8" fillId="7" borderId="5" xfId="100" applyNumberFormat="1" applyFont="1" applyFill="1" applyBorder="1" applyAlignment="1" applyProtection="1">
      <alignment horizontal="center" vertical="center" wrapText="1"/>
    </xf>
    <xf numFmtId="49" fontId="0" fillId="0" borderId="22" xfId="0" applyFill="1" applyBorder="1" applyProtection="1">
      <alignment vertical="top"/>
    </xf>
    <xf numFmtId="49" fontId="8" fillId="12" borderId="15" xfId="99" applyNumberFormat="1" applyFont="1" applyFill="1" applyBorder="1" applyAlignment="1" applyProtection="1">
      <alignment horizontal="left" vertical="center" wrapText="1" indent="1"/>
      <protection locked="0"/>
    </xf>
    <xf numFmtId="49" fontId="8" fillId="12" borderId="5" xfId="99" applyNumberFormat="1" applyFont="1" applyFill="1" applyBorder="1" applyAlignment="1" applyProtection="1">
      <alignment horizontal="left" vertical="center" wrapText="1" indent="1"/>
      <protection locked="0"/>
    </xf>
    <xf numFmtId="4" fontId="68" fillId="2" borderId="5" xfId="99" applyNumberFormat="1" applyFont="1" applyFill="1" applyBorder="1" applyAlignment="1" applyProtection="1">
      <alignment horizontal="right" vertical="center" wrapText="1"/>
      <protection locked="0"/>
    </xf>
    <xf numFmtId="4" fontId="68" fillId="2" borderId="19" xfId="99" applyNumberFormat="1" applyFont="1" applyFill="1" applyBorder="1" applyAlignment="1" applyProtection="1">
      <alignment horizontal="right" vertical="center" wrapText="1"/>
      <protection locked="0"/>
    </xf>
    <xf numFmtId="4" fontId="72" fillId="49" borderId="48" xfId="99" applyNumberFormat="1" applyFont="1" applyFill="1" applyBorder="1" applyAlignment="1" applyProtection="1">
      <alignment horizontal="right" vertical="center" wrapText="1"/>
    </xf>
    <xf numFmtId="4" fontId="68" fillId="2" borderId="48" xfId="99" applyNumberFormat="1" applyFont="1" applyFill="1" applyBorder="1" applyAlignment="1" applyProtection="1">
      <alignment horizontal="right" vertical="center" wrapText="1"/>
      <protection locked="0"/>
    </xf>
    <xf numFmtId="4" fontId="72" fillId="49" borderId="48" xfId="100" applyNumberFormat="1" applyFont="1" applyFill="1" applyBorder="1" applyAlignment="1" applyProtection="1">
      <alignment horizontal="right" vertical="center"/>
    </xf>
    <xf numFmtId="4" fontId="68" fillId="0" borderId="48" xfId="99" applyNumberFormat="1" applyFont="1" applyFill="1" applyBorder="1" applyAlignment="1" applyProtection="1">
      <alignment horizontal="right" vertical="center" wrapText="1"/>
    </xf>
    <xf numFmtId="4" fontId="68" fillId="2" borderId="47" xfId="99" applyNumberFormat="1" applyFont="1" applyFill="1" applyBorder="1" applyAlignment="1" applyProtection="1">
      <alignment horizontal="right" vertical="center" wrapText="1"/>
      <protection locked="0"/>
    </xf>
    <xf numFmtId="49" fontId="0" fillId="0" borderId="0" xfId="0" applyAlignment="1">
      <alignment horizontal="left" vertical="top"/>
    </xf>
    <xf numFmtId="4" fontId="8" fillId="2" borderId="5" xfId="99" applyNumberFormat="1" applyFont="1" applyFill="1" applyBorder="1" applyAlignment="1" applyProtection="1">
      <alignment horizontal="right" vertical="center" wrapText="1"/>
      <protection locked="0"/>
    </xf>
    <xf numFmtId="4" fontId="8" fillId="0" borderId="5" xfId="99" applyNumberFormat="1" applyFont="1" applyFill="1" applyBorder="1" applyAlignment="1" applyProtection="1">
      <alignment horizontal="right" vertical="center" wrapText="1"/>
    </xf>
    <xf numFmtId="4" fontId="8" fillId="2" borderId="19" xfId="99" applyNumberFormat="1" applyFont="1" applyFill="1" applyBorder="1" applyAlignment="1" applyProtection="1">
      <alignment horizontal="right" vertical="center" wrapText="1"/>
      <protection locked="0"/>
    </xf>
    <xf numFmtId="0" fontId="8" fillId="2" borderId="5" xfId="100" applyNumberFormat="1" applyFont="1" applyFill="1" applyBorder="1" applyAlignment="1" applyProtection="1">
      <alignment horizontal="center" vertical="center" wrapText="1"/>
      <protection locked="0"/>
    </xf>
    <xf numFmtId="49" fontId="8" fillId="2" borderId="5" xfId="100" applyNumberFormat="1" applyFont="1" applyFill="1" applyBorder="1" applyAlignment="1" applyProtection="1">
      <alignment horizontal="center" vertical="center" wrapText="1"/>
      <protection locked="0"/>
    </xf>
    <xf numFmtId="4" fontId="8" fillId="2" borderId="39" xfId="100" applyNumberFormat="1" applyFont="1" applyFill="1" applyBorder="1" applyAlignment="1" applyProtection="1">
      <alignment horizontal="right" vertical="center"/>
      <protection locked="0"/>
    </xf>
    <xf numFmtId="4" fontId="8" fillId="2" borderId="5" xfId="100" applyNumberFormat="1" applyFont="1" applyFill="1" applyBorder="1" applyAlignment="1" applyProtection="1">
      <alignment horizontal="right" vertical="center"/>
      <protection locked="0"/>
    </xf>
    <xf numFmtId="0" fontId="68" fillId="0" borderId="9" xfId="99" applyFont="1" applyFill="1" applyBorder="1" applyAlignment="1" applyProtection="1">
      <alignment horizontal="center" vertical="center" wrapText="1"/>
    </xf>
    <xf numFmtId="0" fontId="68" fillId="0" borderId="5" xfId="99" applyFont="1" applyFill="1" applyBorder="1" applyAlignment="1" applyProtection="1">
      <alignment horizontal="center" vertical="center" wrapText="1"/>
    </xf>
    <xf numFmtId="0" fontId="68" fillId="0" borderId="15" xfId="99" applyFont="1" applyFill="1" applyBorder="1" applyAlignment="1" applyProtection="1">
      <alignment horizontal="center" vertical="center" wrapText="1"/>
    </xf>
    <xf numFmtId="0" fontId="68" fillId="0" borderId="0" xfId="99" applyFont="1" applyFill="1" applyBorder="1" applyAlignment="1" applyProtection="1">
      <alignment horizontal="left" vertical="top" wrapText="1"/>
    </xf>
    <xf numFmtId="49" fontId="0" fillId="0" borderId="0" xfId="0" applyBorder="1">
      <alignment vertical="top"/>
    </xf>
    <xf numFmtId="0" fontId="68" fillId="0" borderId="5" xfId="99" applyFont="1" applyFill="1" applyBorder="1" applyAlignment="1" applyProtection="1">
      <alignment horizontal="center" vertical="center"/>
    </xf>
    <xf numFmtId="0" fontId="8" fillId="0" borderId="6" xfId="100" applyFont="1" applyFill="1" applyBorder="1" applyAlignment="1" applyProtection="1">
      <alignment horizontal="center" vertical="center" wrapText="1"/>
    </xf>
    <xf numFmtId="1" fontId="8" fillId="0" borderId="6" xfId="100" applyNumberFormat="1" applyFont="1" applyFill="1" applyBorder="1" applyAlignment="1" applyProtection="1">
      <alignment horizontal="center" vertical="center" wrapText="1"/>
    </xf>
    <xf numFmtId="10" fontId="8" fillId="0" borderId="6" xfId="100" applyNumberFormat="1" applyFont="1" applyFill="1" applyBorder="1" applyAlignment="1" applyProtection="1">
      <alignment horizontal="center" vertical="center" wrapText="1"/>
    </xf>
    <xf numFmtId="4" fontId="8" fillId="0" borderId="6" xfId="100" applyNumberFormat="1" applyFont="1" applyFill="1" applyBorder="1" applyAlignment="1" applyProtection="1">
      <alignment horizontal="center" vertical="center" wrapText="1"/>
    </xf>
    <xf numFmtId="0" fontId="68" fillId="0" borderId="0" xfId="99" applyFont="1" applyAlignment="1" applyProtection="1">
      <alignment horizontal="left" indent="1"/>
    </xf>
    <xf numFmtId="0" fontId="68" fillId="0" borderId="0" xfId="99" applyFont="1" applyAlignment="1" applyProtection="1"/>
    <xf numFmtId="0" fontId="68" fillId="0" borderId="0" xfId="99" applyFont="1" applyAlignment="1" applyProtection="1">
      <alignment horizontal="left"/>
    </xf>
    <xf numFmtId="0" fontId="78" fillId="0" borderId="0" xfId="99" applyFont="1" applyBorder="1" applyProtection="1"/>
    <xf numFmtId="0" fontId="69" fillId="0" borderId="0" xfId="99" applyFont="1" applyProtection="1"/>
    <xf numFmtId="0" fontId="71" fillId="0" borderId="0" xfId="99" applyFont="1" applyAlignment="1" applyProtection="1">
      <alignment horizontal="center" vertical="center" wrapText="1"/>
    </xf>
    <xf numFmtId="0" fontId="68" fillId="0" borderId="0" xfId="99" applyFont="1" applyFill="1" applyBorder="1" applyAlignment="1" applyProtection="1">
      <alignment vertical="top" wrapText="1"/>
    </xf>
    <xf numFmtId="0" fontId="71" fillId="0" borderId="0" xfId="99" applyFont="1" applyBorder="1" applyAlignment="1" applyProtection="1">
      <alignment horizontal="center" vertical="center" wrapText="1"/>
    </xf>
    <xf numFmtId="0" fontId="74" fillId="0" borderId="0" xfId="99" applyFont="1" applyProtection="1"/>
    <xf numFmtId="0" fontId="68" fillId="0" borderId="6" xfId="99" applyFont="1" applyBorder="1" applyAlignment="1" applyProtection="1">
      <alignment vertical="top"/>
    </xf>
    <xf numFmtId="0" fontId="8" fillId="0" borderId="0" xfId="104" applyFont="1" applyAlignment="1" applyProtection="1">
      <alignment vertical="center"/>
    </xf>
    <xf numFmtId="0" fontId="8" fillId="0" borderId="0" xfId="104" applyFont="1" applyAlignment="1" applyProtection="1">
      <alignment horizontal="left" vertical="center"/>
    </xf>
    <xf numFmtId="0" fontId="68" fillId="0" borderId="5" xfId="99" applyFont="1" applyFill="1" applyBorder="1" applyProtection="1"/>
    <xf numFmtId="22" fontId="8" fillId="0" borderId="0" xfId="41" applyNumberFormat="1" applyFont="1" applyAlignment="1" applyProtection="1">
      <alignment horizontal="left" vertical="center" wrapText="1"/>
    </xf>
    <xf numFmtId="49" fontId="8" fillId="8" borderId="9" xfId="43" applyNumberFormat="1" applyFont="1" applyFill="1" applyBorder="1" applyAlignment="1" applyProtection="1">
      <alignment horizontal="center" vertical="center" wrapText="1"/>
    </xf>
    <xf numFmtId="0" fontId="0" fillId="8" borderId="5" xfId="44" applyNumberFormat="1" applyFont="1" applyFill="1" applyBorder="1" applyAlignment="1" applyProtection="1">
      <alignment horizontal="center" vertical="center" wrapText="1"/>
    </xf>
    <xf numFmtId="49" fontId="8" fillId="8" borderId="37" xfId="33" applyFill="1" applyBorder="1" applyAlignment="1" applyProtection="1">
      <alignment horizontal="center" vertical="center" wrapText="1"/>
    </xf>
    <xf numFmtId="49" fontId="8" fillId="8" borderId="37" xfId="33" applyFont="1" applyFill="1" applyBorder="1" applyAlignment="1" applyProtection="1">
      <alignment horizontal="center" vertical="center" wrapText="1"/>
    </xf>
    <xf numFmtId="49" fontId="17" fillId="0" borderId="0" xfId="37" applyFont="1" applyFill="1" applyBorder="1" applyAlignment="1" applyProtection="1">
      <alignment horizontal="left" wrapText="1"/>
    </xf>
    <xf numFmtId="0" fontId="21" fillId="0" borderId="0" xfId="20" applyFont="1" applyFill="1" applyBorder="1" applyAlignment="1" applyProtection="1">
      <alignment horizontal="left" vertical="top" wrapText="1"/>
    </xf>
    <xf numFmtId="0" fontId="42" fillId="7" borderId="0" xfId="37" applyNumberFormat="1" applyFont="1" applyFill="1" applyBorder="1" applyAlignment="1">
      <alignment horizontal="center" vertical="center" wrapText="1"/>
    </xf>
    <xf numFmtId="49" fontId="0" fillId="0" borderId="0" xfId="0" applyBorder="1" applyAlignment="1">
      <alignment horizontal="left" vertical="center" indent="1"/>
    </xf>
    <xf numFmtId="49" fontId="41" fillId="0" borderId="0" xfId="30" applyNumberFormat="1" applyFont="1" applyFill="1" applyBorder="1" applyAlignment="1" applyProtection="1">
      <alignment horizontal="left" vertical="center" wrapText="1" indent="1"/>
    </xf>
    <xf numFmtId="0" fontId="40" fillId="7" borderId="0" xfId="37" applyNumberFormat="1" applyFont="1" applyFill="1" applyBorder="1" applyAlignment="1">
      <alignment horizontal="left" vertical="center" wrapText="1"/>
    </xf>
    <xf numFmtId="49" fontId="0" fillId="0" borderId="0" xfId="0" applyFill="1" applyBorder="1" applyAlignment="1" applyProtection="1">
      <alignment horizontal="right" vertical="center" indent="1"/>
    </xf>
    <xf numFmtId="49" fontId="48" fillId="0" borderId="0" xfId="28" applyNumberFormat="1" applyFill="1" applyBorder="1" applyAlignment="1" applyProtection="1">
      <alignment horizontal="left" vertical="center" wrapText="1" indent="1"/>
    </xf>
    <xf numFmtId="49" fontId="17" fillId="0" borderId="0" xfId="37" applyFont="1" applyFill="1" applyBorder="1" applyAlignment="1" applyProtection="1">
      <alignment horizontal="justify" vertical="justify" wrapText="1"/>
    </xf>
    <xf numFmtId="0" fontId="22" fillId="0" borderId="0" xfId="37" applyNumberFormat="1" applyFont="1" applyFill="1" applyAlignment="1" applyProtection="1">
      <alignment horizontal="left" vertical="center" wrapText="1"/>
    </xf>
    <xf numFmtId="0" fontId="21" fillId="0" borderId="0" xfId="37" applyNumberFormat="1" applyFont="1" applyFill="1" applyAlignment="1" applyProtection="1">
      <alignment horizontal="left" vertical="center"/>
    </xf>
    <xf numFmtId="0" fontId="21" fillId="10" borderId="24" xfId="26" applyNumberFormat="1" applyFont="1" applyFill="1" applyBorder="1" applyAlignment="1">
      <alignment horizontal="center" vertical="center" wrapText="1"/>
    </xf>
    <xf numFmtId="0" fontId="21" fillId="10" borderId="25" xfId="26" applyNumberFormat="1" applyFont="1" applyFill="1" applyBorder="1" applyAlignment="1">
      <alignment horizontal="center" vertical="center" wrapText="1"/>
    </xf>
    <xf numFmtId="0" fontId="21" fillId="10" borderId="26" xfId="26" applyNumberFormat="1" applyFont="1" applyFill="1" applyBorder="1" applyAlignment="1">
      <alignment horizontal="center" vertical="center" wrapText="1"/>
    </xf>
    <xf numFmtId="0" fontId="17" fillId="0" borderId="0" xfId="37" applyNumberFormat="1" applyFont="1" applyFill="1" applyBorder="1" applyAlignment="1" applyProtection="1">
      <alignment horizontal="justify" vertical="top" wrapText="1"/>
    </xf>
    <xf numFmtId="49" fontId="21" fillId="0" borderId="0" xfId="0" applyFont="1" applyFill="1" applyBorder="1" applyAlignment="1" applyProtection="1">
      <alignment horizontal="left" vertical="top" wrapText="1" indent="2"/>
    </xf>
    <xf numFmtId="49" fontId="17" fillId="7" borderId="13" xfId="37" applyFont="1" applyFill="1" applyBorder="1" applyAlignment="1">
      <alignment horizontal="left" vertical="center" wrapText="1"/>
    </xf>
    <xf numFmtId="49" fontId="17" fillId="7" borderId="0" xfId="37" applyFont="1" applyFill="1" applyBorder="1" applyAlignment="1">
      <alignment horizontal="left" vertical="center" wrapText="1"/>
    </xf>
    <xf numFmtId="0" fontId="17" fillId="0" borderId="0" xfId="37" applyNumberFormat="1" applyFont="1" applyFill="1" applyBorder="1" applyAlignment="1" applyProtection="1">
      <alignment horizontal="justify" vertical="center" wrapText="1"/>
    </xf>
    <xf numFmtId="49" fontId="48" fillId="0" borderId="0" xfId="28" applyNumberFormat="1" applyBorder="1" applyProtection="1">
      <alignment vertical="top"/>
    </xf>
    <xf numFmtId="0" fontId="21" fillId="0" borderId="0" xfId="20" applyFont="1" applyFill="1" applyBorder="1" applyAlignment="1" applyProtection="1">
      <alignment horizontal="center" vertical="top" wrapText="1"/>
    </xf>
    <xf numFmtId="49" fontId="48" fillId="0" borderId="0" xfId="28" applyNumberFormat="1" applyFill="1" applyBorder="1" applyAlignment="1" applyProtection="1">
      <alignment horizontal="left" vertical="top" wrapText="1"/>
    </xf>
    <xf numFmtId="49" fontId="21" fillId="0" borderId="0" xfId="16" applyNumberFormat="1" applyFont="1" applyFill="1" applyBorder="1" applyAlignment="1" applyProtection="1">
      <alignment horizontal="left" vertical="center" wrapText="1" indent="1"/>
    </xf>
    <xf numFmtId="49" fontId="21" fillId="0" borderId="0" xfId="16" applyNumberFormat="1" applyFill="1" applyBorder="1" applyAlignment="1" applyProtection="1">
      <alignment horizontal="left" vertical="center" wrapText="1" indent="1"/>
    </xf>
    <xf numFmtId="0" fontId="48" fillId="7" borderId="0" xfId="28" applyNumberFormat="1" applyFill="1" applyBorder="1" applyAlignment="1" applyProtection="1">
      <alignment horizontal="center" vertical="center" wrapText="1"/>
    </xf>
    <xf numFmtId="0" fontId="48" fillId="0" borderId="0" xfId="28" applyAlignment="1" applyProtection="1">
      <alignment horizontal="left" vertical="center"/>
    </xf>
    <xf numFmtId="0" fontId="48" fillId="7" borderId="0" xfId="28" applyNumberFormat="1" applyFill="1" applyBorder="1" applyAlignment="1" applyProtection="1">
      <alignment horizontal="left" vertical="center" wrapText="1"/>
    </xf>
    <xf numFmtId="49" fontId="17" fillId="7" borderId="13" xfId="37" applyFont="1" applyFill="1" applyBorder="1" applyAlignment="1">
      <alignment vertical="center" wrapText="1"/>
    </xf>
    <xf numFmtId="49" fontId="17" fillId="7" borderId="0" xfId="37" applyFont="1" applyFill="1" applyBorder="1" applyAlignment="1">
      <alignment vertical="center" wrapText="1"/>
    </xf>
    <xf numFmtId="49" fontId="0" fillId="0" borderId="0" xfId="0" applyFill="1" applyBorder="1" applyAlignment="1" applyProtection="1">
      <alignment horizontal="right" vertical="top" indent="1"/>
    </xf>
    <xf numFmtId="0" fontId="21" fillId="0" borderId="0" xfId="20" applyFont="1" applyFill="1" applyBorder="1" applyAlignment="1" applyProtection="1">
      <alignment horizontal="left" vertical="center" wrapText="1"/>
    </xf>
    <xf numFmtId="49" fontId="14" fillId="0" borderId="0" xfId="30" applyNumberFormat="1" applyFill="1" applyBorder="1" applyAlignment="1" applyProtection="1">
      <alignment horizontal="left" vertical="center" wrapText="1" indent="1"/>
    </xf>
    <xf numFmtId="49" fontId="17" fillId="0" borderId="0" xfId="0" applyFont="1" applyFill="1" applyBorder="1" applyAlignment="1" applyProtection="1">
      <alignment horizontal="left" vertical="center" wrapText="1"/>
    </xf>
    <xf numFmtId="49" fontId="0" fillId="0" borderId="0" xfId="0" applyBorder="1">
      <alignment vertical="top"/>
    </xf>
    <xf numFmtId="49" fontId="0" fillId="0" borderId="0" xfId="0" applyBorder="1" applyAlignment="1">
      <alignment vertical="center"/>
    </xf>
    <xf numFmtId="0" fontId="0" fillId="0" borderId="0" xfId="43" applyFont="1" applyAlignment="1" applyProtection="1">
      <alignment horizontal="left" vertical="center" wrapText="1" indent="1"/>
    </xf>
    <xf numFmtId="0" fontId="8" fillId="0" borderId="0" xfId="43" applyFont="1" applyAlignment="1" applyProtection="1">
      <alignment horizontal="left" vertical="center" wrapText="1" indent="1"/>
    </xf>
    <xf numFmtId="0" fontId="21" fillId="0" borderId="6" xfId="46" applyFont="1" applyFill="1" applyBorder="1" applyAlignment="1">
      <alignment horizontal="center" vertical="center" wrapText="1"/>
    </xf>
    <xf numFmtId="0" fontId="8" fillId="0" borderId="0" xfId="43" applyFont="1" applyAlignment="1" applyProtection="1">
      <alignment horizontal="left" vertical="center" indent="1"/>
    </xf>
    <xf numFmtId="0" fontId="0" fillId="0" borderId="0" xfId="43" applyFont="1" applyAlignment="1" applyProtection="1">
      <alignment horizontal="left" vertical="center" indent="1"/>
    </xf>
    <xf numFmtId="0" fontId="68" fillId="0" borderId="9" xfId="99" applyFont="1" applyFill="1" applyBorder="1" applyAlignment="1" applyProtection="1">
      <alignment horizontal="center" vertical="center" wrapText="1"/>
    </xf>
    <xf numFmtId="0" fontId="68" fillId="0" borderId="0" xfId="99" applyFont="1" applyFill="1" applyBorder="1" applyAlignment="1">
      <alignment horizontal="left" vertical="top" wrapText="1"/>
    </xf>
    <xf numFmtId="0" fontId="68" fillId="0" borderId="9" xfId="99" applyFont="1" applyBorder="1" applyAlignment="1" applyProtection="1">
      <alignment horizontal="center" vertical="center"/>
      <protection locked="0"/>
    </xf>
    <xf numFmtId="0" fontId="68" fillId="0" borderId="19" xfId="99" applyFont="1" applyFill="1" applyBorder="1" applyAlignment="1" applyProtection="1">
      <alignment horizontal="center" vertical="center" wrapText="1"/>
    </xf>
    <xf numFmtId="0" fontId="68" fillId="0" borderId="41" xfId="99" applyFont="1" applyFill="1" applyBorder="1" applyAlignment="1" applyProtection="1">
      <alignment horizontal="center" vertical="center" wrapText="1"/>
    </xf>
    <xf numFmtId="0" fontId="68" fillId="0" borderId="23" xfId="99" applyFont="1" applyFill="1" applyBorder="1" applyAlignment="1" applyProtection="1">
      <alignment horizontal="center" vertical="center" wrapText="1"/>
    </xf>
    <xf numFmtId="0" fontId="0" fillId="0" borderId="0" xfId="99" applyFont="1" applyFill="1" applyBorder="1" applyAlignment="1" applyProtection="1">
      <alignment horizontal="left" vertical="top" wrapText="1"/>
    </xf>
    <xf numFmtId="0" fontId="8" fillId="0" borderId="0" xfId="99" applyFont="1" applyFill="1" applyBorder="1" applyAlignment="1" applyProtection="1">
      <alignment horizontal="left" vertical="top" wrapText="1"/>
    </xf>
    <xf numFmtId="0" fontId="89" fillId="50" borderId="5" xfId="99" applyFont="1" applyFill="1" applyBorder="1" applyAlignment="1" applyProtection="1">
      <alignment horizontal="left" vertical="top" wrapText="1"/>
      <protection locked="0"/>
    </xf>
    <xf numFmtId="0" fontId="89" fillId="50" borderId="13" xfId="99" applyFont="1" applyFill="1" applyBorder="1" applyAlignment="1" applyProtection="1">
      <alignment horizontal="left" vertical="top" wrapText="1"/>
      <protection locked="0"/>
    </xf>
    <xf numFmtId="49" fontId="0" fillId="0" borderId="5" xfId="0" applyBorder="1" applyAlignment="1">
      <alignment horizontal="center" vertical="center" wrapText="1"/>
    </xf>
    <xf numFmtId="49" fontId="0" fillId="0" borderId="5" xfId="0" applyBorder="1" applyAlignment="1">
      <alignment horizontal="center" vertical="center"/>
    </xf>
    <xf numFmtId="49" fontId="0" fillId="0" borderId="13" xfId="0" applyBorder="1" applyAlignment="1">
      <alignment horizontal="center" vertical="center"/>
    </xf>
    <xf numFmtId="0" fontId="81" fillId="46" borderId="5" xfId="99" applyFont="1" applyFill="1" applyBorder="1" applyAlignment="1">
      <alignment horizontal="left" vertical="top" wrapText="1"/>
    </xf>
    <xf numFmtId="0" fontId="81" fillId="46" borderId="13" xfId="99" applyFont="1" applyFill="1" applyBorder="1" applyAlignment="1">
      <alignment horizontal="left" vertical="top" wrapText="1"/>
    </xf>
    <xf numFmtId="49" fontId="0" fillId="0" borderId="21" xfId="0" applyBorder="1" applyAlignment="1">
      <alignment horizontal="center" vertical="center"/>
    </xf>
    <xf numFmtId="0" fontId="0" fillId="0" borderId="21" xfId="0" applyNumberFormat="1" applyBorder="1" applyAlignment="1">
      <alignment horizontal="center" vertical="center"/>
    </xf>
    <xf numFmtId="0" fontId="0" fillId="8" borderId="21" xfId="0" applyNumberFormat="1" applyFill="1" applyBorder="1" applyAlignment="1" applyProtection="1">
      <alignment horizontal="left" vertical="center" wrapText="1" indent="1"/>
    </xf>
    <xf numFmtId="49" fontId="0" fillId="8" borderId="5" xfId="0" applyFill="1" applyBorder="1" applyAlignment="1" applyProtection="1">
      <alignment horizontal="left" vertical="center" wrapText="1" indent="1"/>
    </xf>
    <xf numFmtId="49" fontId="0" fillId="0" borderId="13" xfId="0" applyBorder="1" applyAlignment="1">
      <alignment horizontal="center" vertical="center" wrapText="1"/>
    </xf>
    <xf numFmtId="49" fontId="0" fillId="0" borderId="5" xfId="0" applyBorder="1" applyAlignment="1">
      <alignment horizontal="left" vertical="center" wrapText="1" indent="1"/>
    </xf>
    <xf numFmtId="49" fontId="0" fillId="0" borderId="21" xfId="0" applyBorder="1" applyAlignment="1">
      <alignment horizontal="left" vertical="center" wrapText="1" indent="1"/>
    </xf>
    <xf numFmtId="49" fontId="0" fillId="0" borderId="5" xfId="0" applyBorder="1" applyAlignment="1">
      <alignment horizontal="left" vertical="center" indent="1"/>
    </xf>
    <xf numFmtId="49" fontId="0" fillId="0" borderId="6" xfId="0" applyBorder="1" applyAlignment="1">
      <alignment horizontal="center" vertical="center" wrapText="1"/>
    </xf>
    <xf numFmtId="0" fontId="68" fillId="0" borderId="5" xfId="99" applyFont="1" applyFill="1" applyBorder="1" applyAlignment="1">
      <alignment horizontal="center" vertical="center" wrapText="1"/>
    </xf>
    <xf numFmtId="0" fontId="68" fillId="0" borderId="13" xfId="99" applyFont="1" applyFill="1" applyBorder="1" applyAlignment="1">
      <alignment horizontal="center" vertical="center" wrapText="1"/>
    </xf>
    <xf numFmtId="0" fontId="68" fillId="0" borderId="5" xfId="99" applyFont="1" applyFill="1" applyBorder="1" applyAlignment="1" applyProtection="1">
      <alignment horizontal="center" vertical="center" wrapText="1"/>
    </xf>
    <xf numFmtId="0" fontId="68" fillId="0" borderId="6" xfId="99" applyFont="1" applyFill="1" applyBorder="1" applyAlignment="1" applyProtection="1">
      <alignment horizontal="center" vertical="center" wrapText="1"/>
    </xf>
    <xf numFmtId="0" fontId="68" fillId="0" borderId="15" xfId="99" applyFont="1" applyFill="1" applyBorder="1" applyAlignment="1" applyProtection="1">
      <alignment horizontal="center" vertical="center"/>
    </xf>
    <xf numFmtId="0" fontId="68" fillId="0" borderId="16" xfId="99" applyFont="1" applyFill="1" applyBorder="1" applyAlignment="1" applyProtection="1">
      <alignment horizontal="center" vertical="center"/>
    </xf>
    <xf numFmtId="0" fontId="68" fillId="0" borderId="18" xfId="99" applyFont="1" applyFill="1" applyBorder="1" applyAlignment="1" applyProtection="1">
      <alignment horizontal="center" vertical="center"/>
    </xf>
    <xf numFmtId="0" fontId="68" fillId="0" borderId="40" xfId="99" applyFont="1" applyFill="1" applyBorder="1" applyAlignment="1" applyProtection="1">
      <alignment horizontal="center" vertical="center" wrapText="1"/>
    </xf>
    <xf numFmtId="0" fontId="68" fillId="0" borderId="13" xfId="99" applyFont="1" applyFill="1" applyBorder="1" applyAlignment="1" applyProtection="1">
      <alignment horizontal="center" vertical="center" wrapText="1"/>
    </xf>
    <xf numFmtId="0" fontId="68" fillId="0" borderId="0" xfId="99" applyFont="1" applyFill="1" applyBorder="1" applyAlignment="1" applyProtection="1">
      <alignment horizontal="center" vertical="center" wrapText="1"/>
    </xf>
    <xf numFmtId="0" fontId="68" fillId="0" borderId="43" xfId="99" applyFont="1" applyFill="1" applyBorder="1" applyAlignment="1" applyProtection="1">
      <alignment horizontal="center" vertical="center" wrapText="1"/>
    </xf>
    <xf numFmtId="0" fontId="68" fillId="0" borderId="20" xfId="99" applyFont="1" applyFill="1" applyBorder="1" applyAlignment="1" applyProtection="1">
      <alignment horizontal="center" vertical="center" wrapText="1"/>
    </xf>
    <xf numFmtId="0" fontId="68" fillId="0" borderId="17" xfId="99" applyFont="1" applyFill="1" applyBorder="1" applyAlignment="1" applyProtection="1">
      <alignment horizontal="center" vertical="center" wrapText="1"/>
    </xf>
    <xf numFmtId="0" fontId="68" fillId="0" borderId="42" xfId="99" applyFont="1" applyFill="1" applyBorder="1" applyAlignment="1" applyProtection="1">
      <alignment horizontal="center" vertical="center" wrapText="1"/>
    </xf>
    <xf numFmtId="0" fontId="68" fillId="0" borderId="15" xfId="99" applyFont="1" applyFill="1" applyBorder="1" applyAlignment="1" applyProtection="1">
      <alignment horizontal="center" vertical="center" wrapText="1"/>
    </xf>
    <xf numFmtId="0" fontId="68" fillId="0" borderId="16" xfId="99" applyFont="1" applyFill="1" applyBorder="1" applyAlignment="1" applyProtection="1">
      <alignment horizontal="center" vertical="center" wrapText="1"/>
    </xf>
    <xf numFmtId="0" fontId="68" fillId="0" borderId="18" xfId="99" applyFont="1" applyFill="1" applyBorder="1" applyAlignment="1" applyProtection="1">
      <alignment horizontal="center" vertical="center" wrapText="1"/>
    </xf>
    <xf numFmtId="49" fontId="8" fillId="0" borderId="5" xfId="103" applyFont="1" applyFill="1" applyBorder="1" applyAlignment="1" applyProtection="1">
      <alignment horizontal="center" vertical="center" wrapText="1"/>
    </xf>
    <xf numFmtId="49" fontId="8" fillId="0" borderId="13" xfId="103" applyFont="1" applyFill="1" applyBorder="1" applyAlignment="1" applyProtection="1">
      <alignment horizontal="center" vertical="center" wrapText="1"/>
    </xf>
    <xf numFmtId="49" fontId="0" fillId="0" borderId="5" xfId="103" applyFont="1" applyFill="1" applyBorder="1" applyAlignment="1" applyProtection="1">
      <alignment horizontal="center" vertical="center" wrapText="1"/>
    </xf>
    <xf numFmtId="2" fontId="52" fillId="0" borderId="0" xfId="99" applyNumberFormat="1" applyFont="1" applyAlignment="1" applyProtection="1">
      <alignment horizontal="center" vertical="center"/>
      <protection locked="0"/>
    </xf>
    <xf numFmtId="4" fontId="52" fillId="0" borderId="0" xfId="99" applyNumberFormat="1" applyFont="1" applyAlignment="1" applyProtection="1">
      <alignment horizontal="center" vertical="center"/>
      <protection locked="0"/>
    </xf>
    <xf numFmtId="0" fontId="52" fillId="0" borderId="0" xfId="99" applyNumberFormat="1" applyFont="1" applyAlignment="1" applyProtection="1">
      <alignment horizontal="center" vertical="center"/>
      <protection locked="0"/>
    </xf>
    <xf numFmtId="0" fontId="68" fillId="0" borderId="5" xfId="99" applyNumberFormat="1" applyFont="1" applyFill="1" applyBorder="1" applyAlignment="1" applyProtection="1">
      <alignment horizontal="center" vertical="center"/>
    </xf>
    <xf numFmtId="0" fontId="68" fillId="0" borderId="13" xfId="99" applyNumberFormat="1" applyFont="1" applyFill="1" applyBorder="1" applyAlignment="1" applyProtection="1">
      <alignment horizontal="center" vertical="center"/>
    </xf>
    <xf numFmtId="0" fontId="68" fillId="0" borderId="13" xfId="99" applyFont="1" applyFill="1" applyBorder="1" applyAlignment="1" applyProtection="1">
      <alignment horizontal="center" vertical="center"/>
    </xf>
    <xf numFmtId="0" fontId="8" fillId="8" borderId="5" xfId="100" applyNumberFormat="1" applyFont="1" applyFill="1" applyBorder="1" applyAlignment="1" applyProtection="1">
      <alignment horizontal="left" vertical="center" wrapText="1" indent="1"/>
    </xf>
    <xf numFmtId="0" fontId="8" fillId="8" borderId="13" xfId="100" applyNumberFormat="1" applyFont="1" applyFill="1" applyBorder="1" applyAlignment="1" applyProtection="1">
      <alignment horizontal="left" vertical="center" wrapText="1" indent="1"/>
    </xf>
    <xf numFmtId="0" fontId="8" fillId="8" borderId="13" xfId="100" applyFont="1" applyFill="1" applyBorder="1" applyAlignment="1" applyProtection="1">
      <alignment horizontal="left" vertical="center" wrapText="1" indent="1"/>
    </xf>
    <xf numFmtId="0" fontId="68" fillId="0" borderId="0" xfId="99" applyFont="1" applyFill="1" applyBorder="1" applyAlignment="1" applyProtection="1">
      <alignment horizontal="left" vertical="top" wrapText="1"/>
    </xf>
    <xf numFmtId="0" fontId="69" fillId="0" borderId="13" xfId="99" applyFont="1" applyFill="1" applyBorder="1" applyAlignment="1" applyProtection="1">
      <alignment horizontal="center" vertical="center" wrapText="1"/>
    </xf>
    <xf numFmtId="0" fontId="71" fillId="0" borderId="0" xfId="99" applyFont="1" applyBorder="1" applyAlignment="1" applyProtection="1">
      <alignment horizontal="left" vertical="top" wrapText="1"/>
      <protection locked="0"/>
    </xf>
    <xf numFmtId="0" fontId="68" fillId="0" borderId="39" xfId="99" applyFont="1" applyFill="1" applyBorder="1" applyAlignment="1" applyProtection="1">
      <alignment horizontal="center" vertical="center" wrapText="1"/>
    </xf>
    <xf numFmtId="0" fontId="68" fillId="0" borderId="39" xfId="99" applyFont="1" applyFill="1" applyBorder="1" applyAlignment="1" applyProtection="1">
      <alignment horizontal="center" vertical="center" wrapText="1"/>
      <protection locked="0"/>
    </xf>
    <xf numFmtId="0" fontId="68" fillId="0" borderId="6" xfId="99" applyFont="1" applyFill="1" applyBorder="1" applyAlignment="1" applyProtection="1">
      <alignment horizontal="center" vertical="center" wrapText="1"/>
      <protection locked="0"/>
    </xf>
    <xf numFmtId="0" fontId="10" fillId="13" borderId="44" xfId="109" applyFont="1" applyFill="1" applyBorder="1" applyAlignment="1">
      <alignment horizontal="center" vertical="center"/>
    </xf>
    <xf numFmtId="0" fontId="68" fillId="0" borderId="5" xfId="99" applyFont="1" applyFill="1" applyBorder="1" applyAlignment="1" applyProtection="1">
      <alignment horizontal="center" vertical="center"/>
    </xf>
    <xf numFmtId="0" fontId="8" fillId="8" borderId="5" xfId="100" applyFont="1" applyFill="1" applyBorder="1" applyAlignment="1" applyProtection="1">
      <alignment horizontal="left" vertical="center" wrapText="1" indent="1"/>
    </xf>
  </cellXfs>
  <cellStyles count="110">
    <cellStyle name=" 1" xfId="1" xr:uid="{00000000-0005-0000-0000-000000000000}"/>
    <cellStyle name=" 1 2" xfId="2" xr:uid="{00000000-0005-0000-0000-000001000000}"/>
    <cellStyle name=" 1_Stage1" xfId="3" xr:uid="{00000000-0005-0000-0000-000002000000}"/>
    <cellStyle name="_Model_RAB Мой_PR.PROG.WARM.NOTCOMBI.2012.2.16_v1.4(04.04.11) " xfId="4" xr:uid="{00000000-0005-0000-0000-000003000000}"/>
    <cellStyle name="_Model_RAB Мой_Книга2_PR.PROG.WARM.NOTCOMBI.2012.2.16_v1.4(04.04.11) " xfId="5" xr:uid="{00000000-0005-0000-0000-000004000000}"/>
    <cellStyle name="_Model_RAB_MRSK_svod_PR.PROG.WARM.NOTCOMBI.2012.2.16_v1.4(04.04.11) " xfId="6" xr:uid="{00000000-0005-0000-0000-000005000000}"/>
    <cellStyle name="_Model_RAB_MRSK_svod_Книга2_PR.PROG.WARM.NOTCOMBI.2012.2.16_v1.4(04.04.11) " xfId="7" xr:uid="{00000000-0005-0000-0000-000006000000}"/>
    <cellStyle name="_МОДЕЛЬ_1 (2)_PR.PROG.WARM.NOTCOMBI.2012.2.16_v1.4(04.04.11) " xfId="8" xr:uid="{00000000-0005-0000-0000-000007000000}"/>
    <cellStyle name="_МОДЕЛЬ_1 (2)_Книга2_PR.PROG.WARM.NOTCOMBI.2012.2.16_v1.4(04.04.11) " xfId="9" xr:uid="{00000000-0005-0000-0000-000008000000}"/>
    <cellStyle name="_пр 5 тариф RAB_PR.PROG.WARM.NOTCOMBI.2012.2.16_v1.4(04.04.11) " xfId="10" xr:uid="{00000000-0005-0000-0000-000009000000}"/>
    <cellStyle name="_пр 5 тариф RAB_Книга2_PR.PROG.WARM.NOTCOMBI.2012.2.16_v1.4(04.04.11) " xfId="11" xr:uid="{00000000-0005-0000-0000-00000A000000}"/>
    <cellStyle name="_Расчет RAB_22072008_PR.PROG.WARM.NOTCOMBI.2012.2.16_v1.4(04.04.11) " xfId="12" xr:uid="{00000000-0005-0000-0000-00000B000000}"/>
    <cellStyle name="_Расчет RAB_22072008_Книга2_PR.PROG.WARM.NOTCOMBI.2012.2.16_v1.4(04.04.11) " xfId="13" xr:uid="{00000000-0005-0000-0000-00000C000000}"/>
    <cellStyle name="_Расчет RAB_Лен и МОЭСК_с 2010 года_14.04.2009_со сглаж_version 3.0_без ФСК_PR.PROG.WARM.NOTCOMBI.2012.2.16_v1.4(04.04.11) " xfId="14" xr:uid="{00000000-0005-0000-0000-00000D000000}"/>
    <cellStyle name="_Расчет RAB_Лен и МОЭСК_с 2010 года_14.04.2009_со сглаж_version 3.0_без ФСК_Книга2_PR.PROG.WARM.NOTCOMBI.2012.2.16_v1.4(04.04.11) " xfId="15" xr:uid="{00000000-0005-0000-0000-00000E000000}"/>
    <cellStyle name="20% — акцент1" xfId="64" builtinId="30" hidden="1"/>
    <cellStyle name="20% — акцент2" xfId="68" builtinId="34" hidden="1"/>
    <cellStyle name="20% — акцент3" xfId="72" builtinId="38" hidden="1"/>
    <cellStyle name="20% — акцент4" xfId="76" builtinId="42" hidden="1"/>
    <cellStyle name="20% — акцент5" xfId="80" builtinId="46" hidden="1"/>
    <cellStyle name="20% — акцент6" xfId="84" builtinId="50" hidden="1"/>
    <cellStyle name="40% — акцент1" xfId="65" builtinId="31" hidden="1"/>
    <cellStyle name="40% — акцент2" xfId="69" builtinId="35" hidden="1"/>
    <cellStyle name="40% — акцент3" xfId="73" builtinId="39" hidden="1"/>
    <cellStyle name="40% — акцент4" xfId="77" builtinId="43" hidden="1"/>
    <cellStyle name="40% — акцент5" xfId="81" builtinId="47" hidden="1"/>
    <cellStyle name="40% — акцент6" xfId="85" builtinId="51" hidden="1"/>
    <cellStyle name="60% — акцент1" xfId="66" builtinId="32" hidden="1"/>
    <cellStyle name="60% — акцент2" xfId="70" builtinId="36" hidden="1"/>
    <cellStyle name="60% — акцент3" xfId="74" builtinId="40" hidden="1"/>
    <cellStyle name="60% — акцент4" xfId="78" builtinId="44" hidden="1"/>
    <cellStyle name="60% — акцент5" xfId="82" builtinId="48" hidden="1"/>
    <cellStyle name="60% — акцент6" xfId="86" builtinId="52" hidden="1"/>
    <cellStyle name="Cells 2" xfId="16" xr:uid="{00000000-0005-0000-0000-000021000000}"/>
    <cellStyle name="Comma 2" xfId="101" xr:uid="{00000000-0005-0000-0000-000022000000}"/>
    <cellStyle name="Currency [0]" xfId="17" xr:uid="{00000000-0005-0000-0000-000023000000}"/>
    <cellStyle name="currency1" xfId="88" xr:uid="{00000000-0005-0000-0000-000024000000}"/>
    <cellStyle name="Currency2" xfId="18" xr:uid="{00000000-0005-0000-0000-000025000000}"/>
    <cellStyle name="currency3" xfId="89" xr:uid="{00000000-0005-0000-0000-000026000000}"/>
    <cellStyle name="currency4" xfId="90" xr:uid="{00000000-0005-0000-0000-000027000000}"/>
    <cellStyle name="Followed Hyperlink" xfId="19" xr:uid="{00000000-0005-0000-0000-000028000000}"/>
    <cellStyle name="Header 3" xfId="20" xr:uid="{00000000-0005-0000-0000-000029000000}"/>
    <cellStyle name="Hyperlink" xfId="21" xr:uid="{00000000-0005-0000-0000-00002A000000}"/>
    <cellStyle name="normal" xfId="22" xr:uid="{00000000-0005-0000-0000-00002B000000}"/>
    <cellStyle name="normal 15" xfId="104" xr:uid="{00000000-0005-0000-0000-00002C000000}"/>
    <cellStyle name="Normal1" xfId="23" xr:uid="{00000000-0005-0000-0000-00002D000000}"/>
    <cellStyle name="Normal2" xfId="24" xr:uid="{00000000-0005-0000-0000-00002E000000}"/>
    <cellStyle name="Percent1" xfId="25" xr:uid="{00000000-0005-0000-0000-00002F000000}"/>
    <cellStyle name="Title 4" xfId="26" xr:uid="{00000000-0005-0000-0000-000030000000}"/>
    <cellStyle name="Акцент1" xfId="63" builtinId="29" hidden="1"/>
    <cellStyle name="Акцент2" xfId="67" builtinId="33" hidden="1"/>
    <cellStyle name="Акцент3" xfId="71" builtinId="37" hidden="1"/>
    <cellStyle name="Акцент4" xfId="75" builtinId="41" hidden="1"/>
    <cellStyle name="Акцент5" xfId="79" builtinId="45" hidden="1"/>
    <cellStyle name="Акцент6" xfId="83" builtinId="49" hidden="1"/>
    <cellStyle name="Ввод " xfId="27" builtinId="20" customBuiltin="1"/>
    <cellStyle name="Вывод" xfId="55" builtinId="21" hidden="1"/>
    <cellStyle name="Вычисление" xfId="56" builtinId="22" hidden="1"/>
    <cellStyle name="Гиперссылка" xfId="28" builtinId="8"/>
    <cellStyle name="Гиперссылка 2 2" xfId="29" xr:uid="{00000000-0005-0000-0000-00003B000000}"/>
    <cellStyle name="Гиперссылка 4" xfId="30" xr:uid="{00000000-0005-0000-0000-00003C000000}"/>
    <cellStyle name="Денежный" xfId="93" builtinId="4" hidden="1"/>
    <cellStyle name="Денежный [0]" xfId="94" builtinId="7" hidden="1"/>
    <cellStyle name="Заголовок" xfId="31" xr:uid="{00000000-0005-0000-0000-00003F000000}"/>
    <cellStyle name="Заголовок 1" xfId="48" builtinId="16" hidden="1"/>
    <cellStyle name="Заголовок 2" xfId="49" builtinId="17" hidden="1"/>
    <cellStyle name="Заголовок 3" xfId="50" builtinId="18" hidden="1"/>
    <cellStyle name="Заголовок 4" xfId="51" builtinId="19" hidden="1"/>
    <cellStyle name="ЗаголовокСтолбца" xfId="32" xr:uid="{00000000-0005-0000-0000-000044000000}"/>
    <cellStyle name="Итог" xfId="62" builtinId="25" hidden="1"/>
    <cellStyle name="Контрольная ячейка" xfId="58" builtinId="23" hidden="1"/>
    <cellStyle name="Название" xfId="47" builtinId="15" hidden="1"/>
    <cellStyle name="Нейтральный" xfId="54" builtinId="28" hidden="1"/>
    <cellStyle name="Обычный" xfId="0" builtinId="0"/>
    <cellStyle name="Обычный 10" xfId="33" xr:uid="{00000000-0005-0000-0000-00004A000000}"/>
    <cellStyle name="Обычный 11" xfId="34" xr:uid="{00000000-0005-0000-0000-00004B000000}"/>
    <cellStyle name="Обычный 2" xfId="35" xr:uid="{00000000-0005-0000-0000-00004C000000}"/>
    <cellStyle name="Обычный 2 16" xfId="102" xr:uid="{00000000-0005-0000-0000-00004D000000}"/>
    <cellStyle name="Обычный 3" xfId="99" xr:uid="{00000000-0005-0000-0000-00004E000000}"/>
    <cellStyle name="Обычный 3 2" xfId="36" xr:uid="{00000000-0005-0000-0000-00004F000000}"/>
    <cellStyle name="Обычный 3 3" xfId="37" xr:uid="{00000000-0005-0000-0000-000050000000}"/>
    <cellStyle name="Обычный 9" xfId="109" xr:uid="{00000000-0005-0000-0000-000051000000}"/>
    <cellStyle name="Обычный_46EE(v6.1.1)" xfId="38" xr:uid="{00000000-0005-0000-0000-000052000000}"/>
    <cellStyle name="Обычный_INVEST.WARM.PLAN.4.78(v0.1)" xfId="39" xr:uid="{00000000-0005-0000-0000-000053000000}"/>
    <cellStyle name="Обычный_KRU.TARIFF.FACT-0.3" xfId="40" xr:uid="{00000000-0005-0000-0000-000054000000}"/>
    <cellStyle name="Обычный_MINENERGO.340.PRIL79(v0.1)" xfId="41" xr:uid="{00000000-0005-0000-0000-000055000000}"/>
    <cellStyle name="Обычный_OREP.TES330.2008.2" xfId="103" xr:uid="{00000000-0005-0000-0000-000056000000}"/>
    <cellStyle name="Обычный_PASSPORT.TEPLO.PROIZV.2016(v1.0)" xfId="87" xr:uid="{00000000-0005-0000-0000-000057000000}"/>
    <cellStyle name="Обычный_PREDEL.JKH.2010(v1.3)" xfId="42" xr:uid="{00000000-0005-0000-0000-000058000000}"/>
    <cellStyle name="Обычный_SIMPLE_1_massive2" xfId="43" xr:uid="{00000000-0005-0000-0000-000059000000}"/>
    <cellStyle name="Обычный_ЖКУ_проект3" xfId="44" xr:uid="{00000000-0005-0000-0000-00005A000000}"/>
    <cellStyle name="Обычный_Изменения прил.4" xfId="105" xr:uid="{00000000-0005-0000-0000-00005B000000}"/>
    <cellStyle name="Обычный_Мониторинг инвестиций" xfId="45" xr:uid="{00000000-0005-0000-0000-00005C000000}"/>
    <cellStyle name="Обычный_Новая проверка голубых" xfId="96" xr:uid="{00000000-0005-0000-0000-00005D000000}"/>
    <cellStyle name="Обычный_Шаблон по источникам для Модуля Реестр (2) 2" xfId="46" xr:uid="{00000000-0005-0000-0000-00005E000000}"/>
    <cellStyle name="Открывавшаяся гиперссылка" xfId="97" builtinId="9" hidden="1"/>
    <cellStyle name="Открывавшаяся гиперссылка" xfId="98" builtinId="9" hidden="1"/>
    <cellStyle name="Открывавшаяся гиперссылка" xfId="106" builtinId="9" hidden="1"/>
    <cellStyle name="Открывавшаяся гиперссылка" xfId="107" builtinId="9" hidden="1"/>
    <cellStyle name="Открывавшаяся гиперссылка" xfId="108" builtinId="9" hidden="1"/>
    <cellStyle name="Плохой" xfId="53" builtinId="27" hidden="1"/>
    <cellStyle name="Пояснение" xfId="61" builtinId="53" hidden="1"/>
    <cellStyle name="Примечание" xfId="60" builtinId="10" hidden="1"/>
    <cellStyle name="Примечание" xfId="100" builtinId="10"/>
    <cellStyle name="Процентный" xfId="95" builtinId="5" hidden="1"/>
    <cellStyle name="Связанная ячейка" xfId="57" builtinId="24" hidden="1"/>
    <cellStyle name="Текст предупреждения" xfId="59" builtinId="11" hidden="1"/>
    <cellStyle name="Финансовый" xfId="91" builtinId="3" hidden="1"/>
    <cellStyle name="Финансовый [0]" xfId="92" builtinId="6" hidden="1"/>
    <cellStyle name="Хороший" xfId="52"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B7E4FF"/>
      <rgbColor rgb="0000FF99"/>
      <rgbColor rgb="00CC99FF"/>
      <rgbColor rgb="00FFCC99"/>
      <rgbColor rgb="003366FF"/>
      <rgbColor rgb="0033CCCC"/>
      <rgbColor rgb="00CCFF99"/>
      <rgbColor rgb="00FFCC00"/>
      <rgbColor rgb="00FF9900"/>
      <rgbColor rgb="00FF6600"/>
      <rgbColor rgb="00666699"/>
      <rgbColor rgb="00999999"/>
      <rgbColor rgb="00003366"/>
      <rgbColor rgb="00FF5050"/>
      <rgbColor rgb="00003300"/>
      <rgbColor rgb="00333300"/>
      <rgbColor rgb="00993300"/>
      <rgbColor rgb="00993366"/>
      <rgbColor rgb="00333399"/>
      <rgbColor rgb="00333333"/>
    </indexedColors>
    <mruColors>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 Type="http://schemas.openxmlformats.org/officeDocument/2006/relationships/image" Target="../media/image6.png"/><Relationship Id="rId16" Type="http://schemas.openxmlformats.org/officeDocument/2006/relationships/image" Target="../media/image20.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5" Type="http://schemas.openxmlformats.org/officeDocument/2006/relationships/image" Target="../media/image9.png"/><Relationship Id="rId15" Type="http://schemas.openxmlformats.org/officeDocument/2006/relationships/image" Target="../media/image19.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6.png"/><Relationship Id="rId1" Type="http://schemas.openxmlformats.org/officeDocument/2006/relationships/image" Target="../media/image2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7.xml.rels><?xml version="1.0" encoding="UTF-8" standalone="yes"?>
<Relationships xmlns="http://schemas.openxmlformats.org/package/2006/relationships"><Relationship Id="rId1" Type="http://schemas.openxmlformats.org/officeDocument/2006/relationships/image" Target="../media/image25.png"/></Relationships>
</file>

<file path=xl/drawings/_rels/drawing8.xml.rels><?xml version="1.0" encoding="UTF-8" standalone="yes"?>
<Relationships xmlns="http://schemas.openxmlformats.org/package/2006/relationships"><Relationship Id="rId1" Type="http://schemas.openxmlformats.org/officeDocument/2006/relationships/image" Target="../media/image25.png"/></Relationships>
</file>

<file path=xl/drawings/_rels/drawing9.xml.rels><?xml version="1.0" encoding="UTF-8" standalone="yes"?>
<Relationships xmlns="http://schemas.openxmlformats.org/package/2006/relationships"><Relationship Id="rId1" Type="http://schemas.openxmlformats.org/officeDocument/2006/relationships/image" Target="../media/image2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113</xdr:row>
      <xdr:rowOff>124459</xdr:rowOff>
    </xdr:from>
    <xdr:to>
      <xdr:col>3</xdr:col>
      <xdr:colOff>0</xdr:colOff>
      <xdr:row>114</xdr:row>
      <xdr:rowOff>187959</xdr:rowOff>
    </xdr:to>
    <xdr:sp macro="[0]!Instruction.BlockClick" textlink="">
      <xdr:nvSpPr>
        <xdr:cNvPr id="2" name="InstrBlock_8">
          <a:extLst>
            <a:ext uri="{FF2B5EF4-FFF2-40B4-BE49-F238E27FC236}">
              <a16:creationId xmlns:a16="http://schemas.microsoft.com/office/drawing/2014/main" id="{00000000-0008-0000-0000-000002000000}"/>
            </a:ext>
          </a:extLst>
        </xdr:cNvPr>
        <xdr:cNvSpPr txBox="1">
          <a:spLocks noChangeArrowheads="1"/>
        </xdr:cNvSpPr>
      </xdr:nvSpPr>
      <xdr:spPr bwMode="auto">
        <a:xfrm>
          <a:off x="219075" y="4296409"/>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112</xdr:row>
      <xdr:rowOff>41909</xdr:rowOff>
    </xdr:from>
    <xdr:to>
      <xdr:col>3</xdr:col>
      <xdr:colOff>0</xdr:colOff>
      <xdr:row>113</xdr:row>
      <xdr:rowOff>124459</xdr:rowOff>
    </xdr:to>
    <xdr:sp macro="[0]!Instruction.BlockClick" textlink="">
      <xdr:nvSpPr>
        <xdr:cNvPr id="3" name="InstrBlock_7">
          <a:extLst>
            <a:ext uri="{FF2B5EF4-FFF2-40B4-BE49-F238E27FC236}">
              <a16:creationId xmlns:a16="http://schemas.microsoft.com/office/drawing/2014/main" id="{00000000-0008-0000-0000-000003000000}"/>
            </a:ext>
          </a:extLst>
        </xdr:cNvPr>
        <xdr:cNvSpPr txBox="1">
          <a:spLocks noChangeArrowheads="1"/>
        </xdr:cNvSpPr>
      </xdr:nvSpPr>
      <xdr:spPr bwMode="auto">
        <a:xfrm>
          <a:off x="219075" y="38328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109</xdr:row>
      <xdr:rowOff>149859</xdr:rowOff>
    </xdr:from>
    <xdr:to>
      <xdr:col>3</xdr:col>
      <xdr:colOff>0</xdr:colOff>
      <xdr:row>112</xdr:row>
      <xdr:rowOff>41909</xdr:rowOff>
    </xdr:to>
    <xdr:sp macro="[0]!Instruction.BlockClick" textlink="">
      <xdr:nvSpPr>
        <xdr:cNvPr id="4" name="InstrBlock_6">
          <a:extLst>
            <a:ext uri="{FF2B5EF4-FFF2-40B4-BE49-F238E27FC236}">
              <a16:creationId xmlns:a16="http://schemas.microsoft.com/office/drawing/2014/main" id="{00000000-0008-0000-0000-000004000000}"/>
            </a:ext>
          </a:extLst>
        </xdr:cNvPr>
        <xdr:cNvSpPr txBox="1">
          <a:spLocks noChangeArrowheads="1"/>
        </xdr:cNvSpPr>
      </xdr:nvSpPr>
      <xdr:spPr bwMode="auto">
        <a:xfrm>
          <a:off x="219075" y="33693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107</xdr:row>
      <xdr:rowOff>67309</xdr:rowOff>
    </xdr:from>
    <xdr:to>
      <xdr:col>3</xdr:col>
      <xdr:colOff>0</xdr:colOff>
      <xdr:row>109</xdr:row>
      <xdr:rowOff>149859</xdr:rowOff>
    </xdr:to>
    <xdr:sp macro="[0]!Instruction.BlockClick" textlink="">
      <xdr:nvSpPr>
        <xdr:cNvPr id="5" name="InstrBlock_5">
          <a:extLst>
            <a:ext uri="{FF2B5EF4-FFF2-40B4-BE49-F238E27FC236}">
              <a16:creationId xmlns:a16="http://schemas.microsoft.com/office/drawing/2014/main" id="{00000000-0008-0000-0000-000005000000}"/>
            </a:ext>
          </a:extLst>
        </xdr:cNvPr>
        <xdr:cNvSpPr txBox="1">
          <a:spLocks noChangeArrowheads="1"/>
        </xdr:cNvSpPr>
      </xdr:nvSpPr>
      <xdr:spPr bwMode="auto">
        <a:xfrm>
          <a:off x="219075" y="2905759"/>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104</xdr:row>
      <xdr:rowOff>175259</xdr:rowOff>
    </xdr:from>
    <xdr:to>
      <xdr:col>3</xdr:col>
      <xdr:colOff>0</xdr:colOff>
      <xdr:row>107</xdr:row>
      <xdr:rowOff>67309</xdr:rowOff>
    </xdr:to>
    <xdr:sp macro="[0]!Instruction.BlockClick" textlink="">
      <xdr:nvSpPr>
        <xdr:cNvPr id="6" name="InstrBlock_4">
          <a:extLst>
            <a:ext uri="{FF2B5EF4-FFF2-40B4-BE49-F238E27FC236}">
              <a16:creationId xmlns:a16="http://schemas.microsoft.com/office/drawing/2014/main" id="{00000000-0008-0000-0000-000006000000}"/>
            </a:ext>
          </a:extLst>
        </xdr:cNvPr>
        <xdr:cNvSpPr txBox="1">
          <a:spLocks noChangeArrowheads="1"/>
        </xdr:cNvSpPr>
      </xdr:nvSpPr>
      <xdr:spPr bwMode="auto">
        <a:xfrm>
          <a:off x="219075" y="24422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102</xdr:row>
      <xdr:rowOff>92709</xdr:rowOff>
    </xdr:from>
    <xdr:to>
      <xdr:col>3</xdr:col>
      <xdr:colOff>0</xdr:colOff>
      <xdr:row>104</xdr:row>
      <xdr:rowOff>175259</xdr:rowOff>
    </xdr:to>
    <xdr:sp macro="[0]!Instruction.BlockClick" textlink="">
      <xdr:nvSpPr>
        <xdr:cNvPr id="7" name="InstrBlock_3">
          <a:extLst>
            <a:ext uri="{FF2B5EF4-FFF2-40B4-BE49-F238E27FC236}">
              <a16:creationId xmlns:a16="http://schemas.microsoft.com/office/drawing/2014/main" id="{00000000-0008-0000-0000-000007000000}"/>
            </a:ext>
          </a:extLst>
        </xdr:cNvPr>
        <xdr:cNvSpPr txBox="1">
          <a:spLocks noChangeArrowheads="1"/>
        </xdr:cNvSpPr>
      </xdr:nvSpPr>
      <xdr:spPr bwMode="auto">
        <a:xfrm>
          <a:off x="219075" y="19786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100</xdr:row>
      <xdr:rowOff>10159</xdr:rowOff>
    </xdr:from>
    <xdr:to>
      <xdr:col>3</xdr:col>
      <xdr:colOff>0</xdr:colOff>
      <xdr:row>102</xdr:row>
      <xdr:rowOff>92709</xdr:rowOff>
    </xdr:to>
    <xdr:sp macro="[0]!Instruction.BlockClick" textlink="">
      <xdr:nvSpPr>
        <xdr:cNvPr id="8" name="InstrBlock_2">
          <a:extLst>
            <a:ext uri="{FF2B5EF4-FFF2-40B4-BE49-F238E27FC236}">
              <a16:creationId xmlns:a16="http://schemas.microsoft.com/office/drawing/2014/main" id="{00000000-0008-0000-0000-000008000000}"/>
            </a:ext>
          </a:extLst>
        </xdr:cNvPr>
        <xdr:cNvSpPr txBox="1">
          <a:spLocks noChangeArrowheads="1"/>
        </xdr:cNvSpPr>
      </xdr:nvSpPr>
      <xdr:spPr bwMode="auto">
        <a:xfrm>
          <a:off x="219075" y="15151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23</xdr:col>
      <xdr:colOff>247650</xdr:colOff>
      <xdr:row>69</xdr:row>
      <xdr:rowOff>66675</xdr:rowOff>
    </xdr:from>
    <xdr:to>
      <xdr:col>24</xdr:col>
      <xdr:colOff>152400</xdr:colOff>
      <xdr:row>69</xdr:row>
      <xdr:rowOff>247650</xdr:rowOff>
    </xdr:to>
    <xdr:pic>
      <xdr:nvPicPr>
        <xdr:cNvPr id="230335" name="PAGE_LAST_INACTIVE" descr="tick_circle_3887.png" hidden="1">
          <a:extLst>
            <a:ext uri="{FF2B5EF4-FFF2-40B4-BE49-F238E27FC236}">
              <a16:creationId xmlns:a16="http://schemas.microsoft.com/office/drawing/2014/main" id="{00000000-0008-0000-0000-0000BF8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45720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266700</xdr:colOff>
      <xdr:row>69</xdr:row>
      <xdr:rowOff>28575</xdr:rowOff>
    </xdr:from>
    <xdr:to>
      <xdr:col>23</xdr:col>
      <xdr:colOff>238125</xdr:colOff>
      <xdr:row>69</xdr:row>
      <xdr:rowOff>295275</xdr:rowOff>
    </xdr:to>
    <xdr:pic>
      <xdr:nvPicPr>
        <xdr:cNvPr id="230338" name="PAGE_NEXT_INACTIVE" descr="tick_circle_3887.png" hidden="1">
          <a:extLst>
            <a:ext uri="{FF2B5EF4-FFF2-40B4-BE49-F238E27FC236}">
              <a16:creationId xmlns:a16="http://schemas.microsoft.com/office/drawing/2014/main" id="{00000000-0008-0000-0000-0000C28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2925" y="457200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47624</xdr:colOff>
      <xdr:row>105</xdr:row>
      <xdr:rowOff>114299</xdr:rowOff>
    </xdr:from>
    <xdr:to>
      <xdr:col>9</xdr:col>
      <xdr:colOff>181724</xdr:colOff>
      <xdr:row>107</xdr:row>
      <xdr:rowOff>165299</xdr:rowOff>
    </xdr:to>
    <xdr:sp macro="[0]!Instruction.cmdGetUpdate_Click" textlink="">
      <xdr:nvSpPr>
        <xdr:cNvPr id="13" name="cmdGetUpdate">
          <a:extLst>
            <a:ext uri="{FF2B5EF4-FFF2-40B4-BE49-F238E27FC236}">
              <a16:creationId xmlns:a16="http://schemas.microsoft.com/office/drawing/2014/main" id="{00000000-0008-0000-0000-00000D000000}"/>
            </a:ext>
          </a:extLst>
        </xdr:cNvPr>
        <xdr:cNvSpPr txBox="1">
          <a:spLocks noChangeArrowheads="1"/>
        </xdr:cNvSpPr>
      </xdr:nvSpPr>
      <xdr:spPr bwMode="auto">
        <a:xfrm>
          <a:off x="2619374" y="4572000"/>
          <a:ext cx="16200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9</xdr:col>
      <xdr:colOff>257175</xdr:colOff>
      <xdr:row>105</xdr:row>
      <xdr:rowOff>114300</xdr:rowOff>
    </xdr:from>
    <xdr:to>
      <xdr:col>15</xdr:col>
      <xdr:colOff>105525</xdr:colOff>
      <xdr:row>107</xdr:row>
      <xdr:rowOff>165300</xdr:rowOff>
    </xdr:to>
    <xdr:sp macro="[0]!Instruction.cmdShowHideUpdateLog_Click" textlink="">
      <xdr:nvSpPr>
        <xdr:cNvPr id="14" name="cmdShowHideUpdateLog">
          <a:extLst>
            <a:ext uri="{FF2B5EF4-FFF2-40B4-BE49-F238E27FC236}">
              <a16:creationId xmlns:a16="http://schemas.microsoft.com/office/drawing/2014/main" id="{00000000-0008-0000-0000-00000E000000}"/>
            </a:ext>
          </a:extLst>
        </xdr:cNvPr>
        <xdr:cNvSpPr txBox="1">
          <a:spLocks noChangeArrowheads="1"/>
        </xdr:cNvSpPr>
      </xdr:nvSpPr>
      <xdr:spPr bwMode="auto">
        <a:xfrm>
          <a:off x="4314825" y="4572000"/>
          <a:ext cx="16200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editAs="absolute">
    <xdr:from>
      <xdr:col>1</xdr:col>
      <xdr:colOff>0</xdr:colOff>
      <xdr:row>4</xdr:row>
      <xdr:rowOff>403859</xdr:rowOff>
    </xdr:from>
    <xdr:to>
      <xdr:col>3</xdr:col>
      <xdr:colOff>0</xdr:colOff>
      <xdr:row>100</xdr:row>
      <xdr:rowOff>10159</xdr:rowOff>
    </xdr:to>
    <xdr:sp macro="[0]!Instruction.BlockClick" textlink="">
      <xdr:nvSpPr>
        <xdr:cNvPr id="18" name="InstrBlock_1">
          <a:extLst>
            <a:ext uri="{FF2B5EF4-FFF2-40B4-BE49-F238E27FC236}">
              <a16:creationId xmlns:a16="http://schemas.microsoft.com/office/drawing/2014/main" id="{00000000-0008-0000-0000-000012000000}"/>
            </a:ext>
          </a:extLst>
        </xdr:cNvPr>
        <xdr:cNvSpPr txBox="1">
          <a:spLocks noChangeArrowheads="1"/>
        </xdr:cNvSpPr>
      </xdr:nvSpPr>
      <xdr:spPr bwMode="auto">
        <a:xfrm>
          <a:off x="219075" y="10515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99</xdr:row>
      <xdr:rowOff>314325</xdr:rowOff>
    </xdr:to>
    <xdr:pic macro="[0]!Instruction.BlockClick">
      <xdr:nvPicPr>
        <xdr:cNvPr id="230342" name="InstrImg_1" descr="icon1">
          <a:extLst>
            <a:ext uri="{FF2B5EF4-FFF2-40B4-BE49-F238E27FC236}">
              <a16:creationId xmlns:a16="http://schemas.microsoft.com/office/drawing/2014/main" id="{00000000-0008-0000-0000-0000C68303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11144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100</xdr:row>
      <xdr:rowOff>47625</xdr:rowOff>
    </xdr:from>
    <xdr:to>
      <xdr:col>1</xdr:col>
      <xdr:colOff>428625</xdr:colOff>
      <xdr:row>102</xdr:row>
      <xdr:rowOff>57150</xdr:rowOff>
    </xdr:to>
    <xdr:pic macro="[0]!Instruction.BlockClick">
      <xdr:nvPicPr>
        <xdr:cNvPr id="230343" name="InstrImg_2" descr="icon2">
          <a:extLst>
            <a:ext uri="{FF2B5EF4-FFF2-40B4-BE49-F238E27FC236}">
              <a16:creationId xmlns:a16="http://schemas.microsoft.com/office/drawing/2014/main" id="{00000000-0008-0000-0000-0000C7830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102</xdr:row>
      <xdr:rowOff>133350</xdr:rowOff>
    </xdr:from>
    <xdr:to>
      <xdr:col>1</xdr:col>
      <xdr:colOff>428625</xdr:colOff>
      <xdr:row>104</xdr:row>
      <xdr:rowOff>152400</xdr:rowOff>
    </xdr:to>
    <xdr:pic macro="[0]!Instruction.BlockClick">
      <xdr:nvPicPr>
        <xdr:cNvPr id="230344" name="InstrImg_3" descr="icon3">
          <a:extLst>
            <a:ext uri="{FF2B5EF4-FFF2-40B4-BE49-F238E27FC236}">
              <a16:creationId xmlns:a16="http://schemas.microsoft.com/office/drawing/2014/main" id="{00000000-0008-0000-0000-0000C88303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6700" y="20193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105</xdr:row>
      <xdr:rowOff>38100</xdr:rowOff>
    </xdr:from>
    <xdr:to>
      <xdr:col>1</xdr:col>
      <xdr:colOff>428625</xdr:colOff>
      <xdr:row>107</xdr:row>
      <xdr:rowOff>57150</xdr:rowOff>
    </xdr:to>
    <xdr:pic macro="[0]!Instruction.BlockClick">
      <xdr:nvPicPr>
        <xdr:cNvPr id="230345" name="InstrImg_4" descr="icon4">
          <a:extLst>
            <a:ext uri="{FF2B5EF4-FFF2-40B4-BE49-F238E27FC236}">
              <a16:creationId xmlns:a16="http://schemas.microsoft.com/office/drawing/2014/main" id="{00000000-0008-0000-0000-0000C9830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6700" y="24955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107</xdr:row>
      <xdr:rowOff>123825</xdr:rowOff>
    </xdr:from>
    <xdr:to>
      <xdr:col>1</xdr:col>
      <xdr:colOff>428625</xdr:colOff>
      <xdr:row>109</xdr:row>
      <xdr:rowOff>123825</xdr:rowOff>
    </xdr:to>
    <xdr:pic macro="[0]!Instruction.BlockClick">
      <xdr:nvPicPr>
        <xdr:cNvPr id="230346" name="InstrImg_5" descr="icon5">
          <a:extLst>
            <a:ext uri="{FF2B5EF4-FFF2-40B4-BE49-F238E27FC236}">
              <a16:creationId xmlns:a16="http://schemas.microsoft.com/office/drawing/2014/main" id="{00000000-0008-0000-0000-0000CA8303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700" y="29622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110</xdr:row>
      <xdr:rowOff>28575</xdr:rowOff>
    </xdr:from>
    <xdr:to>
      <xdr:col>1</xdr:col>
      <xdr:colOff>447675</xdr:colOff>
      <xdr:row>112</xdr:row>
      <xdr:rowOff>28575</xdr:rowOff>
    </xdr:to>
    <xdr:pic macro="[0]!Instruction.BlockClick">
      <xdr:nvPicPr>
        <xdr:cNvPr id="230347" name="InstrImg_6" descr="icon6">
          <a:extLst>
            <a:ext uri="{FF2B5EF4-FFF2-40B4-BE49-F238E27FC236}">
              <a16:creationId xmlns:a16="http://schemas.microsoft.com/office/drawing/2014/main" id="{00000000-0008-0000-0000-0000CB8303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5750" y="3438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112</xdr:row>
      <xdr:rowOff>123825</xdr:rowOff>
    </xdr:from>
    <xdr:to>
      <xdr:col>1</xdr:col>
      <xdr:colOff>457200</xdr:colOff>
      <xdr:row>113</xdr:row>
      <xdr:rowOff>104775</xdr:rowOff>
    </xdr:to>
    <xdr:pic macro="[0]!Instruction.BlockClick">
      <xdr:nvPicPr>
        <xdr:cNvPr id="230348" name="InstrImg_7" descr="icon7">
          <a:extLst>
            <a:ext uri="{FF2B5EF4-FFF2-40B4-BE49-F238E27FC236}">
              <a16:creationId xmlns:a16="http://schemas.microsoft.com/office/drawing/2014/main" id="{00000000-0008-0000-0000-0000CC8303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5275" y="39147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113</xdr:row>
      <xdr:rowOff>161925</xdr:rowOff>
    </xdr:from>
    <xdr:to>
      <xdr:col>1</xdr:col>
      <xdr:colOff>447675</xdr:colOff>
      <xdr:row>115</xdr:row>
      <xdr:rowOff>19050</xdr:rowOff>
    </xdr:to>
    <xdr:pic macro="[0]!Instruction.BlockClick">
      <xdr:nvPicPr>
        <xdr:cNvPr id="230349" name="InstrImg_8" descr="icon8.png">
          <a:extLst>
            <a:ext uri="{FF2B5EF4-FFF2-40B4-BE49-F238E27FC236}">
              <a16:creationId xmlns:a16="http://schemas.microsoft.com/office/drawing/2014/main" id="{00000000-0008-0000-0000-0000CD8303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47625</xdr:rowOff>
    </xdr:from>
    <xdr:to>
      <xdr:col>4</xdr:col>
      <xdr:colOff>257175</xdr:colOff>
      <xdr:row>102</xdr:row>
      <xdr:rowOff>9525</xdr:rowOff>
    </xdr:to>
    <xdr:pic macro="[0]!Instruction.chkUpdates_Click">
      <xdr:nvPicPr>
        <xdr:cNvPr id="230350" name="chkGetUpdatesTrue" descr="check_yes.jpg">
          <a:extLst>
            <a:ext uri="{FF2B5EF4-FFF2-40B4-BE49-F238E27FC236}">
              <a16:creationId xmlns:a16="http://schemas.microsoft.com/office/drawing/2014/main" id="{00000000-0008-0000-0000-0000CE8303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57150</xdr:rowOff>
    </xdr:from>
    <xdr:to>
      <xdr:col>4</xdr:col>
      <xdr:colOff>257175</xdr:colOff>
      <xdr:row>104</xdr:row>
      <xdr:rowOff>19050</xdr:rowOff>
    </xdr:to>
    <xdr:pic macro="[0]!Instruction.chkUpdates_Click">
      <xdr:nvPicPr>
        <xdr:cNvPr id="230351" name="chkNoUpdatesFalse" descr="check_no.png">
          <a:extLst>
            <a:ext uri="{FF2B5EF4-FFF2-40B4-BE49-F238E27FC236}">
              <a16:creationId xmlns:a16="http://schemas.microsoft.com/office/drawing/2014/main" id="{00000000-0008-0000-0000-0000CF8303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57150</xdr:rowOff>
    </xdr:from>
    <xdr:to>
      <xdr:col>4</xdr:col>
      <xdr:colOff>257175</xdr:colOff>
      <xdr:row>104</xdr:row>
      <xdr:rowOff>19050</xdr:rowOff>
    </xdr:to>
    <xdr:pic>
      <xdr:nvPicPr>
        <xdr:cNvPr id="230352" name="chkNoUpdatesTrue" descr="check_yes.jpg" hidden="1">
          <a:extLst>
            <a:ext uri="{FF2B5EF4-FFF2-40B4-BE49-F238E27FC236}">
              <a16:creationId xmlns:a16="http://schemas.microsoft.com/office/drawing/2014/main" id="{00000000-0008-0000-0000-0000D08303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47625</xdr:rowOff>
    </xdr:from>
    <xdr:to>
      <xdr:col>4</xdr:col>
      <xdr:colOff>257175</xdr:colOff>
      <xdr:row>102</xdr:row>
      <xdr:rowOff>9525</xdr:rowOff>
    </xdr:to>
    <xdr:pic macro="[0]!Instruction.chkUpdates_Click">
      <xdr:nvPicPr>
        <xdr:cNvPr id="230353" name="chkGetUpdatesFalse" descr="check_no.png" hidden="1">
          <a:extLst>
            <a:ext uri="{FF2B5EF4-FFF2-40B4-BE49-F238E27FC236}">
              <a16:creationId xmlns:a16="http://schemas.microsoft.com/office/drawing/2014/main" id="{00000000-0008-0000-0000-0000D18303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105</xdr:row>
      <xdr:rowOff>104775</xdr:rowOff>
    </xdr:from>
    <xdr:to>
      <xdr:col>5</xdr:col>
      <xdr:colOff>180975</xdr:colOff>
      <xdr:row>107</xdr:row>
      <xdr:rowOff>142875</xdr:rowOff>
    </xdr:to>
    <xdr:pic macro="[0]!Instruction.cmdGetUpdate_Click">
      <xdr:nvPicPr>
        <xdr:cNvPr id="230354" name="cmdGetUpdateImg" descr="icon11.png">
          <a:extLst>
            <a:ext uri="{FF2B5EF4-FFF2-40B4-BE49-F238E27FC236}">
              <a16:creationId xmlns:a16="http://schemas.microsoft.com/office/drawing/2014/main" id="{00000000-0008-0000-0000-0000D28303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28900"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105</xdr:row>
      <xdr:rowOff>104775</xdr:rowOff>
    </xdr:from>
    <xdr:to>
      <xdr:col>11</xdr:col>
      <xdr:colOff>104775</xdr:colOff>
      <xdr:row>107</xdr:row>
      <xdr:rowOff>142875</xdr:rowOff>
    </xdr:to>
    <xdr:pic macro="[0]!Instruction.cmdShowHideUpdateLog_Click">
      <xdr:nvPicPr>
        <xdr:cNvPr id="230355" name="cmdShowHideUpdateLogImg" descr="icon13.png">
          <a:extLst>
            <a:ext uri="{FF2B5EF4-FFF2-40B4-BE49-F238E27FC236}">
              <a16:creationId xmlns:a16="http://schemas.microsoft.com/office/drawing/2014/main" id="{00000000-0008-0000-0000-0000D38303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333875"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381000</xdr:colOff>
      <xdr:row>2</xdr:row>
      <xdr:rowOff>9525</xdr:rowOff>
    </xdr:from>
    <xdr:to>
      <xdr:col>2</xdr:col>
      <xdr:colOff>1466850</xdr:colOff>
      <xdr:row>2</xdr:row>
      <xdr:rowOff>228600</xdr:rowOff>
    </xdr:to>
    <xdr:sp macro="" textlink="">
      <xdr:nvSpPr>
        <xdr:cNvPr id="205588" name="cmdAct_1">
          <a:extLst>
            <a:ext uri="{FF2B5EF4-FFF2-40B4-BE49-F238E27FC236}">
              <a16:creationId xmlns:a16="http://schemas.microsoft.com/office/drawing/2014/main" id="{00000000-0008-0000-0000-000014230300}"/>
            </a:ext>
          </a:extLst>
        </xdr:cNvPr>
        <xdr:cNvSpPr txBox="1">
          <a:spLocks noChangeArrowheads="1"/>
        </xdr:cNvSpPr>
      </xdr:nvSpPr>
      <xdr:spPr bwMode="auto">
        <a:xfrm>
          <a:off x="1181100" y="352425"/>
          <a:ext cx="1085850" cy="219075"/>
        </a:xfrm>
        <a:prstGeom prst="rect">
          <a:avLst/>
        </a:prstGeom>
        <a:solidFill>
          <a:srgbClr val="B3FFD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230357" name="cmdAct_2" descr="icon15.png">
          <a:extLst>
            <a:ext uri="{FF2B5EF4-FFF2-40B4-BE49-F238E27FC236}">
              <a16:creationId xmlns:a16="http://schemas.microsoft.com/office/drawing/2014/main" id="{00000000-0008-0000-0000-0000D58303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272129</xdr:colOff>
      <xdr:row>2</xdr:row>
      <xdr:rowOff>219075</xdr:rowOff>
    </xdr:to>
    <xdr:sp macro="" textlink="">
      <xdr:nvSpPr>
        <xdr:cNvPr id="37" name="cmdNoAct_1"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12096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230359" name="cmdNoAct_2" descr="icon16.png" hidden="1">
          <a:extLst>
            <a:ext uri="{FF2B5EF4-FFF2-40B4-BE49-F238E27FC236}">
              <a16:creationId xmlns:a16="http://schemas.microsoft.com/office/drawing/2014/main" id="{00000000-0008-0000-0000-0000D78303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266700</xdr:colOff>
      <xdr:row>2</xdr:row>
      <xdr:rowOff>0</xdr:rowOff>
    </xdr:from>
    <xdr:to>
      <xdr:col>4</xdr:col>
      <xdr:colOff>190500</xdr:colOff>
      <xdr:row>2</xdr:row>
      <xdr:rowOff>219075</xdr:rowOff>
    </xdr:to>
    <xdr:sp macro="" textlink="">
      <xdr:nvSpPr>
        <xdr:cNvPr id="205592" name="cmdNoInet_1" hidden="1">
          <a:extLst>
            <a:ext uri="{FF2B5EF4-FFF2-40B4-BE49-F238E27FC236}">
              <a16:creationId xmlns:a16="http://schemas.microsoft.com/office/drawing/2014/main" id="{00000000-0008-0000-0000-000018230300}"/>
            </a:ext>
          </a:extLst>
        </xdr:cNvPr>
        <xdr:cNvSpPr txBox="1">
          <a:spLocks noChangeArrowheads="1"/>
        </xdr:cNvSpPr>
      </xdr:nvSpPr>
      <xdr:spPr bwMode="auto">
        <a:xfrm>
          <a:off x="1066800" y="342900"/>
          <a:ext cx="1695450" cy="219075"/>
        </a:xfrm>
        <a:prstGeom prst="rect">
          <a:avLst/>
        </a:prstGeom>
        <a:solidFill>
          <a:srgbClr val="FFCC66"/>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88000" tIns="36000" rIns="0" bIns="36000" anchor="ctr" upright="1"/>
        <a:lstStyle/>
        <a:p>
          <a:pPr algn="l" rtl="0">
            <a:defRPr sz="1000"/>
          </a:pPr>
          <a:r>
            <a:rPr lang="ru-RU" sz="1000" b="0" i="0" u="none" strike="noStrike" baseline="0">
              <a:solidFill>
                <a:srgbClr val="000000"/>
              </a:solidFill>
              <a:latin typeface="Tahoma"/>
              <a:ea typeface="Tahoma"/>
              <a:cs typeface="Tahoma"/>
            </a:rPr>
            <a:t>Ошибка подключения</a:t>
          </a:r>
        </a:p>
      </xdr:txBody>
    </xdr:sp>
    <xdr:clientData/>
  </xdr:twoCellAnchor>
  <xdr:twoCellAnchor editAs="oneCell">
    <xdr:from>
      <xdr:col>2</xdr:col>
      <xdr:colOff>247650</xdr:colOff>
      <xdr:row>1</xdr:row>
      <xdr:rowOff>133350</xdr:rowOff>
    </xdr:from>
    <xdr:to>
      <xdr:col>2</xdr:col>
      <xdr:colOff>495300</xdr:colOff>
      <xdr:row>4</xdr:row>
      <xdr:rowOff>0</xdr:rowOff>
    </xdr:to>
    <xdr:sp macro="" textlink="">
      <xdr:nvSpPr>
        <xdr:cNvPr id="205593" name="cmdNoInet_2" hidden="1">
          <a:extLst>
            <a:ext uri="{FF2B5EF4-FFF2-40B4-BE49-F238E27FC236}">
              <a16:creationId xmlns:a16="http://schemas.microsoft.com/office/drawing/2014/main" id="{00000000-0008-0000-0000-000019230300}"/>
            </a:ext>
          </a:extLst>
        </xdr:cNvPr>
        <xdr:cNvSpPr txBox="1">
          <a:spLocks noChangeArrowheads="1"/>
        </xdr:cNvSpPr>
      </xdr:nvSpPr>
      <xdr:spPr bwMode="auto">
        <a:xfrm>
          <a:off x="1047750" y="266700"/>
          <a:ext cx="247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6576" rIns="0" bIns="0" anchor="t" upright="1"/>
        <a:lstStyle/>
        <a:p>
          <a:pPr algn="l" rtl="0">
            <a:defRPr sz="1000"/>
          </a:pPr>
          <a:r>
            <a:rPr lang="ru-RU" sz="1800" b="1" i="0" u="none" strike="noStrike" baseline="0">
              <a:solidFill>
                <a:srgbClr val="FFFFFF"/>
              </a:solidFill>
              <a:latin typeface="Calibri"/>
            </a:rPr>
            <a:t>!</a:t>
          </a:r>
        </a:p>
      </xdr:txBody>
    </xdr:sp>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230363" name="PAGE_FIRST" descr="tick_circle_3887.png" hidden="1">
          <a:extLst>
            <a:ext uri="{FF2B5EF4-FFF2-40B4-BE49-F238E27FC236}">
              <a16:creationId xmlns:a16="http://schemas.microsoft.com/office/drawing/2014/main" id="{00000000-0008-0000-0000-0000DB8303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105650" y="45720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230364" name="PAGE_BACK" descr="tick_circle_3887.png" hidden="1">
          <a:extLst>
            <a:ext uri="{FF2B5EF4-FFF2-40B4-BE49-F238E27FC236}">
              <a16:creationId xmlns:a16="http://schemas.microsoft.com/office/drawing/2014/main" id="{00000000-0008-0000-0000-0000DC8303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315200" y="4572000"/>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123825</xdr:colOff>
      <xdr:row>1</xdr:row>
      <xdr:rowOff>76200</xdr:rowOff>
    </xdr:from>
    <xdr:to>
      <xdr:col>24</xdr:col>
      <xdr:colOff>295274</xdr:colOff>
      <xdr:row>2</xdr:row>
      <xdr:rowOff>152400</xdr:rowOff>
    </xdr:to>
    <xdr:sp macro="[0]!modInstruction.cmdStart_Click_Handler" textlink="">
      <xdr:nvSpPr>
        <xdr:cNvPr id="51" name="cmdStart" hidden="1">
          <a:extLst>
            <a:ext uri="{FF2B5EF4-FFF2-40B4-BE49-F238E27FC236}">
              <a16:creationId xmlns:a16="http://schemas.microsoft.com/office/drawing/2014/main" id="{00000000-0008-0000-0000-000033000000}"/>
            </a:ext>
          </a:extLst>
        </xdr:cNvPr>
        <xdr:cNvSpPr>
          <a:spLocks noChangeArrowheads="1"/>
        </xdr:cNvSpPr>
      </xdr:nvSpPr>
      <xdr:spPr bwMode="auto">
        <a:xfrm>
          <a:off x="7134225" y="209550"/>
          <a:ext cx="1647824" cy="285750"/>
        </a:xfrm>
        <a:prstGeom prst="roundRect">
          <a:avLst>
            <a:gd name="adj" fmla="val 0"/>
          </a:avLst>
        </a:prstGeom>
        <a:gradFill rotWithShape="1">
          <a:gsLst>
            <a:gs pos="0">
              <a:srgbClr val="FFFFFF"/>
            </a:gs>
            <a:gs pos="100000">
              <a:srgbClr val="C0C0C0"/>
            </a:gs>
          </a:gsLst>
          <a:lin ang="5400000" scaled="1"/>
        </a:gradFill>
        <a:ln w="3175" algn="ctr">
          <a:solidFill>
            <a:srgbClr val="C0C0C0"/>
          </a:solidFill>
          <a:miter lim="800000"/>
          <a:headEnd/>
          <a:tailEnd/>
        </a:ln>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xdr:twoCellAnchor>
    <xdr:from>
      <xdr:col>4</xdr:col>
      <xdr:colOff>104775</xdr:colOff>
      <xdr:row>101</xdr:row>
      <xdr:rowOff>47625</xdr:rowOff>
    </xdr:from>
    <xdr:to>
      <xdr:col>4</xdr:col>
      <xdr:colOff>257175</xdr:colOff>
      <xdr:row>102</xdr:row>
      <xdr:rowOff>9525</xdr:rowOff>
    </xdr:to>
    <xdr:pic>
      <xdr:nvPicPr>
        <xdr:cNvPr id="47" name="chkGetUpdatesTrue" descr="check_yes.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1743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57150</xdr:rowOff>
    </xdr:from>
    <xdr:to>
      <xdr:col>4</xdr:col>
      <xdr:colOff>257175</xdr:colOff>
      <xdr:row>104</xdr:row>
      <xdr:rowOff>19050</xdr:rowOff>
    </xdr:to>
    <xdr:pic>
      <xdr:nvPicPr>
        <xdr:cNvPr id="48" name="chkNoUpdatesFalse" descr="check_no.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76525" y="2133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57150</xdr:rowOff>
    </xdr:from>
    <xdr:to>
      <xdr:col>4</xdr:col>
      <xdr:colOff>257175</xdr:colOff>
      <xdr:row>104</xdr:row>
      <xdr:rowOff>19050</xdr:rowOff>
    </xdr:to>
    <xdr:pic>
      <xdr:nvPicPr>
        <xdr:cNvPr id="49" name="chkNoUpdatesTrue" descr="check_yes.jpg" hidden="1">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2133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47625</xdr:rowOff>
    </xdr:from>
    <xdr:to>
      <xdr:col>4</xdr:col>
      <xdr:colOff>257175</xdr:colOff>
      <xdr:row>102</xdr:row>
      <xdr:rowOff>9525</xdr:rowOff>
    </xdr:to>
    <xdr:pic>
      <xdr:nvPicPr>
        <xdr:cNvPr id="50" name="chkGetUpdatesFalse" descr="check_no.png" hidden="1">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76525" y="1743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31</xdr:col>
          <xdr:colOff>259080</xdr:colOff>
          <xdr:row>433</xdr:row>
          <xdr:rowOff>68580</xdr:rowOff>
        </xdr:from>
        <xdr:to>
          <xdr:col>41</xdr:col>
          <xdr:colOff>175260</xdr:colOff>
          <xdr:row>455</xdr:row>
          <xdr:rowOff>68580</xdr:rowOff>
        </xdr:to>
        <xdr:sp macro="" textlink="">
          <xdr:nvSpPr>
            <xdr:cNvPr id="167938" name="MANUAL_SECTION_2" hidden="1">
              <a:extLst>
                <a:ext uri="{63B3BB69-23CF-44E3-9099-C40C66FF867C}">
                  <a14:compatExt spid="_x0000_s167938"/>
                </a:ext>
                <a:ext uri="{FF2B5EF4-FFF2-40B4-BE49-F238E27FC236}">
                  <a16:creationId xmlns:a16="http://schemas.microsoft.com/office/drawing/2014/main" id="{00000000-0008-0000-0000-000002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257175</xdr:colOff>
          <xdr:row>433</xdr:row>
          <xdr:rowOff>66675</xdr:rowOff>
        </xdr:from>
        <xdr:to>
          <xdr:col>41</xdr:col>
          <xdr:colOff>161925</xdr:colOff>
          <xdr:row>454</xdr:row>
          <xdr:rowOff>57150</xdr:rowOff>
        </xdr:to>
        <xdr:sp macro="" textlink="">
          <xdr:nvSpPr>
            <xdr:cNvPr id="167939" name="MANUAL_SECTION_3" hidden="1">
              <a:extLst>
                <a:ext uri="{63B3BB69-23CF-44E3-9099-C40C66FF867C}">
                  <a14:compatExt spid="_x0000_s167939"/>
                </a:ext>
                <a:ext uri="{FF2B5EF4-FFF2-40B4-BE49-F238E27FC236}">
                  <a16:creationId xmlns:a16="http://schemas.microsoft.com/office/drawing/2014/main" id="{00000000-0008-0000-0000-000003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257175</xdr:colOff>
          <xdr:row>433</xdr:row>
          <xdr:rowOff>66675</xdr:rowOff>
        </xdr:from>
        <xdr:to>
          <xdr:col>41</xdr:col>
          <xdr:colOff>161925</xdr:colOff>
          <xdr:row>454</xdr:row>
          <xdr:rowOff>38100</xdr:rowOff>
        </xdr:to>
        <xdr:sp macro="" textlink="">
          <xdr:nvSpPr>
            <xdr:cNvPr id="167940" name="MANUAL_SECTION_4" hidden="1">
              <a:extLst>
                <a:ext uri="{63B3BB69-23CF-44E3-9099-C40C66FF867C}">
                  <a14:compatExt spid="_x0000_s167940"/>
                </a:ext>
                <a:ext uri="{FF2B5EF4-FFF2-40B4-BE49-F238E27FC236}">
                  <a16:creationId xmlns:a16="http://schemas.microsoft.com/office/drawing/2014/main" id="{00000000-0008-0000-0000-000004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257175</xdr:colOff>
          <xdr:row>433</xdr:row>
          <xdr:rowOff>66675</xdr:rowOff>
        </xdr:from>
        <xdr:to>
          <xdr:col>41</xdr:col>
          <xdr:colOff>161925</xdr:colOff>
          <xdr:row>454</xdr:row>
          <xdr:rowOff>66675</xdr:rowOff>
        </xdr:to>
        <xdr:sp macro="" textlink="">
          <xdr:nvSpPr>
            <xdr:cNvPr id="191831" name="MANUAL_SECTION_5" hidden="1">
              <a:extLst>
                <a:ext uri="{63B3BB69-23CF-44E3-9099-C40C66FF867C}">
                  <a14:compatExt spid="_x0000_s191831"/>
                </a:ext>
                <a:ext uri="{FF2B5EF4-FFF2-40B4-BE49-F238E27FC236}">
                  <a16:creationId xmlns:a16="http://schemas.microsoft.com/office/drawing/2014/main" id="{00000000-0008-0000-0000-000057ED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2</xdr:col>
      <xdr:colOff>314325</xdr:colOff>
      <xdr:row>5</xdr:row>
      <xdr:rowOff>9525</xdr:rowOff>
    </xdr:to>
    <xdr:pic macro="[0]!mod_00.FREEZE_PANES">
      <xdr:nvPicPr>
        <xdr:cNvPr id="3" name="FREEZE_PANES_H11" descr="update_org.png">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7</xdr:row>
      <xdr:rowOff>9526</xdr:rowOff>
    </xdr:from>
    <xdr:to>
      <xdr:col>4</xdr:col>
      <xdr:colOff>952500</xdr:colOff>
      <xdr:row>7</xdr:row>
      <xdr:rowOff>200026</xdr:rowOff>
    </xdr:to>
    <xdr:sp macro="[0]!mod_06.cmdInfoClick_Handler" textlink="">
      <xdr:nvSpPr>
        <xdr:cNvPr id="4" name="cmdInfo">
          <a:extLst>
            <a:ext uri="{FF2B5EF4-FFF2-40B4-BE49-F238E27FC236}">
              <a16:creationId xmlns:a16="http://schemas.microsoft.com/office/drawing/2014/main" id="{00000000-0008-0000-0900-000004000000}"/>
            </a:ext>
          </a:extLst>
        </xdr:cNvPr>
        <xdr:cNvSpPr/>
      </xdr:nvSpPr>
      <xdr:spPr>
        <a:xfrm>
          <a:off x="800100" y="495301"/>
          <a:ext cx="9429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900" b="1" u="sng">
              <a:solidFill>
                <a:srgbClr val="0070C0"/>
              </a:solidFill>
              <a:latin typeface="Tahoma" panose="020B0604030504040204" pitchFamily="34" charset="0"/>
              <a:ea typeface="Tahoma" panose="020B0604030504040204" pitchFamily="34" charset="0"/>
              <a:cs typeface="Tahoma" panose="020B0604030504040204" pitchFamily="34" charset="0"/>
            </a:rPr>
            <a:t>Инструкция</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2</xdr:col>
      <xdr:colOff>38100</xdr:colOff>
      <xdr:row>3</xdr:row>
      <xdr:rowOff>28575</xdr:rowOff>
    </xdr:from>
    <xdr:to>
      <xdr:col>2</xdr:col>
      <xdr:colOff>323850</xdr:colOff>
      <xdr:row>5</xdr:row>
      <xdr:rowOff>9525</xdr:rowOff>
    </xdr:to>
    <xdr:pic macro="[0]!mod_00.FREEZE_PANES">
      <xdr:nvPicPr>
        <xdr:cNvPr id="218340" name="FREEZE_PANES_C8" descr="update_org.png">
          <a:extLst>
            <a:ext uri="{FF2B5EF4-FFF2-40B4-BE49-F238E27FC236}">
              <a16:creationId xmlns:a16="http://schemas.microsoft.com/office/drawing/2014/main" id="{00000000-0008-0000-0A00-0000E45403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447675</xdr:colOff>
      <xdr:row>0</xdr:row>
      <xdr:rowOff>0</xdr:rowOff>
    </xdr:from>
    <xdr:to>
      <xdr:col>3</xdr:col>
      <xdr:colOff>126075</xdr:colOff>
      <xdr:row>2</xdr:row>
      <xdr:rowOff>2250</xdr:rowOff>
    </xdr:to>
    <xdr:pic macro="[0]!AllSheetsInThisWorkbook.MakeList">
      <xdr:nvPicPr>
        <xdr:cNvPr id="3" name="Рисунок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276725" y="0"/>
          <a:ext cx="288000" cy="288000"/>
        </a:xfrm>
        <a:prstGeom prst="rect">
          <a:avLst/>
        </a:prstGeom>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38100</xdr:colOff>
      <xdr:row>4</xdr:row>
      <xdr:rowOff>0</xdr:rowOff>
    </xdr:from>
    <xdr:to>
      <xdr:col>21</xdr:col>
      <xdr:colOff>254241</xdr:colOff>
      <xdr:row>5</xdr:row>
      <xdr:rowOff>73125</xdr:rowOff>
    </xdr:to>
    <xdr:pic macro="[0]!mod_01.CalendarShow">
      <xdr:nvPicPr>
        <xdr:cNvPr id="2" name="shCalendar" hidden="1">
          <a:extLst>
            <a:ext uri="{FF2B5EF4-FFF2-40B4-BE49-F238E27FC236}">
              <a16:creationId xmlns:a16="http://schemas.microsoft.com/office/drawing/2014/main" id="{00000000-0008-0000-0E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74600" y="1581150"/>
          <a:ext cx="216141" cy="216000"/>
        </a:xfrm>
        <a:prstGeom prst="rect">
          <a:avLst/>
        </a:prstGeom>
      </xdr:spPr>
    </xdr:pic>
    <xdr:clientData/>
  </xdr:twoCellAnchor>
  <xdr:twoCellAnchor editAs="oneCell">
    <xdr:from>
      <xdr:col>21</xdr:col>
      <xdr:colOff>38100</xdr:colOff>
      <xdr:row>4</xdr:row>
      <xdr:rowOff>0</xdr:rowOff>
    </xdr:from>
    <xdr:to>
      <xdr:col>21</xdr:col>
      <xdr:colOff>254241</xdr:colOff>
      <xdr:row>5</xdr:row>
      <xdr:rowOff>73125</xdr:rowOff>
    </xdr:to>
    <xdr:pic macro="[0]!mod_01.CalendarShow">
      <xdr:nvPicPr>
        <xdr:cNvPr id="3" name="shCalendar" hidden="1">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74600" y="1581150"/>
          <a:ext cx="216141" cy="216000"/>
        </a:xfrm>
        <a:prstGeom prst="rect">
          <a:avLst/>
        </a:prstGeom>
      </xdr:spPr>
    </xdr:pic>
    <xdr:clientData/>
  </xdr:twoCellAnchor>
  <xdr:twoCellAnchor editAs="oneCell">
    <xdr:from>
      <xdr:col>20</xdr:col>
      <xdr:colOff>38100</xdr:colOff>
      <xdr:row>2</xdr:row>
      <xdr:rowOff>0</xdr:rowOff>
    </xdr:from>
    <xdr:to>
      <xdr:col>20</xdr:col>
      <xdr:colOff>254241</xdr:colOff>
      <xdr:row>3</xdr:row>
      <xdr:rowOff>73125</xdr:rowOff>
    </xdr:to>
    <xdr:pic macro="[0]!mod_01.CalendarShow">
      <xdr:nvPicPr>
        <xdr:cNvPr id="4" name="shCalendar" hidden="1">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79175" y="1752600"/>
          <a:ext cx="216141" cy="216000"/>
        </a:xfrm>
        <a:prstGeom prst="rect">
          <a:avLst/>
        </a:prstGeom>
      </xdr:spPr>
    </xdr:pic>
    <xdr:clientData/>
  </xdr:twoCellAnchor>
  <xdr:twoCellAnchor editAs="oneCell">
    <xdr:from>
      <xdr:col>20</xdr:col>
      <xdr:colOff>38100</xdr:colOff>
      <xdr:row>3</xdr:row>
      <xdr:rowOff>0</xdr:rowOff>
    </xdr:from>
    <xdr:to>
      <xdr:col>20</xdr:col>
      <xdr:colOff>254241</xdr:colOff>
      <xdr:row>4</xdr:row>
      <xdr:rowOff>73125</xdr:rowOff>
    </xdr:to>
    <xdr:pic macro="[0]!mod_01.CalendarShow">
      <xdr:nvPicPr>
        <xdr:cNvPr id="5" name="shCalendar" hidden="1">
          <a:extLst>
            <a:ext uri="{FF2B5EF4-FFF2-40B4-BE49-F238E27FC236}">
              <a16:creationId xmlns:a16="http://schemas.microsoft.com/office/drawing/2014/main" id="{00000000-0008-0000-0E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79175" y="1933575"/>
          <a:ext cx="216141" cy="21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0</xdr:row>
      <xdr:rowOff>19050</xdr:rowOff>
    </xdr:from>
    <xdr:to>
      <xdr:col>5</xdr:col>
      <xdr:colOff>476249</xdr:colOff>
      <xdr:row>1</xdr:row>
      <xdr:rowOff>0</xdr:rowOff>
    </xdr:to>
    <xdr:sp macro="[0]!modUpdTemplLogger.Clear" textlink="">
      <xdr:nvSpPr>
        <xdr:cNvPr id="4" name="cmdClearLog">
          <a:extLst>
            <a:ext uri="{FF2B5EF4-FFF2-40B4-BE49-F238E27FC236}">
              <a16:creationId xmlns:a16="http://schemas.microsoft.com/office/drawing/2014/main" id="{00000000-0008-0000-0100-000004000000}"/>
            </a:ext>
          </a:extLst>
        </xdr:cNvPr>
        <xdr:cNvSpPr>
          <a:spLocks noChangeArrowheads="1"/>
        </xdr:cNvSpPr>
      </xdr:nvSpPr>
      <xdr:spPr bwMode="auto">
        <a:xfrm>
          <a:off x="9525000" y="19050"/>
          <a:ext cx="1647824" cy="285750"/>
        </a:xfrm>
        <a:prstGeom prst="roundRect">
          <a:avLst>
            <a:gd name="adj" fmla="val 0"/>
          </a:avLst>
        </a:prstGeom>
        <a:gradFill rotWithShape="1">
          <a:gsLst>
            <a:gs pos="0">
              <a:srgbClr val="FFFFFF"/>
            </a:gs>
            <a:gs pos="100000">
              <a:srgbClr val="C0C0C0"/>
            </a:gs>
          </a:gsLst>
          <a:lin ang="5400000" scaled="1"/>
        </a:gradFill>
        <a:ln w="3175" algn="ctr">
          <a:solidFill>
            <a:srgbClr val="C0C0C0"/>
          </a:solidFill>
          <a:miter lim="800000"/>
          <a:headEnd/>
          <a:tailEnd/>
        </a:ln>
      </xdr:spPr>
      <xdr:txBody>
        <a:bodyPr vertOverflow="clip" wrap="square" lIns="27432" tIns="18288" rIns="27432" bIns="18288" anchor="ctr" upright="1"/>
        <a:lstStyle/>
        <a:p>
          <a:pPr algn="ctr" rtl="0"/>
          <a:r>
            <a:rPr lang="ru-RU" sz="1100" b="0" i="0" baseline="0">
              <a:effectLst/>
              <a:latin typeface="+mn-lt"/>
              <a:ea typeface="+mn-ea"/>
              <a:cs typeface="+mn-cs"/>
            </a:rPr>
            <a:t>Очистить лог</a:t>
          </a:r>
          <a:endParaRPr lang="ru-RU" sz="900">
            <a:effectLst/>
          </a:endParaRPr>
        </a:p>
      </xdr:txBody>
    </xdr:sp>
    <xdr:clientData/>
  </xdr:twoCellAnchor>
  <xdr:twoCellAnchor editAs="oneCell">
    <xdr:from>
      <xdr:col>0</xdr:col>
      <xdr:colOff>200025</xdr:colOff>
      <xdr:row>0</xdr:row>
      <xdr:rowOff>19050</xdr:rowOff>
    </xdr:from>
    <xdr:to>
      <xdr:col>0</xdr:col>
      <xdr:colOff>488025</xdr:colOff>
      <xdr:row>1</xdr:row>
      <xdr:rowOff>2250</xdr:rowOff>
    </xdr:to>
    <xdr:pic macro="[0]!Instruction.cmdGetUpdate_Click">
      <xdr:nvPicPr>
        <xdr:cNvPr id="5" name="cmdRefresh">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200025" y="19050"/>
          <a:ext cx="288000" cy="288000"/>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6</xdr:col>
      <xdr:colOff>504826</xdr:colOff>
      <xdr:row>4</xdr:row>
      <xdr:rowOff>38100</xdr:rowOff>
    </xdr:from>
    <xdr:to>
      <xdr:col>9</xdr:col>
      <xdr:colOff>381000</xdr:colOff>
      <xdr:row>6</xdr:row>
      <xdr:rowOff>38100</xdr:rowOff>
    </xdr:to>
    <xdr:sp macro="[0]!mod_00.cmdStart_Click_Handler" textlink="">
      <xdr:nvSpPr>
        <xdr:cNvPr id="2" name="cmdStart" hidden="1">
          <a:extLst>
            <a:ext uri="{FF2B5EF4-FFF2-40B4-BE49-F238E27FC236}">
              <a16:creationId xmlns:a16="http://schemas.microsoft.com/office/drawing/2014/main" id="{00000000-0008-0000-0200-000002000000}"/>
            </a:ext>
          </a:extLst>
        </xdr:cNvPr>
        <xdr:cNvSpPr>
          <a:spLocks noChangeArrowheads="1"/>
        </xdr:cNvSpPr>
      </xdr:nvSpPr>
      <xdr:spPr bwMode="auto">
        <a:xfrm>
          <a:off x="6457951" y="323850"/>
          <a:ext cx="1647824" cy="285750"/>
        </a:xfrm>
        <a:prstGeom prst="roundRect">
          <a:avLst>
            <a:gd name="adj" fmla="val 0"/>
          </a:avLst>
        </a:prstGeom>
        <a:gradFill rotWithShape="1">
          <a:gsLst>
            <a:gs pos="0">
              <a:srgbClr val="FFFFFF"/>
            </a:gs>
            <a:gs pos="100000">
              <a:srgbClr val="C0C0C0"/>
            </a:gs>
          </a:gsLst>
          <a:lin ang="5400000" scaled="1"/>
        </a:gradFill>
        <a:ln w="3175" algn="ctr">
          <a:solidFill>
            <a:srgbClr val="C0C0C0"/>
          </a:solidFill>
          <a:miter lim="800000"/>
          <a:headEnd/>
          <a:tailEnd/>
        </a:ln>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xdr:oneCellAnchor>
    <xdr:from>
      <xdr:col>6</xdr:col>
      <xdr:colOff>9525</xdr:colOff>
      <xdr:row>22</xdr:row>
      <xdr:rowOff>0</xdr:rowOff>
    </xdr:from>
    <xdr:ext cx="323850" cy="323850"/>
    <xdr:pic macro="[0]!mod_00.cmdUpdateReestrMO_Click_Handler">
      <xdr:nvPicPr>
        <xdr:cNvPr id="3" name="cmdRefreshMO" descr="icon16.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duotone>
            <a:prstClr val="black"/>
            <a:schemeClr val="tx1">
              <a:lumMod val="95000"/>
              <a:lumOff val="5000"/>
              <a:tint val="45000"/>
              <a:satMod val="400000"/>
            </a:schemeClr>
          </a:duotone>
        </a:blip>
        <a:srcRect/>
        <a:stretch>
          <a:fillRect/>
        </a:stretch>
      </xdr:blipFill>
      <xdr:spPr bwMode="auto">
        <a:xfrm>
          <a:off x="6124575" y="3343275"/>
          <a:ext cx="323850" cy="32385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2</xdr:col>
      <xdr:colOff>314325</xdr:colOff>
      <xdr:row>5</xdr:row>
      <xdr:rowOff>0</xdr:rowOff>
    </xdr:to>
    <xdr:pic macro="[0]!mod_00.FREEZE_PANES">
      <xdr:nvPicPr>
        <xdr:cNvPr id="4" name="FREEZE_PANES_F10" descr="update_org.png">
          <a:extLst>
            <a:ext uri="{FF2B5EF4-FFF2-40B4-BE49-F238E27FC236}">
              <a16:creationId xmlns:a16="http://schemas.microsoft.com/office/drawing/2014/main" id="{00000000-0008-0000-03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38100</xdr:colOff>
      <xdr:row>10</xdr:row>
      <xdr:rowOff>0</xdr:rowOff>
    </xdr:from>
    <xdr:to>
      <xdr:col>20</xdr:col>
      <xdr:colOff>254241</xdr:colOff>
      <xdr:row>12</xdr:row>
      <xdr:rowOff>35025</xdr:rowOff>
    </xdr:to>
    <xdr:pic macro="[0]!mod_01.CalendarShow">
      <xdr:nvPicPr>
        <xdr:cNvPr id="3" name="shCalendar" hidden="1">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79175" y="1123950"/>
          <a:ext cx="216141" cy="216000"/>
        </a:xfrm>
        <a:prstGeom prst="rect">
          <a:avLst/>
        </a:prstGeom>
      </xdr:spPr>
    </xdr:pic>
    <xdr:clientData/>
  </xdr:twoCellAnchor>
  <xdr:twoCellAnchor editAs="oneCell">
    <xdr:from>
      <xdr:col>4</xdr:col>
      <xdr:colOff>9525</xdr:colOff>
      <xdr:row>6</xdr:row>
      <xdr:rowOff>9525</xdr:rowOff>
    </xdr:from>
    <xdr:to>
      <xdr:col>4</xdr:col>
      <xdr:colOff>914400</xdr:colOff>
      <xdr:row>7</xdr:row>
      <xdr:rowOff>66675</xdr:rowOff>
    </xdr:to>
    <xdr:sp macro="[0]!mod_01.cmdInfoClick_Handler" textlink="">
      <xdr:nvSpPr>
        <xdr:cNvPr id="5" name="cmdInfo">
          <a:extLst>
            <a:ext uri="{FF2B5EF4-FFF2-40B4-BE49-F238E27FC236}">
              <a16:creationId xmlns:a16="http://schemas.microsoft.com/office/drawing/2014/main" id="{00000000-0008-0000-0300-000005000000}"/>
            </a:ext>
          </a:extLst>
        </xdr:cNvPr>
        <xdr:cNvSpPr/>
      </xdr:nvSpPr>
      <xdr:spPr>
        <a:xfrm>
          <a:off x="714375" y="361950"/>
          <a:ext cx="9048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900" b="1" u="sng">
              <a:solidFill>
                <a:srgbClr val="0070C0"/>
              </a:solidFill>
              <a:latin typeface="Tahoma" panose="020B0604030504040204" pitchFamily="34" charset="0"/>
              <a:ea typeface="Tahoma" panose="020B0604030504040204" pitchFamily="34" charset="0"/>
              <a:cs typeface="Tahoma" panose="020B0604030504040204" pitchFamily="34" charset="0"/>
            </a:rPr>
            <a:t>Инструкция</a:t>
          </a:r>
        </a:p>
      </xdr:txBody>
    </xdr:sp>
    <xdr:clientData fPrintsWithSheet="0"/>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6" name="shCalendar" hidden="1">
          <a:extLst>
            <a:ext uri="{FF2B5EF4-FFF2-40B4-BE49-F238E27FC236}">
              <a16:creationId xmlns:a16="http://schemas.microsoft.com/office/drawing/2014/main" id="{00000000-0008-0000-0300-00000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7" name="shCalendar" hidden="1">
          <a:extLst>
            <a:ext uri="{FF2B5EF4-FFF2-40B4-BE49-F238E27FC236}">
              <a16:creationId xmlns:a16="http://schemas.microsoft.com/office/drawing/2014/main" id="{00000000-0008-0000-0300-00000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8" name="shCalendar" hidden="1">
          <a:extLst>
            <a:ext uri="{FF2B5EF4-FFF2-40B4-BE49-F238E27FC236}">
              <a16:creationId xmlns:a16="http://schemas.microsoft.com/office/drawing/2014/main" id="{00000000-0008-0000-0300-00000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9" name="shCalendar" hidden="1">
          <a:extLst>
            <a:ext uri="{FF2B5EF4-FFF2-40B4-BE49-F238E27FC236}">
              <a16:creationId xmlns:a16="http://schemas.microsoft.com/office/drawing/2014/main" id="{00000000-0008-0000-0300-00000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0" name="shCalendar" hidden="1">
          <a:extLst>
            <a:ext uri="{FF2B5EF4-FFF2-40B4-BE49-F238E27FC236}">
              <a16:creationId xmlns:a16="http://schemas.microsoft.com/office/drawing/2014/main" id="{00000000-0008-0000-0300-00000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1" name="shCalendar" hidden="1">
          <a:extLst>
            <a:ext uri="{FF2B5EF4-FFF2-40B4-BE49-F238E27FC236}">
              <a16:creationId xmlns:a16="http://schemas.microsoft.com/office/drawing/2014/main" id="{00000000-0008-0000-0300-00000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35025</xdr:rowOff>
    </xdr:to>
    <xdr:pic macro="[0]!mod_01.CalendarShow">
      <xdr:nvPicPr>
        <xdr:cNvPr id="12" name="shCalendar" hidden="1">
          <a:extLst>
            <a:ext uri="{FF2B5EF4-FFF2-40B4-BE49-F238E27FC236}">
              <a16:creationId xmlns:a16="http://schemas.microsoft.com/office/drawing/2014/main" id="{00000000-0008-0000-0300-00000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35025</xdr:rowOff>
    </xdr:to>
    <xdr:pic macro="[0]!mod_01.CalendarShow">
      <xdr:nvPicPr>
        <xdr:cNvPr id="13" name="shCalendar" hidden="1">
          <a:extLst>
            <a:ext uri="{FF2B5EF4-FFF2-40B4-BE49-F238E27FC236}">
              <a16:creationId xmlns:a16="http://schemas.microsoft.com/office/drawing/2014/main" id="{00000000-0008-0000-0300-00000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35025</xdr:rowOff>
    </xdr:to>
    <xdr:pic macro="[0]!mod_01.CalendarShow">
      <xdr:nvPicPr>
        <xdr:cNvPr id="14" name="shCalendar" hidden="1">
          <a:extLst>
            <a:ext uri="{FF2B5EF4-FFF2-40B4-BE49-F238E27FC236}">
              <a16:creationId xmlns:a16="http://schemas.microsoft.com/office/drawing/2014/main" id="{00000000-0008-0000-0300-00000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35025</xdr:rowOff>
    </xdr:to>
    <xdr:pic macro="[0]!mod_01.CalendarShow">
      <xdr:nvPicPr>
        <xdr:cNvPr id="15" name="shCalendar" hidden="1">
          <a:extLst>
            <a:ext uri="{FF2B5EF4-FFF2-40B4-BE49-F238E27FC236}">
              <a16:creationId xmlns:a16="http://schemas.microsoft.com/office/drawing/2014/main" id="{00000000-0008-0000-0300-00000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6" name="shCalendar" hidden="1">
          <a:extLst>
            <a:ext uri="{FF2B5EF4-FFF2-40B4-BE49-F238E27FC236}">
              <a16:creationId xmlns:a16="http://schemas.microsoft.com/office/drawing/2014/main" id="{00000000-0008-0000-0300-00001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 name="shCalendar" hidden="1">
          <a:extLst>
            <a:ext uri="{FF2B5EF4-FFF2-40B4-BE49-F238E27FC236}">
              <a16:creationId xmlns:a16="http://schemas.microsoft.com/office/drawing/2014/main" id="{00000000-0008-0000-0300-00001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8" name="shCalendar" hidden="1">
          <a:extLst>
            <a:ext uri="{FF2B5EF4-FFF2-40B4-BE49-F238E27FC236}">
              <a16:creationId xmlns:a16="http://schemas.microsoft.com/office/drawing/2014/main" id="{00000000-0008-0000-0300-00001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9" name="shCalendar" hidden="1">
          <a:extLst>
            <a:ext uri="{FF2B5EF4-FFF2-40B4-BE49-F238E27FC236}">
              <a16:creationId xmlns:a16="http://schemas.microsoft.com/office/drawing/2014/main" id="{00000000-0008-0000-0300-00001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20" name="shCalendar" hidden="1">
          <a:extLst>
            <a:ext uri="{FF2B5EF4-FFF2-40B4-BE49-F238E27FC236}">
              <a16:creationId xmlns:a16="http://schemas.microsoft.com/office/drawing/2014/main" id="{00000000-0008-0000-0300-00001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21" name="shCalendar" hidden="1">
          <a:extLst>
            <a:ext uri="{FF2B5EF4-FFF2-40B4-BE49-F238E27FC236}">
              <a16:creationId xmlns:a16="http://schemas.microsoft.com/office/drawing/2014/main" id="{00000000-0008-0000-0300-00001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22" name="shCalendar" hidden="1">
          <a:extLst>
            <a:ext uri="{FF2B5EF4-FFF2-40B4-BE49-F238E27FC236}">
              <a16:creationId xmlns:a16="http://schemas.microsoft.com/office/drawing/2014/main" id="{00000000-0008-0000-0300-00001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23" name="shCalendar" hidden="1">
          <a:extLst>
            <a:ext uri="{FF2B5EF4-FFF2-40B4-BE49-F238E27FC236}">
              <a16:creationId xmlns:a16="http://schemas.microsoft.com/office/drawing/2014/main" id="{00000000-0008-0000-0300-00001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24" name="shCalendar" hidden="1">
          <a:extLst>
            <a:ext uri="{FF2B5EF4-FFF2-40B4-BE49-F238E27FC236}">
              <a16:creationId xmlns:a16="http://schemas.microsoft.com/office/drawing/2014/main" id="{00000000-0008-0000-0300-00001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25" name="shCalendar" hidden="1">
          <a:extLst>
            <a:ext uri="{FF2B5EF4-FFF2-40B4-BE49-F238E27FC236}">
              <a16:creationId xmlns:a16="http://schemas.microsoft.com/office/drawing/2014/main" id="{00000000-0008-0000-0300-00001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26" name="shCalendar" hidden="1">
          <a:extLst>
            <a:ext uri="{FF2B5EF4-FFF2-40B4-BE49-F238E27FC236}">
              <a16:creationId xmlns:a16="http://schemas.microsoft.com/office/drawing/2014/main" id="{00000000-0008-0000-0300-00001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27" name="shCalendar" hidden="1">
          <a:extLst>
            <a:ext uri="{FF2B5EF4-FFF2-40B4-BE49-F238E27FC236}">
              <a16:creationId xmlns:a16="http://schemas.microsoft.com/office/drawing/2014/main" id="{00000000-0008-0000-0300-00001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28" name="shCalendar" hidden="1">
          <a:extLst>
            <a:ext uri="{FF2B5EF4-FFF2-40B4-BE49-F238E27FC236}">
              <a16:creationId xmlns:a16="http://schemas.microsoft.com/office/drawing/2014/main" id="{00000000-0008-0000-0300-00001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29" name="shCalendar" hidden="1">
          <a:extLst>
            <a:ext uri="{FF2B5EF4-FFF2-40B4-BE49-F238E27FC236}">
              <a16:creationId xmlns:a16="http://schemas.microsoft.com/office/drawing/2014/main" id="{00000000-0008-0000-0300-00001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0" name="shCalendar" hidden="1">
          <a:extLst>
            <a:ext uri="{FF2B5EF4-FFF2-40B4-BE49-F238E27FC236}">
              <a16:creationId xmlns:a16="http://schemas.microsoft.com/office/drawing/2014/main" id="{00000000-0008-0000-0300-00001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1" name="shCalendar" hidden="1">
          <a:extLst>
            <a:ext uri="{FF2B5EF4-FFF2-40B4-BE49-F238E27FC236}">
              <a16:creationId xmlns:a16="http://schemas.microsoft.com/office/drawing/2014/main" id="{00000000-0008-0000-0300-00001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2" name="shCalendar" hidden="1">
          <a:extLst>
            <a:ext uri="{FF2B5EF4-FFF2-40B4-BE49-F238E27FC236}">
              <a16:creationId xmlns:a16="http://schemas.microsoft.com/office/drawing/2014/main" id="{00000000-0008-0000-0300-00002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3" name="shCalendar" hidden="1">
          <a:extLst>
            <a:ext uri="{FF2B5EF4-FFF2-40B4-BE49-F238E27FC236}">
              <a16:creationId xmlns:a16="http://schemas.microsoft.com/office/drawing/2014/main" id="{00000000-0008-0000-0300-00002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4" name="shCalendar" hidden="1">
          <a:extLst>
            <a:ext uri="{FF2B5EF4-FFF2-40B4-BE49-F238E27FC236}">
              <a16:creationId xmlns:a16="http://schemas.microsoft.com/office/drawing/2014/main" id="{00000000-0008-0000-0300-00002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5" name="shCalendar" hidden="1">
          <a:extLst>
            <a:ext uri="{FF2B5EF4-FFF2-40B4-BE49-F238E27FC236}">
              <a16:creationId xmlns:a16="http://schemas.microsoft.com/office/drawing/2014/main" id="{00000000-0008-0000-0300-00002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6" name="shCalendar" hidden="1">
          <a:extLst>
            <a:ext uri="{FF2B5EF4-FFF2-40B4-BE49-F238E27FC236}">
              <a16:creationId xmlns:a16="http://schemas.microsoft.com/office/drawing/2014/main" id="{00000000-0008-0000-0300-00002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7" name="shCalendar" hidden="1">
          <a:extLst>
            <a:ext uri="{FF2B5EF4-FFF2-40B4-BE49-F238E27FC236}">
              <a16:creationId xmlns:a16="http://schemas.microsoft.com/office/drawing/2014/main" id="{00000000-0008-0000-0300-00002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8" name="shCalendar" hidden="1">
          <a:extLst>
            <a:ext uri="{FF2B5EF4-FFF2-40B4-BE49-F238E27FC236}">
              <a16:creationId xmlns:a16="http://schemas.microsoft.com/office/drawing/2014/main" id="{00000000-0008-0000-0300-00002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39" name="shCalendar" hidden="1">
          <a:extLst>
            <a:ext uri="{FF2B5EF4-FFF2-40B4-BE49-F238E27FC236}">
              <a16:creationId xmlns:a16="http://schemas.microsoft.com/office/drawing/2014/main" id="{00000000-0008-0000-0300-00002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0" name="shCalendar" hidden="1">
          <a:extLst>
            <a:ext uri="{FF2B5EF4-FFF2-40B4-BE49-F238E27FC236}">
              <a16:creationId xmlns:a16="http://schemas.microsoft.com/office/drawing/2014/main" id="{00000000-0008-0000-0300-00002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1" name="shCalendar" hidden="1">
          <a:extLst>
            <a:ext uri="{FF2B5EF4-FFF2-40B4-BE49-F238E27FC236}">
              <a16:creationId xmlns:a16="http://schemas.microsoft.com/office/drawing/2014/main" id="{00000000-0008-0000-0300-00002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2" name="shCalendar" hidden="1">
          <a:extLst>
            <a:ext uri="{FF2B5EF4-FFF2-40B4-BE49-F238E27FC236}">
              <a16:creationId xmlns:a16="http://schemas.microsoft.com/office/drawing/2014/main" id="{00000000-0008-0000-0300-00002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3" name="shCalendar" hidden="1">
          <a:extLst>
            <a:ext uri="{FF2B5EF4-FFF2-40B4-BE49-F238E27FC236}">
              <a16:creationId xmlns:a16="http://schemas.microsoft.com/office/drawing/2014/main" id="{00000000-0008-0000-0300-00002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4" name="shCalendar" hidden="1">
          <a:extLst>
            <a:ext uri="{FF2B5EF4-FFF2-40B4-BE49-F238E27FC236}">
              <a16:creationId xmlns:a16="http://schemas.microsoft.com/office/drawing/2014/main" id="{00000000-0008-0000-0300-00002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5" name="shCalendar" hidden="1">
          <a:extLst>
            <a:ext uri="{FF2B5EF4-FFF2-40B4-BE49-F238E27FC236}">
              <a16:creationId xmlns:a16="http://schemas.microsoft.com/office/drawing/2014/main" id="{00000000-0008-0000-0300-00002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6" name="shCalendar" hidden="1">
          <a:extLst>
            <a:ext uri="{FF2B5EF4-FFF2-40B4-BE49-F238E27FC236}">
              <a16:creationId xmlns:a16="http://schemas.microsoft.com/office/drawing/2014/main" id="{00000000-0008-0000-0300-00002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7" name="shCalendar" hidden="1">
          <a:extLst>
            <a:ext uri="{FF2B5EF4-FFF2-40B4-BE49-F238E27FC236}">
              <a16:creationId xmlns:a16="http://schemas.microsoft.com/office/drawing/2014/main" id="{00000000-0008-0000-0300-00002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8" name="shCalendar" hidden="1">
          <a:extLst>
            <a:ext uri="{FF2B5EF4-FFF2-40B4-BE49-F238E27FC236}">
              <a16:creationId xmlns:a16="http://schemas.microsoft.com/office/drawing/2014/main" id="{00000000-0008-0000-0300-00003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49" name="shCalendar" hidden="1">
          <a:extLst>
            <a:ext uri="{FF2B5EF4-FFF2-40B4-BE49-F238E27FC236}">
              <a16:creationId xmlns:a16="http://schemas.microsoft.com/office/drawing/2014/main" id="{00000000-0008-0000-0300-00003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0" name="shCalendar" hidden="1">
          <a:extLst>
            <a:ext uri="{FF2B5EF4-FFF2-40B4-BE49-F238E27FC236}">
              <a16:creationId xmlns:a16="http://schemas.microsoft.com/office/drawing/2014/main" id="{00000000-0008-0000-0300-00003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1" name="shCalendar" hidden="1">
          <a:extLst>
            <a:ext uri="{FF2B5EF4-FFF2-40B4-BE49-F238E27FC236}">
              <a16:creationId xmlns:a16="http://schemas.microsoft.com/office/drawing/2014/main" id="{00000000-0008-0000-0300-00003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2" name="shCalendar" hidden="1">
          <a:extLst>
            <a:ext uri="{FF2B5EF4-FFF2-40B4-BE49-F238E27FC236}">
              <a16:creationId xmlns:a16="http://schemas.microsoft.com/office/drawing/2014/main" id="{00000000-0008-0000-0300-00003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3" name="shCalendar" hidden="1">
          <a:extLst>
            <a:ext uri="{FF2B5EF4-FFF2-40B4-BE49-F238E27FC236}">
              <a16:creationId xmlns:a16="http://schemas.microsoft.com/office/drawing/2014/main" id="{00000000-0008-0000-0300-00003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4" name="shCalendar" hidden="1">
          <a:extLst>
            <a:ext uri="{FF2B5EF4-FFF2-40B4-BE49-F238E27FC236}">
              <a16:creationId xmlns:a16="http://schemas.microsoft.com/office/drawing/2014/main" id="{00000000-0008-0000-0300-00003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5" name="shCalendar" hidden="1">
          <a:extLst>
            <a:ext uri="{FF2B5EF4-FFF2-40B4-BE49-F238E27FC236}">
              <a16:creationId xmlns:a16="http://schemas.microsoft.com/office/drawing/2014/main" id="{00000000-0008-0000-0300-00003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6" name="shCalendar" hidden="1">
          <a:extLst>
            <a:ext uri="{FF2B5EF4-FFF2-40B4-BE49-F238E27FC236}">
              <a16:creationId xmlns:a16="http://schemas.microsoft.com/office/drawing/2014/main" id="{00000000-0008-0000-0300-00003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7" name="shCalendar" hidden="1">
          <a:extLst>
            <a:ext uri="{FF2B5EF4-FFF2-40B4-BE49-F238E27FC236}">
              <a16:creationId xmlns:a16="http://schemas.microsoft.com/office/drawing/2014/main" id="{00000000-0008-0000-0300-00003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8" name="shCalendar" hidden="1">
          <a:extLst>
            <a:ext uri="{FF2B5EF4-FFF2-40B4-BE49-F238E27FC236}">
              <a16:creationId xmlns:a16="http://schemas.microsoft.com/office/drawing/2014/main" id="{00000000-0008-0000-0300-00003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59" name="shCalendar" hidden="1">
          <a:extLst>
            <a:ext uri="{FF2B5EF4-FFF2-40B4-BE49-F238E27FC236}">
              <a16:creationId xmlns:a16="http://schemas.microsoft.com/office/drawing/2014/main" id="{00000000-0008-0000-0300-00003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0" name="shCalendar" hidden="1">
          <a:extLst>
            <a:ext uri="{FF2B5EF4-FFF2-40B4-BE49-F238E27FC236}">
              <a16:creationId xmlns:a16="http://schemas.microsoft.com/office/drawing/2014/main" id="{00000000-0008-0000-0300-00003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1" name="shCalendar" hidden="1">
          <a:extLst>
            <a:ext uri="{FF2B5EF4-FFF2-40B4-BE49-F238E27FC236}">
              <a16:creationId xmlns:a16="http://schemas.microsoft.com/office/drawing/2014/main" id="{00000000-0008-0000-0300-00003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2" name="shCalendar" hidden="1">
          <a:extLst>
            <a:ext uri="{FF2B5EF4-FFF2-40B4-BE49-F238E27FC236}">
              <a16:creationId xmlns:a16="http://schemas.microsoft.com/office/drawing/2014/main" id="{00000000-0008-0000-0300-00003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3" name="shCalendar" hidden="1">
          <a:extLst>
            <a:ext uri="{FF2B5EF4-FFF2-40B4-BE49-F238E27FC236}">
              <a16:creationId xmlns:a16="http://schemas.microsoft.com/office/drawing/2014/main" id="{00000000-0008-0000-0300-00003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4" name="shCalendar" hidden="1">
          <a:extLst>
            <a:ext uri="{FF2B5EF4-FFF2-40B4-BE49-F238E27FC236}">
              <a16:creationId xmlns:a16="http://schemas.microsoft.com/office/drawing/2014/main" id="{00000000-0008-0000-0300-00004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5" name="shCalendar" hidden="1">
          <a:extLst>
            <a:ext uri="{FF2B5EF4-FFF2-40B4-BE49-F238E27FC236}">
              <a16:creationId xmlns:a16="http://schemas.microsoft.com/office/drawing/2014/main" id="{00000000-0008-0000-0300-00004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6" name="shCalendar" hidden="1">
          <a:extLst>
            <a:ext uri="{FF2B5EF4-FFF2-40B4-BE49-F238E27FC236}">
              <a16:creationId xmlns:a16="http://schemas.microsoft.com/office/drawing/2014/main" id="{00000000-0008-0000-0300-00004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7" name="shCalendar" hidden="1">
          <a:extLst>
            <a:ext uri="{FF2B5EF4-FFF2-40B4-BE49-F238E27FC236}">
              <a16:creationId xmlns:a16="http://schemas.microsoft.com/office/drawing/2014/main" id="{00000000-0008-0000-0300-00004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8" name="shCalendar" hidden="1">
          <a:extLst>
            <a:ext uri="{FF2B5EF4-FFF2-40B4-BE49-F238E27FC236}">
              <a16:creationId xmlns:a16="http://schemas.microsoft.com/office/drawing/2014/main" id="{00000000-0008-0000-0300-00004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69" name="shCalendar" hidden="1">
          <a:extLst>
            <a:ext uri="{FF2B5EF4-FFF2-40B4-BE49-F238E27FC236}">
              <a16:creationId xmlns:a16="http://schemas.microsoft.com/office/drawing/2014/main" id="{00000000-0008-0000-0300-00004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0" name="shCalendar" hidden="1">
          <a:extLst>
            <a:ext uri="{FF2B5EF4-FFF2-40B4-BE49-F238E27FC236}">
              <a16:creationId xmlns:a16="http://schemas.microsoft.com/office/drawing/2014/main" id="{00000000-0008-0000-0300-00004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1" name="shCalendar" hidden="1">
          <a:extLst>
            <a:ext uri="{FF2B5EF4-FFF2-40B4-BE49-F238E27FC236}">
              <a16:creationId xmlns:a16="http://schemas.microsoft.com/office/drawing/2014/main" id="{00000000-0008-0000-0300-00004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2" name="shCalendar" hidden="1">
          <a:extLst>
            <a:ext uri="{FF2B5EF4-FFF2-40B4-BE49-F238E27FC236}">
              <a16:creationId xmlns:a16="http://schemas.microsoft.com/office/drawing/2014/main" id="{00000000-0008-0000-0300-00004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3" name="shCalendar" hidden="1">
          <a:extLst>
            <a:ext uri="{FF2B5EF4-FFF2-40B4-BE49-F238E27FC236}">
              <a16:creationId xmlns:a16="http://schemas.microsoft.com/office/drawing/2014/main" id="{00000000-0008-0000-0300-00004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4" name="shCalendar" hidden="1">
          <a:extLst>
            <a:ext uri="{FF2B5EF4-FFF2-40B4-BE49-F238E27FC236}">
              <a16:creationId xmlns:a16="http://schemas.microsoft.com/office/drawing/2014/main" id="{00000000-0008-0000-0300-00004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5" name="shCalendar" hidden="1">
          <a:extLst>
            <a:ext uri="{FF2B5EF4-FFF2-40B4-BE49-F238E27FC236}">
              <a16:creationId xmlns:a16="http://schemas.microsoft.com/office/drawing/2014/main" id="{00000000-0008-0000-0300-00004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6" name="shCalendar" hidden="1">
          <a:extLst>
            <a:ext uri="{FF2B5EF4-FFF2-40B4-BE49-F238E27FC236}">
              <a16:creationId xmlns:a16="http://schemas.microsoft.com/office/drawing/2014/main" id="{00000000-0008-0000-0300-00004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7" name="shCalendar" hidden="1">
          <a:extLst>
            <a:ext uri="{FF2B5EF4-FFF2-40B4-BE49-F238E27FC236}">
              <a16:creationId xmlns:a16="http://schemas.microsoft.com/office/drawing/2014/main" id="{00000000-0008-0000-0300-00004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8" name="shCalendar" hidden="1">
          <a:extLst>
            <a:ext uri="{FF2B5EF4-FFF2-40B4-BE49-F238E27FC236}">
              <a16:creationId xmlns:a16="http://schemas.microsoft.com/office/drawing/2014/main" id="{00000000-0008-0000-0300-00004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79" name="shCalendar" hidden="1">
          <a:extLst>
            <a:ext uri="{FF2B5EF4-FFF2-40B4-BE49-F238E27FC236}">
              <a16:creationId xmlns:a16="http://schemas.microsoft.com/office/drawing/2014/main" id="{00000000-0008-0000-0300-00004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0" name="shCalendar" hidden="1">
          <a:extLst>
            <a:ext uri="{FF2B5EF4-FFF2-40B4-BE49-F238E27FC236}">
              <a16:creationId xmlns:a16="http://schemas.microsoft.com/office/drawing/2014/main" id="{00000000-0008-0000-0300-00005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1" name="shCalendar" hidden="1">
          <a:extLst>
            <a:ext uri="{FF2B5EF4-FFF2-40B4-BE49-F238E27FC236}">
              <a16:creationId xmlns:a16="http://schemas.microsoft.com/office/drawing/2014/main" id="{00000000-0008-0000-0300-00005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2" name="shCalendar" hidden="1">
          <a:extLst>
            <a:ext uri="{FF2B5EF4-FFF2-40B4-BE49-F238E27FC236}">
              <a16:creationId xmlns:a16="http://schemas.microsoft.com/office/drawing/2014/main" id="{00000000-0008-0000-0300-00005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3" name="shCalendar" hidden="1">
          <a:extLst>
            <a:ext uri="{FF2B5EF4-FFF2-40B4-BE49-F238E27FC236}">
              <a16:creationId xmlns:a16="http://schemas.microsoft.com/office/drawing/2014/main" id="{00000000-0008-0000-0300-00005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4" name="shCalendar" hidden="1">
          <a:extLst>
            <a:ext uri="{FF2B5EF4-FFF2-40B4-BE49-F238E27FC236}">
              <a16:creationId xmlns:a16="http://schemas.microsoft.com/office/drawing/2014/main" id="{00000000-0008-0000-0300-00005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5" name="shCalendar" hidden="1">
          <a:extLst>
            <a:ext uri="{FF2B5EF4-FFF2-40B4-BE49-F238E27FC236}">
              <a16:creationId xmlns:a16="http://schemas.microsoft.com/office/drawing/2014/main" id="{00000000-0008-0000-0300-00005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6" name="shCalendar" hidden="1">
          <a:extLst>
            <a:ext uri="{FF2B5EF4-FFF2-40B4-BE49-F238E27FC236}">
              <a16:creationId xmlns:a16="http://schemas.microsoft.com/office/drawing/2014/main" id="{00000000-0008-0000-0300-00005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7" name="shCalendar" hidden="1">
          <a:extLst>
            <a:ext uri="{FF2B5EF4-FFF2-40B4-BE49-F238E27FC236}">
              <a16:creationId xmlns:a16="http://schemas.microsoft.com/office/drawing/2014/main" id="{00000000-0008-0000-0300-00005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8" name="shCalendar" hidden="1">
          <a:extLst>
            <a:ext uri="{FF2B5EF4-FFF2-40B4-BE49-F238E27FC236}">
              <a16:creationId xmlns:a16="http://schemas.microsoft.com/office/drawing/2014/main" id="{00000000-0008-0000-0300-00005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89" name="shCalendar" hidden="1">
          <a:extLst>
            <a:ext uri="{FF2B5EF4-FFF2-40B4-BE49-F238E27FC236}">
              <a16:creationId xmlns:a16="http://schemas.microsoft.com/office/drawing/2014/main" id="{00000000-0008-0000-0300-00005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0" name="shCalendar" hidden="1">
          <a:extLst>
            <a:ext uri="{FF2B5EF4-FFF2-40B4-BE49-F238E27FC236}">
              <a16:creationId xmlns:a16="http://schemas.microsoft.com/office/drawing/2014/main" id="{00000000-0008-0000-0300-00005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1" name="shCalendar" hidden="1">
          <a:extLst>
            <a:ext uri="{FF2B5EF4-FFF2-40B4-BE49-F238E27FC236}">
              <a16:creationId xmlns:a16="http://schemas.microsoft.com/office/drawing/2014/main" id="{00000000-0008-0000-0300-00005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2" name="shCalendar" hidden="1">
          <a:extLst>
            <a:ext uri="{FF2B5EF4-FFF2-40B4-BE49-F238E27FC236}">
              <a16:creationId xmlns:a16="http://schemas.microsoft.com/office/drawing/2014/main" id="{00000000-0008-0000-0300-00005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3" name="shCalendar" hidden="1">
          <a:extLst>
            <a:ext uri="{FF2B5EF4-FFF2-40B4-BE49-F238E27FC236}">
              <a16:creationId xmlns:a16="http://schemas.microsoft.com/office/drawing/2014/main" id="{00000000-0008-0000-0300-00005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4" name="shCalendar" hidden="1">
          <a:extLst>
            <a:ext uri="{FF2B5EF4-FFF2-40B4-BE49-F238E27FC236}">
              <a16:creationId xmlns:a16="http://schemas.microsoft.com/office/drawing/2014/main" id="{00000000-0008-0000-0300-00005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5" name="shCalendar" hidden="1">
          <a:extLst>
            <a:ext uri="{FF2B5EF4-FFF2-40B4-BE49-F238E27FC236}">
              <a16:creationId xmlns:a16="http://schemas.microsoft.com/office/drawing/2014/main" id="{00000000-0008-0000-0300-00005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6" name="shCalendar" hidden="1">
          <a:extLst>
            <a:ext uri="{FF2B5EF4-FFF2-40B4-BE49-F238E27FC236}">
              <a16:creationId xmlns:a16="http://schemas.microsoft.com/office/drawing/2014/main" id="{00000000-0008-0000-0300-00006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7" name="shCalendar" hidden="1">
          <a:extLst>
            <a:ext uri="{FF2B5EF4-FFF2-40B4-BE49-F238E27FC236}">
              <a16:creationId xmlns:a16="http://schemas.microsoft.com/office/drawing/2014/main" id="{00000000-0008-0000-0300-00006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8" name="shCalendar" hidden="1">
          <a:extLst>
            <a:ext uri="{FF2B5EF4-FFF2-40B4-BE49-F238E27FC236}">
              <a16:creationId xmlns:a16="http://schemas.microsoft.com/office/drawing/2014/main" id="{00000000-0008-0000-0300-00006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99" name="shCalendar" hidden="1">
          <a:extLst>
            <a:ext uri="{FF2B5EF4-FFF2-40B4-BE49-F238E27FC236}">
              <a16:creationId xmlns:a16="http://schemas.microsoft.com/office/drawing/2014/main" id="{00000000-0008-0000-0300-00006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0" name="shCalendar" hidden="1">
          <a:extLst>
            <a:ext uri="{FF2B5EF4-FFF2-40B4-BE49-F238E27FC236}">
              <a16:creationId xmlns:a16="http://schemas.microsoft.com/office/drawing/2014/main" id="{00000000-0008-0000-0300-00006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1" name="shCalendar" hidden="1">
          <a:extLst>
            <a:ext uri="{FF2B5EF4-FFF2-40B4-BE49-F238E27FC236}">
              <a16:creationId xmlns:a16="http://schemas.microsoft.com/office/drawing/2014/main" id="{00000000-0008-0000-0300-00006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2" name="shCalendar" hidden="1">
          <a:extLst>
            <a:ext uri="{FF2B5EF4-FFF2-40B4-BE49-F238E27FC236}">
              <a16:creationId xmlns:a16="http://schemas.microsoft.com/office/drawing/2014/main" id="{00000000-0008-0000-0300-00006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3" name="shCalendar" hidden="1">
          <a:extLst>
            <a:ext uri="{FF2B5EF4-FFF2-40B4-BE49-F238E27FC236}">
              <a16:creationId xmlns:a16="http://schemas.microsoft.com/office/drawing/2014/main" id="{00000000-0008-0000-0300-00006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4" name="shCalendar" hidden="1">
          <a:extLst>
            <a:ext uri="{FF2B5EF4-FFF2-40B4-BE49-F238E27FC236}">
              <a16:creationId xmlns:a16="http://schemas.microsoft.com/office/drawing/2014/main" id="{00000000-0008-0000-0300-00006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5" name="shCalendar" hidden="1">
          <a:extLst>
            <a:ext uri="{FF2B5EF4-FFF2-40B4-BE49-F238E27FC236}">
              <a16:creationId xmlns:a16="http://schemas.microsoft.com/office/drawing/2014/main" id="{00000000-0008-0000-0300-00006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6" name="shCalendar" hidden="1">
          <a:extLst>
            <a:ext uri="{FF2B5EF4-FFF2-40B4-BE49-F238E27FC236}">
              <a16:creationId xmlns:a16="http://schemas.microsoft.com/office/drawing/2014/main" id="{00000000-0008-0000-0300-00006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7" name="shCalendar" hidden="1">
          <a:extLst>
            <a:ext uri="{FF2B5EF4-FFF2-40B4-BE49-F238E27FC236}">
              <a16:creationId xmlns:a16="http://schemas.microsoft.com/office/drawing/2014/main" id="{00000000-0008-0000-0300-00006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8" name="shCalendar" hidden="1">
          <a:extLst>
            <a:ext uri="{FF2B5EF4-FFF2-40B4-BE49-F238E27FC236}">
              <a16:creationId xmlns:a16="http://schemas.microsoft.com/office/drawing/2014/main" id="{00000000-0008-0000-0300-00006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09" name="shCalendar" hidden="1">
          <a:extLst>
            <a:ext uri="{FF2B5EF4-FFF2-40B4-BE49-F238E27FC236}">
              <a16:creationId xmlns:a16="http://schemas.microsoft.com/office/drawing/2014/main" id="{00000000-0008-0000-0300-00006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0" name="shCalendar" hidden="1">
          <a:extLst>
            <a:ext uri="{FF2B5EF4-FFF2-40B4-BE49-F238E27FC236}">
              <a16:creationId xmlns:a16="http://schemas.microsoft.com/office/drawing/2014/main" id="{00000000-0008-0000-0300-00006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1" name="shCalendar" hidden="1">
          <a:extLst>
            <a:ext uri="{FF2B5EF4-FFF2-40B4-BE49-F238E27FC236}">
              <a16:creationId xmlns:a16="http://schemas.microsoft.com/office/drawing/2014/main" id="{00000000-0008-0000-0300-00006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2" name="shCalendar" hidden="1">
          <a:extLst>
            <a:ext uri="{FF2B5EF4-FFF2-40B4-BE49-F238E27FC236}">
              <a16:creationId xmlns:a16="http://schemas.microsoft.com/office/drawing/2014/main" id="{00000000-0008-0000-0300-00007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3" name="shCalendar" hidden="1">
          <a:extLst>
            <a:ext uri="{FF2B5EF4-FFF2-40B4-BE49-F238E27FC236}">
              <a16:creationId xmlns:a16="http://schemas.microsoft.com/office/drawing/2014/main" id="{00000000-0008-0000-0300-00007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4" name="shCalendar" hidden="1">
          <a:extLst>
            <a:ext uri="{FF2B5EF4-FFF2-40B4-BE49-F238E27FC236}">
              <a16:creationId xmlns:a16="http://schemas.microsoft.com/office/drawing/2014/main" id="{00000000-0008-0000-0300-00007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5" name="shCalendar" hidden="1">
          <a:extLst>
            <a:ext uri="{FF2B5EF4-FFF2-40B4-BE49-F238E27FC236}">
              <a16:creationId xmlns:a16="http://schemas.microsoft.com/office/drawing/2014/main" id="{00000000-0008-0000-0300-00007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6" name="shCalendar" hidden="1">
          <a:extLst>
            <a:ext uri="{FF2B5EF4-FFF2-40B4-BE49-F238E27FC236}">
              <a16:creationId xmlns:a16="http://schemas.microsoft.com/office/drawing/2014/main" id="{00000000-0008-0000-0300-00007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7" name="shCalendar" hidden="1">
          <a:extLst>
            <a:ext uri="{FF2B5EF4-FFF2-40B4-BE49-F238E27FC236}">
              <a16:creationId xmlns:a16="http://schemas.microsoft.com/office/drawing/2014/main" id="{00000000-0008-0000-0300-00007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8" name="shCalendar" hidden="1">
          <a:extLst>
            <a:ext uri="{FF2B5EF4-FFF2-40B4-BE49-F238E27FC236}">
              <a16:creationId xmlns:a16="http://schemas.microsoft.com/office/drawing/2014/main" id="{00000000-0008-0000-0300-00007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19" name="shCalendar" hidden="1">
          <a:extLst>
            <a:ext uri="{FF2B5EF4-FFF2-40B4-BE49-F238E27FC236}">
              <a16:creationId xmlns:a16="http://schemas.microsoft.com/office/drawing/2014/main" id="{00000000-0008-0000-0300-00007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0" name="shCalendar" hidden="1">
          <a:extLst>
            <a:ext uri="{FF2B5EF4-FFF2-40B4-BE49-F238E27FC236}">
              <a16:creationId xmlns:a16="http://schemas.microsoft.com/office/drawing/2014/main" id="{00000000-0008-0000-0300-00007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1" name="shCalendar" hidden="1">
          <a:extLst>
            <a:ext uri="{FF2B5EF4-FFF2-40B4-BE49-F238E27FC236}">
              <a16:creationId xmlns:a16="http://schemas.microsoft.com/office/drawing/2014/main" id="{00000000-0008-0000-0300-00007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2" name="shCalendar" hidden="1">
          <a:extLst>
            <a:ext uri="{FF2B5EF4-FFF2-40B4-BE49-F238E27FC236}">
              <a16:creationId xmlns:a16="http://schemas.microsoft.com/office/drawing/2014/main" id="{00000000-0008-0000-0300-00007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3" name="shCalendar" hidden="1">
          <a:extLst>
            <a:ext uri="{FF2B5EF4-FFF2-40B4-BE49-F238E27FC236}">
              <a16:creationId xmlns:a16="http://schemas.microsoft.com/office/drawing/2014/main" id="{00000000-0008-0000-0300-00007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4" name="shCalendar" hidden="1">
          <a:extLst>
            <a:ext uri="{FF2B5EF4-FFF2-40B4-BE49-F238E27FC236}">
              <a16:creationId xmlns:a16="http://schemas.microsoft.com/office/drawing/2014/main" id="{00000000-0008-0000-0300-00007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5" name="shCalendar" hidden="1">
          <a:extLst>
            <a:ext uri="{FF2B5EF4-FFF2-40B4-BE49-F238E27FC236}">
              <a16:creationId xmlns:a16="http://schemas.microsoft.com/office/drawing/2014/main" id="{00000000-0008-0000-0300-00007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6" name="shCalendar" hidden="1">
          <a:extLst>
            <a:ext uri="{FF2B5EF4-FFF2-40B4-BE49-F238E27FC236}">
              <a16:creationId xmlns:a16="http://schemas.microsoft.com/office/drawing/2014/main" id="{00000000-0008-0000-0300-00007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7" name="shCalendar" hidden="1">
          <a:extLst>
            <a:ext uri="{FF2B5EF4-FFF2-40B4-BE49-F238E27FC236}">
              <a16:creationId xmlns:a16="http://schemas.microsoft.com/office/drawing/2014/main" id="{00000000-0008-0000-0300-00007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8" name="shCalendar" hidden="1">
          <a:extLst>
            <a:ext uri="{FF2B5EF4-FFF2-40B4-BE49-F238E27FC236}">
              <a16:creationId xmlns:a16="http://schemas.microsoft.com/office/drawing/2014/main" id="{00000000-0008-0000-0300-00008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29" name="shCalendar" hidden="1">
          <a:extLst>
            <a:ext uri="{FF2B5EF4-FFF2-40B4-BE49-F238E27FC236}">
              <a16:creationId xmlns:a16="http://schemas.microsoft.com/office/drawing/2014/main" id="{00000000-0008-0000-0300-00008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0" name="shCalendar" hidden="1">
          <a:extLst>
            <a:ext uri="{FF2B5EF4-FFF2-40B4-BE49-F238E27FC236}">
              <a16:creationId xmlns:a16="http://schemas.microsoft.com/office/drawing/2014/main" id="{00000000-0008-0000-0300-00008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1" name="shCalendar" hidden="1">
          <a:extLst>
            <a:ext uri="{FF2B5EF4-FFF2-40B4-BE49-F238E27FC236}">
              <a16:creationId xmlns:a16="http://schemas.microsoft.com/office/drawing/2014/main" id="{00000000-0008-0000-0300-00008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2" name="shCalendar" hidden="1">
          <a:extLst>
            <a:ext uri="{FF2B5EF4-FFF2-40B4-BE49-F238E27FC236}">
              <a16:creationId xmlns:a16="http://schemas.microsoft.com/office/drawing/2014/main" id="{00000000-0008-0000-0300-00008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3" name="shCalendar" hidden="1">
          <a:extLst>
            <a:ext uri="{FF2B5EF4-FFF2-40B4-BE49-F238E27FC236}">
              <a16:creationId xmlns:a16="http://schemas.microsoft.com/office/drawing/2014/main" id="{00000000-0008-0000-0300-00008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4" name="shCalendar" hidden="1">
          <a:extLst>
            <a:ext uri="{FF2B5EF4-FFF2-40B4-BE49-F238E27FC236}">
              <a16:creationId xmlns:a16="http://schemas.microsoft.com/office/drawing/2014/main" id="{00000000-0008-0000-0300-00008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5" name="shCalendar" hidden="1">
          <a:extLst>
            <a:ext uri="{FF2B5EF4-FFF2-40B4-BE49-F238E27FC236}">
              <a16:creationId xmlns:a16="http://schemas.microsoft.com/office/drawing/2014/main" id="{00000000-0008-0000-0300-00008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6" name="shCalendar" hidden="1">
          <a:extLst>
            <a:ext uri="{FF2B5EF4-FFF2-40B4-BE49-F238E27FC236}">
              <a16:creationId xmlns:a16="http://schemas.microsoft.com/office/drawing/2014/main" id="{00000000-0008-0000-0300-00008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7" name="shCalendar" hidden="1">
          <a:extLst>
            <a:ext uri="{FF2B5EF4-FFF2-40B4-BE49-F238E27FC236}">
              <a16:creationId xmlns:a16="http://schemas.microsoft.com/office/drawing/2014/main" id="{00000000-0008-0000-0300-00008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8" name="shCalendar" hidden="1">
          <a:extLst>
            <a:ext uri="{FF2B5EF4-FFF2-40B4-BE49-F238E27FC236}">
              <a16:creationId xmlns:a16="http://schemas.microsoft.com/office/drawing/2014/main" id="{00000000-0008-0000-0300-00008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39" name="shCalendar" hidden="1">
          <a:extLst>
            <a:ext uri="{FF2B5EF4-FFF2-40B4-BE49-F238E27FC236}">
              <a16:creationId xmlns:a16="http://schemas.microsoft.com/office/drawing/2014/main" id="{00000000-0008-0000-0300-00008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0" name="shCalendar" hidden="1">
          <a:extLst>
            <a:ext uri="{FF2B5EF4-FFF2-40B4-BE49-F238E27FC236}">
              <a16:creationId xmlns:a16="http://schemas.microsoft.com/office/drawing/2014/main" id="{00000000-0008-0000-0300-00008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1" name="shCalendar" hidden="1">
          <a:extLst>
            <a:ext uri="{FF2B5EF4-FFF2-40B4-BE49-F238E27FC236}">
              <a16:creationId xmlns:a16="http://schemas.microsoft.com/office/drawing/2014/main" id="{00000000-0008-0000-0300-00008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2" name="shCalendar" hidden="1">
          <a:extLst>
            <a:ext uri="{FF2B5EF4-FFF2-40B4-BE49-F238E27FC236}">
              <a16:creationId xmlns:a16="http://schemas.microsoft.com/office/drawing/2014/main" id="{00000000-0008-0000-0300-00008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3" name="shCalendar" hidden="1">
          <a:extLst>
            <a:ext uri="{FF2B5EF4-FFF2-40B4-BE49-F238E27FC236}">
              <a16:creationId xmlns:a16="http://schemas.microsoft.com/office/drawing/2014/main" id="{00000000-0008-0000-0300-00008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4" name="shCalendar" hidden="1">
          <a:extLst>
            <a:ext uri="{FF2B5EF4-FFF2-40B4-BE49-F238E27FC236}">
              <a16:creationId xmlns:a16="http://schemas.microsoft.com/office/drawing/2014/main" id="{00000000-0008-0000-0300-00009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5" name="shCalendar" hidden="1">
          <a:extLst>
            <a:ext uri="{FF2B5EF4-FFF2-40B4-BE49-F238E27FC236}">
              <a16:creationId xmlns:a16="http://schemas.microsoft.com/office/drawing/2014/main" id="{00000000-0008-0000-0300-00009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6" name="shCalendar" hidden="1">
          <a:extLst>
            <a:ext uri="{FF2B5EF4-FFF2-40B4-BE49-F238E27FC236}">
              <a16:creationId xmlns:a16="http://schemas.microsoft.com/office/drawing/2014/main" id="{00000000-0008-0000-0300-00009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7" name="shCalendar" hidden="1">
          <a:extLst>
            <a:ext uri="{FF2B5EF4-FFF2-40B4-BE49-F238E27FC236}">
              <a16:creationId xmlns:a16="http://schemas.microsoft.com/office/drawing/2014/main" id="{00000000-0008-0000-0300-00009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8" name="shCalendar" hidden="1">
          <a:extLst>
            <a:ext uri="{FF2B5EF4-FFF2-40B4-BE49-F238E27FC236}">
              <a16:creationId xmlns:a16="http://schemas.microsoft.com/office/drawing/2014/main" id="{00000000-0008-0000-0300-00009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11</xdr:row>
      <xdr:rowOff>0</xdr:rowOff>
    </xdr:from>
    <xdr:to>
      <xdr:col>21</xdr:col>
      <xdr:colOff>254241</xdr:colOff>
      <xdr:row>12</xdr:row>
      <xdr:rowOff>35025</xdr:rowOff>
    </xdr:to>
    <xdr:pic macro="[0]!mod_01.CalendarShow">
      <xdr:nvPicPr>
        <xdr:cNvPr id="149" name="shCalendar" hidden="1">
          <a:extLst>
            <a:ext uri="{FF2B5EF4-FFF2-40B4-BE49-F238E27FC236}">
              <a16:creationId xmlns:a16="http://schemas.microsoft.com/office/drawing/2014/main" id="{00000000-0008-0000-0300-00009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0" name="shCalendar" hidden="1">
          <a:extLst>
            <a:ext uri="{FF2B5EF4-FFF2-40B4-BE49-F238E27FC236}">
              <a16:creationId xmlns:a16="http://schemas.microsoft.com/office/drawing/2014/main" id="{00000000-0008-0000-0300-00009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1" name="shCalendar" hidden="1">
          <a:extLst>
            <a:ext uri="{FF2B5EF4-FFF2-40B4-BE49-F238E27FC236}">
              <a16:creationId xmlns:a16="http://schemas.microsoft.com/office/drawing/2014/main" id="{00000000-0008-0000-0300-00009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2" name="shCalendar" hidden="1">
          <a:extLst>
            <a:ext uri="{FF2B5EF4-FFF2-40B4-BE49-F238E27FC236}">
              <a16:creationId xmlns:a16="http://schemas.microsoft.com/office/drawing/2014/main" id="{00000000-0008-0000-0300-00009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3" name="shCalendar" hidden="1">
          <a:extLst>
            <a:ext uri="{FF2B5EF4-FFF2-40B4-BE49-F238E27FC236}">
              <a16:creationId xmlns:a16="http://schemas.microsoft.com/office/drawing/2014/main" id="{00000000-0008-0000-0300-00009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4" name="shCalendar" hidden="1">
          <a:extLst>
            <a:ext uri="{FF2B5EF4-FFF2-40B4-BE49-F238E27FC236}">
              <a16:creationId xmlns:a16="http://schemas.microsoft.com/office/drawing/2014/main" id="{00000000-0008-0000-0300-00009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5" name="shCalendar" hidden="1">
          <a:extLst>
            <a:ext uri="{FF2B5EF4-FFF2-40B4-BE49-F238E27FC236}">
              <a16:creationId xmlns:a16="http://schemas.microsoft.com/office/drawing/2014/main" id="{00000000-0008-0000-0300-00009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6" name="shCalendar" hidden="1">
          <a:extLst>
            <a:ext uri="{FF2B5EF4-FFF2-40B4-BE49-F238E27FC236}">
              <a16:creationId xmlns:a16="http://schemas.microsoft.com/office/drawing/2014/main" id="{00000000-0008-0000-0300-00009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7" name="shCalendar" hidden="1">
          <a:extLst>
            <a:ext uri="{FF2B5EF4-FFF2-40B4-BE49-F238E27FC236}">
              <a16:creationId xmlns:a16="http://schemas.microsoft.com/office/drawing/2014/main" id="{00000000-0008-0000-0300-00009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8" name="shCalendar" hidden="1">
          <a:extLst>
            <a:ext uri="{FF2B5EF4-FFF2-40B4-BE49-F238E27FC236}">
              <a16:creationId xmlns:a16="http://schemas.microsoft.com/office/drawing/2014/main" id="{00000000-0008-0000-0300-00009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59" name="shCalendar" hidden="1">
          <a:extLst>
            <a:ext uri="{FF2B5EF4-FFF2-40B4-BE49-F238E27FC236}">
              <a16:creationId xmlns:a16="http://schemas.microsoft.com/office/drawing/2014/main" id="{00000000-0008-0000-0300-00009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60" name="shCalendar" hidden="1">
          <a:extLst>
            <a:ext uri="{FF2B5EF4-FFF2-40B4-BE49-F238E27FC236}">
              <a16:creationId xmlns:a16="http://schemas.microsoft.com/office/drawing/2014/main" id="{00000000-0008-0000-0300-0000A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61" name="shCalendar" hidden="1">
          <a:extLst>
            <a:ext uri="{FF2B5EF4-FFF2-40B4-BE49-F238E27FC236}">
              <a16:creationId xmlns:a16="http://schemas.microsoft.com/office/drawing/2014/main" id="{00000000-0008-0000-0300-0000A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62" name="shCalendar" hidden="1">
          <a:extLst>
            <a:ext uri="{FF2B5EF4-FFF2-40B4-BE49-F238E27FC236}">
              <a16:creationId xmlns:a16="http://schemas.microsoft.com/office/drawing/2014/main" id="{00000000-0008-0000-0300-0000A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63" name="shCalendar" hidden="1">
          <a:extLst>
            <a:ext uri="{FF2B5EF4-FFF2-40B4-BE49-F238E27FC236}">
              <a16:creationId xmlns:a16="http://schemas.microsoft.com/office/drawing/2014/main" id="{00000000-0008-0000-0300-0000A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64" name="shCalendar" hidden="1">
          <a:extLst>
            <a:ext uri="{FF2B5EF4-FFF2-40B4-BE49-F238E27FC236}">
              <a16:creationId xmlns:a16="http://schemas.microsoft.com/office/drawing/2014/main" id="{00000000-0008-0000-0300-0000A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65" name="shCalendar" hidden="1">
          <a:extLst>
            <a:ext uri="{FF2B5EF4-FFF2-40B4-BE49-F238E27FC236}">
              <a16:creationId xmlns:a16="http://schemas.microsoft.com/office/drawing/2014/main" id="{00000000-0008-0000-0300-0000A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35025</xdr:rowOff>
    </xdr:to>
    <xdr:pic macro="[0]!mod_01.CalendarShow">
      <xdr:nvPicPr>
        <xdr:cNvPr id="166" name="shCalendar" hidden="1">
          <a:extLst>
            <a:ext uri="{FF2B5EF4-FFF2-40B4-BE49-F238E27FC236}">
              <a16:creationId xmlns:a16="http://schemas.microsoft.com/office/drawing/2014/main" id="{00000000-0008-0000-0300-0000A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35025</xdr:rowOff>
    </xdr:to>
    <xdr:pic macro="[0]!mod_01.CalendarShow">
      <xdr:nvPicPr>
        <xdr:cNvPr id="167" name="shCalendar" hidden="1">
          <a:extLst>
            <a:ext uri="{FF2B5EF4-FFF2-40B4-BE49-F238E27FC236}">
              <a16:creationId xmlns:a16="http://schemas.microsoft.com/office/drawing/2014/main" id="{00000000-0008-0000-0300-0000A7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35025</xdr:rowOff>
    </xdr:to>
    <xdr:pic macro="[0]!mod_01.CalendarShow">
      <xdr:nvPicPr>
        <xdr:cNvPr id="168" name="shCalendar" hidden="1">
          <a:extLst>
            <a:ext uri="{FF2B5EF4-FFF2-40B4-BE49-F238E27FC236}">
              <a16:creationId xmlns:a16="http://schemas.microsoft.com/office/drawing/2014/main" id="{00000000-0008-0000-0300-0000A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35025</xdr:rowOff>
    </xdr:to>
    <xdr:pic macro="[0]!mod_01.CalendarShow">
      <xdr:nvPicPr>
        <xdr:cNvPr id="169" name="shCalendar" hidden="1">
          <a:extLst>
            <a:ext uri="{FF2B5EF4-FFF2-40B4-BE49-F238E27FC236}">
              <a16:creationId xmlns:a16="http://schemas.microsoft.com/office/drawing/2014/main" id="{00000000-0008-0000-0300-0000A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0" name="shCalendar" hidden="1">
          <a:extLst>
            <a:ext uri="{FF2B5EF4-FFF2-40B4-BE49-F238E27FC236}">
              <a16:creationId xmlns:a16="http://schemas.microsoft.com/office/drawing/2014/main" id="{00000000-0008-0000-0300-0000AA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1" name="shCalendar" hidden="1">
          <a:extLst>
            <a:ext uri="{FF2B5EF4-FFF2-40B4-BE49-F238E27FC236}">
              <a16:creationId xmlns:a16="http://schemas.microsoft.com/office/drawing/2014/main" id="{00000000-0008-0000-0300-0000AB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2" name="shCalendar" hidden="1">
          <a:extLst>
            <a:ext uri="{FF2B5EF4-FFF2-40B4-BE49-F238E27FC236}">
              <a16:creationId xmlns:a16="http://schemas.microsoft.com/office/drawing/2014/main" id="{00000000-0008-0000-0300-0000AC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3" name="shCalendar" hidden="1">
          <a:extLst>
            <a:ext uri="{FF2B5EF4-FFF2-40B4-BE49-F238E27FC236}">
              <a16:creationId xmlns:a16="http://schemas.microsoft.com/office/drawing/2014/main" id="{00000000-0008-0000-0300-0000AD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4" name="shCalendar" hidden="1">
          <a:extLst>
            <a:ext uri="{FF2B5EF4-FFF2-40B4-BE49-F238E27FC236}">
              <a16:creationId xmlns:a16="http://schemas.microsoft.com/office/drawing/2014/main" id="{00000000-0008-0000-0300-0000A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5" name="shCalendar" hidden="1">
          <a:extLst>
            <a:ext uri="{FF2B5EF4-FFF2-40B4-BE49-F238E27FC236}">
              <a16:creationId xmlns:a16="http://schemas.microsoft.com/office/drawing/2014/main" id="{00000000-0008-0000-0300-0000AF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6" name="shCalendar" hidden="1">
          <a:extLst>
            <a:ext uri="{FF2B5EF4-FFF2-40B4-BE49-F238E27FC236}">
              <a16:creationId xmlns:a16="http://schemas.microsoft.com/office/drawing/2014/main" id="{00000000-0008-0000-0300-0000B0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21</xdr:col>
      <xdr:colOff>38100</xdr:colOff>
      <xdr:row>10</xdr:row>
      <xdr:rowOff>0</xdr:rowOff>
    </xdr:from>
    <xdr:to>
      <xdr:col>21</xdr:col>
      <xdr:colOff>254241</xdr:colOff>
      <xdr:row>12</xdr:row>
      <xdr:rowOff>44550</xdr:rowOff>
    </xdr:to>
    <xdr:pic macro="[0]!mod_01.CalendarShow">
      <xdr:nvPicPr>
        <xdr:cNvPr id="177" name="shCalendar" hidden="1">
          <a:extLst>
            <a:ext uri="{FF2B5EF4-FFF2-40B4-BE49-F238E27FC236}">
              <a16:creationId xmlns:a16="http://schemas.microsoft.com/office/drawing/2014/main" id="{00000000-0008-0000-0300-0000B1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68975" y="666750"/>
          <a:ext cx="216141" cy="216000"/>
        </a:xfrm>
        <a:prstGeom prst="rect">
          <a:avLst/>
        </a:prstGeom>
      </xdr:spPr>
    </xdr:pic>
    <xdr:clientData/>
  </xdr:twoCellAnchor>
  <xdr:twoCellAnchor editAs="oneCell">
    <xdr:from>
      <xdr:col>20</xdr:col>
      <xdr:colOff>38100</xdr:colOff>
      <xdr:row>10</xdr:row>
      <xdr:rowOff>0</xdr:rowOff>
    </xdr:from>
    <xdr:to>
      <xdr:col>20</xdr:col>
      <xdr:colOff>254241</xdr:colOff>
      <xdr:row>12</xdr:row>
      <xdr:rowOff>6450</xdr:rowOff>
    </xdr:to>
    <xdr:pic macro="[0]!mod_01.CalendarShow">
      <xdr:nvPicPr>
        <xdr:cNvPr id="178" name="shCalendar" hidden="1">
          <a:extLst>
            <a:ext uri="{FF2B5EF4-FFF2-40B4-BE49-F238E27FC236}">
              <a16:creationId xmlns:a16="http://schemas.microsoft.com/office/drawing/2014/main" id="{5F062A96-8D72-40F7-AF72-EB3584D857D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59375" y="381000"/>
          <a:ext cx="216141" cy="216000"/>
        </a:xfrm>
        <a:prstGeom prst="rect">
          <a:avLst/>
        </a:prstGeom>
      </xdr:spPr>
    </xdr:pic>
    <xdr:clientData/>
  </xdr:twoCellAnchor>
  <xdr:twoCellAnchor editAs="oneCell">
    <xdr:from>
      <xdr:col>20</xdr:col>
      <xdr:colOff>38100</xdr:colOff>
      <xdr:row>11</xdr:row>
      <xdr:rowOff>0</xdr:rowOff>
    </xdr:from>
    <xdr:to>
      <xdr:col>20</xdr:col>
      <xdr:colOff>254241</xdr:colOff>
      <xdr:row>12</xdr:row>
      <xdr:rowOff>6450</xdr:rowOff>
    </xdr:to>
    <xdr:pic macro="[0]!mod_01.CalendarShow">
      <xdr:nvPicPr>
        <xdr:cNvPr id="179" name="shCalendar" hidden="1">
          <a:extLst>
            <a:ext uri="{FF2B5EF4-FFF2-40B4-BE49-F238E27FC236}">
              <a16:creationId xmlns:a16="http://schemas.microsoft.com/office/drawing/2014/main" id="{B13CAA67-BAE1-4110-9A7D-3ECB7FB997A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59375" y="523875"/>
          <a:ext cx="216141" cy="21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2</xdr:col>
      <xdr:colOff>314325</xdr:colOff>
      <xdr:row>5</xdr:row>
      <xdr:rowOff>9525</xdr:rowOff>
    </xdr:to>
    <xdr:pic macro="[0]!mod_00.FREEZE_PANES">
      <xdr:nvPicPr>
        <xdr:cNvPr id="2" name="FREEZE_PANES_G13" descr="update_org.png">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9526</xdr:colOff>
      <xdr:row>6</xdr:row>
      <xdr:rowOff>9525</xdr:rowOff>
    </xdr:from>
    <xdr:to>
      <xdr:col>4</xdr:col>
      <xdr:colOff>962026</xdr:colOff>
      <xdr:row>6</xdr:row>
      <xdr:rowOff>238125</xdr:rowOff>
    </xdr:to>
    <xdr:sp macro="[0]!mod_02.cmdInfoClick_Handler" textlink="">
      <xdr:nvSpPr>
        <xdr:cNvPr id="3" name="cmdInfo">
          <a:extLst>
            <a:ext uri="{FF2B5EF4-FFF2-40B4-BE49-F238E27FC236}">
              <a16:creationId xmlns:a16="http://schemas.microsoft.com/office/drawing/2014/main" id="{00000000-0008-0000-0400-000003000000}"/>
            </a:ext>
          </a:extLst>
        </xdr:cNvPr>
        <xdr:cNvSpPr/>
      </xdr:nvSpPr>
      <xdr:spPr>
        <a:xfrm>
          <a:off x="942976" y="352425"/>
          <a:ext cx="9525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900" b="1" u="sng">
              <a:solidFill>
                <a:srgbClr val="0070C0"/>
              </a:solidFill>
              <a:latin typeface="Tahoma" panose="020B0604030504040204" pitchFamily="34" charset="0"/>
              <a:ea typeface="Tahoma" panose="020B0604030504040204" pitchFamily="34" charset="0"/>
              <a:cs typeface="Tahoma" panose="020B0604030504040204" pitchFamily="34" charset="0"/>
            </a:rPr>
            <a:t>Инструкция</a:t>
          </a:r>
        </a:p>
      </xdr:txBody>
    </xdr:sp>
    <xdr:clientData fPrintsWithSheet="0"/>
  </xdr:twoCellAnchor>
  <xdr:twoCellAnchor editAs="oneCell">
    <xdr:from>
      <xdr:col>3</xdr:col>
      <xdr:colOff>9525</xdr:colOff>
      <xdr:row>12</xdr:row>
      <xdr:rowOff>9525</xdr:rowOff>
    </xdr:from>
    <xdr:to>
      <xdr:col>3</xdr:col>
      <xdr:colOff>257925</xdr:colOff>
      <xdr:row>13</xdr:row>
      <xdr:rowOff>115050</xdr:rowOff>
    </xdr:to>
    <xdr:pic macro="[0]!mod_02.cmdRefreshData">
      <xdr:nvPicPr>
        <xdr:cNvPr id="4" name="refresh">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333375" y="1876425"/>
          <a:ext cx="248400" cy="248400"/>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2</xdr:col>
      <xdr:colOff>314325</xdr:colOff>
      <xdr:row>5</xdr:row>
      <xdr:rowOff>9525</xdr:rowOff>
    </xdr:to>
    <xdr:pic macro="[0]!mod_00.FREEZE_PANES">
      <xdr:nvPicPr>
        <xdr:cNvPr id="2" name="FREEZE_PANES_G10" descr="update_org.png">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9526</xdr:colOff>
      <xdr:row>6</xdr:row>
      <xdr:rowOff>9526</xdr:rowOff>
    </xdr:from>
    <xdr:to>
      <xdr:col>4</xdr:col>
      <xdr:colOff>923926</xdr:colOff>
      <xdr:row>6</xdr:row>
      <xdr:rowOff>219076</xdr:rowOff>
    </xdr:to>
    <xdr:sp macro="[0]!mod_021.cmdInfoClick_Handler" textlink="">
      <xdr:nvSpPr>
        <xdr:cNvPr id="3" name="cmdInfo">
          <a:extLst>
            <a:ext uri="{FF2B5EF4-FFF2-40B4-BE49-F238E27FC236}">
              <a16:creationId xmlns:a16="http://schemas.microsoft.com/office/drawing/2014/main" id="{00000000-0008-0000-0500-000003000000}"/>
            </a:ext>
          </a:extLst>
        </xdr:cNvPr>
        <xdr:cNvSpPr/>
      </xdr:nvSpPr>
      <xdr:spPr>
        <a:xfrm>
          <a:off x="942976" y="390526"/>
          <a:ext cx="914400"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900" b="1" u="sng">
              <a:solidFill>
                <a:srgbClr val="0070C0"/>
              </a:solidFill>
              <a:latin typeface="Tahoma" panose="020B0604030504040204" pitchFamily="34" charset="0"/>
              <a:ea typeface="Tahoma" panose="020B0604030504040204" pitchFamily="34" charset="0"/>
              <a:cs typeface="Tahoma" panose="020B0604030504040204" pitchFamily="34" charset="0"/>
            </a:rPr>
            <a:t>Инструкция</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2</xdr:col>
      <xdr:colOff>314325</xdr:colOff>
      <xdr:row>4</xdr:row>
      <xdr:rowOff>133350</xdr:rowOff>
    </xdr:to>
    <xdr:pic macro="[0]!mod_00.FREEZE_PANES">
      <xdr:nvPicPr>
        <xdr:cNvPr id="4" name="FREEZE_PANES_H11" descr="update_org.png">
          <a:extLst>
            <a:ext uri="{FF2B5EF4-FFF2-40B4-BE49-F238E27FC236}">
              <a16:creationId xmlns:a16="http://schemas.microsoft.com/office/drawing/2014/main" id="{00000000-0008-0000-06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9526</xdr:colOff>
      <xdr:row>6</xdr:row>
      <xdr:rowOff>9525</xdr:rowOff>
    </xdr:from>
    <xdr:to>
      <xdr:col>4</xdr:col>
      <xdr:colOff>962026</xdr:colOff>
      <xdr:row>7</xdr:row>
      <xdr:rowOff>47625</xdr:rowOff>
    </xdr:to>
    <xdr:sp macro="[0]!mod_03.cmdInfoClick_Handler" textlink="">
      <xdr:nvSpPr>
        <xdr:cNvPr id="3" name="cmdInfo">
          <a:extLst>
            <a:ext uri="{FF2B5EF4-FFF2-40B4-BE49-F238E27FC236}">
              <a16:creationId xmlns:a16="http://schemas.microsoft.com/office/drawing/2014/main" id="{00000000-0008-0000-0600-000003000000}"/>
            </a:ext>
          </a:extLst>
        </xdr:cNvPr>
        <xdr:cNvSpPr/>
      </xdr:nvSpPr>
      <xdr:spPr>
        <a:xfrm>
          <a:off x="704851" y="523875"/>
          <a:ext cx="95250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900" b="1" u="sng">
              <a:solidFill>
                <a:srgbClr val="0070C0"/>
              </a:solidFill>
              <a:latin typeface="Tahoma" panose="020B0604030504040204" pitchFamily="34" charset="0"/>
              <a:ea typeface="Tahoma" panose="020B0604030504040204" pitchFamily="34" charset="0"/>
              <a:cs typeface="Tahoma" panose="020B0604030504040204" pitchFamily="34" charset="0"/>
            </a:rPr>
            <a:t>Инструкция</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2</xdr:col>
      <xdr:colOff>314325</xdr:colOff>
      <xdr:row>4</xdr:row>
      <xdr:rowOff>104775</xdr:rowOff>
    </xdr:to>
    <xdr:pic macro="[0]!mod_00.FREEZE_PANES">
      <xdr:nvPicPr>
        <xdr:cNvPr id="4" name="FREEZE_PANES_F11" descr="update_org.png">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9526</xdr:colOff>
      <xdr:row>6</xdr:row>
      <xdr:rowOff>9525</xdr:rowOff>
    </xdr:from>
    <xdr:to>
      <xdr:col>4</xdr:col>
      <xdr:colOff>942976</xdr:colOff>
      <xdr:row>7</xdr:row>
      <xdr:rowOff>142875</xdr:rowOff>
    </xdr:to>
    <xdr:sp macro="[0]!mod_04.cmdInfoClick_Handler" textlink="">
      <xdr:nvSpPr>
        <xdr:cNvPr id="3" name="cmdInfo">
          <a:extLst>
            <a:ext uri="{FF2B5EF4-FFF2-40B4-BE49-F238E27FC236}">
              <a16:creationId xmlns:a16="http://schemas.microsoft.com/office/drawing/2014/main" id="{00000000-0008-0000-0700-000003000000}"/>
            </a:ext>
          </a:extLst>
        </xdr:cNvPr>
        <xdr:cNvSpPr/>
      </xdr:nvSpPr>
      <xdr:spPr>
        <a:xfrm>
          <a:off x="1000126" y="962025"/>
          <a:ext cx="9334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ru-RU" sz="900" b="1" u="sng">
              <a:solidFill>
                <a:srgbClr val="0070C0"/>
              </a:solidFill>
              <a:latin typeface="Tahoma" panose="020B0604030504040204" pitchFamily="34" charset="0"/>
              <a:ea typeface="Tahoma" panose="020B0604030504040204" pitchFamily="34" charset="0"/>
              <a:cs typeface="Tahoma" panose="020B0604030504040204" pitchFamily="34" charset="0"/>
            </a:rPr>
            <a:t>Инструкция</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2</xdr:col>
      <xdr:colOff>314325</xdr:colOff>
      <xdr:row>5</xdr:row>
      <xdr:rowOff>9525</xdr:rowOff>
    </xdr:to>
    <xdr:pic macro="[0]!mod_00.FREEZE_PANES">
      <xdr:nvPicPr>
        <xdr:cNvPr id="3" name="FREEZE_PANES_G10" descr="update_org.png">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6</xdr:row>
      <xdr:rowOff>9525</xdr:rowOff>
    </xdr:from>
    <xdr:to>
      <xdr:col>4</xdr:col>
      <xdr:colOff>952500</xdr:colOff>
      <xdr:row>6</xdr:row>
      <xdr:rowOff>247650</xdr:rowOff>
    </xdr:to>
    <xdr:sp macro="[0]!mod_05.cmdInfoClick_Handler" textlink="">
      <xdr:nvSpPr>
        <xdr:cNvPr id="4" name="cmdInfo">
          <a:extLst>
            <a:ext uri="{FF2B5EF4-FFF2-40B4-BE49-F238E27FC236}">
              <a16:creationId xmlns:a16="http://schemas.microsoft.com/office/drawing/2014/main" id="{00000000-0008-0000-0800-000004000000}"/>
            </a:ext>
          </a:extLst>
        </xdr:cNvPr>
        <xdr:cNvSpPr/>
      </xdr:nvSpPr>
      <xdr:spPr>
        <a:xfrm>
          <a:off x="800100" y="352425"/>
          <a:ext cx="9429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ru-RU" sz="900" b="1" u="sng">
              <a:solidFill>
                <a:srgbClr val="0070C0"/>
              </a:solidFill>
              <a:latin typeface="Tahoma" panose="020B0604030504040204" pitchFamily="34" charset="0"/>
              <a:ea typeface="Tahoma" panose="020B0604030504040204" pitchFamily="34" charset="0"/>
              <a:cs typeface="Tahoma" panose="020B0604030504040204" pitchFamily="34" charset="0"/>
            </a:rPr>
            <a:t>Инструкция</a:t>
          </a:r>
        </a:p>
      </xdr:txBody>
    </xdr:sp>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1.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Microsoft_Word_97_-_2003_Document3.doc"/><Relationship Id="rId4" Type="http://schemas.openxmlformats.org/officeDocument/2006/relationships/oleObject" Target="../embeddings/Microsoft_Word_97_-_2003_Document.doc"/><Relationship Id="rId9" Type="http://schemas.openxmlformats.org/officeDocument/2006/relationships/image" Target="../media/image3.emf"/></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1C6-02F4-413B-B196-4A09FB2CD829}">
  <sheetPr codeName="modProv">
    <tabColor rgb="FFFFCC99"/>
  </sheetPr>
  <dimension ref="A1"/>
  <sheetViews>
    <sheetView workbookViewId="0"/>
  </sheetViews>
  <sheetFormatPr defaultColWidth="8.85546875" defaultRowHeight="11.25"/>
  <cols>
    <col min="1" max="16384" width="8.85546875" style="86"/>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_03">
    <tabColor theme="6" tint="0.79998168889431442"/>
  </sheetPr>
  <dimension ref="A1:XFD23"/>
  <sheetViews>
    <sheetView showGridLines="0" tabSelected="1" topLeftCell="C4" zoomScaleNormal="100" zoomScaleSheetLayoutView="55" workbookViewId="0">
      <pane xSplit="5" ySplit="7" topLeftCell="BO11" activePane="bottomRight" state="frozen"/>
      <selection activeCell="C4" sqref="C4"/>
      <selection pane="topRight" activeCell="H4" sqref="H4"/>
      <selection pane="bottomLeft" activeCell="C11" sqref="C11"/>
      <selection pane="bottomRight" activeCell="BT22" sqref="BT22"/>
    </sheetView>
  </sheetViews>
  <sheetFormatPr defaultColWidth="8.7109375" defaultRowHeight="11.25"/>
  <cols>
    <col min="1" max="2" width="8.7109375" style="204" hidden="1" customWidth="1"/>
    <col min="3" max="3" width="4.85546875" style="204" customWidth="1"/>
    <col min="4" max="4" width="5.5703125" style="204" customWidth="1"/>
    <col min="5" max="5" width="28.7109375" style="204" customWidth="1"/>
    <col min="6" max="6" width="22.5703125" style="204" customWidth="1"/>
    <col min="7" max="7" width="17.28515625" style="204" bestFit="1" customWidth="1"/>
    <col min="8" max="17" width="11.28515625" style="204" customWidth="1"/>
    <col min="18" max="18" width="22.28515625" style="204" customWidth="1"/>
    <col min="19" max="20" width="19.140625" style="204" customWidth="1"/>
    <col min="21" max="21" width="14.5703125" style="204" customWidth="1"/>
    <col min="22" max="22" width="19.140625" style="204" customWidth="1"/>
    <col min="23" max="23" width="22.28515625" style="204" customWidth="1"/>
    <col min="24" max="25" width="19.140625" style="204" customWidth="1"/>
    <col min="26" max="26" width="14.5703125" style="204" customWidth="1"/>
    <col min="27" max="27" width="19.140625" style="204" customWidth="1"/>
    <col min="28" max="28" width="22.28515625" style="204" customWidth="1"/>
    <col min="29" max="30" width="19.140625" style="204" customWidth="1"/>
    <col min="31" max="31" width="14.5703125" style="204" customWidth="1"/>
    <col min="32" max="32" width="19.140625" style="204" customWidth="1"/>
    <col min="33" max="33" width="22.28515625" style="204" customWidth="1"/>
    <col min="34" max="35" width="19.140625" style="204" customWidth="1"/>
    <col min="36" max="36" width="14.5703125" style="204" customWidth="1"/>
    <col min="37" max="37" width="19.140625" style="204" customWidth="1"/>
    <col min="38" max="38" width="22.28515625" style="204" customWidth="1"/>
    <col min="39" max="40" width="19.140625" style="204" customWidth="1"/>
    <col min="41" max="41" width="14.5703125" style="204" customWidth="1"/>
    <col min="42" max="42" width="19.140625" style="204" customWidth="1"/>
    <col min="43" max="47" width="13" style="204" customWidth="1"/>
    <col min="48" max="62" width="11.140625" style="204" customWidth="1"/>
    <col min="63" max="63" width="10.7109375" style="204" customWidth="1"/>
    <col min="64" max="67" width="10.85546875" style="204" customWidth="1"/>
    <col min="68" max="68" width="14.7109375" style="204" customWidth="1"/>
    <col min="69" max="69" width="12.7109375" style="204" customWidth="1"/>
    <col min="70" max="70" width="15.42578125" style="204" customWidth="1"/>
    <col min="71" max="71" width="12.7109375" style="204" customWidth="1"/>
    <col min="72" max="72" width="19.42578125" style="204" customWidth="1"/>
    <col min="73" max="77" width="12.7109375" style="204" customWidth="1"/>
    <col min="78" max="78" width="11.5703125" style="204" customWidth="1"/>
    <col min="79" max="118" width="11.28515625" style="204" customWidth="1"/>
    <col min="119" max="119" width="29.140625" style="204" customWidth="1"/>
    <col min="120" max="124" width="11.42578125" style="204" customWidth="1"/>
    <col min="125" max="129" width="11.5703125" style="204" customWidth="1"/>
    <col min="130" max="139" width="16.85546875" style="204" customWidth="1"/>
    <col min="140" max="144" width="14" style="204" customWidth="1"/>
    <col min="145" max="149" width="19.42578125" style="204" customWidth="1"/>
    <col min="150" max="164" width="18" style="204" customWidth="1"/>
    <col min="165" max="174" width="11.85546875" style="204" customWidth="1"/>
    <col min="175" max="175" width="12.7109375" style="204" hidden="1" customWidth="1"/>
    <col min="176" max="177" width="32.140625" style="204" customWidth="1"/>
    <col min="178" max="179" width="32.42578125" style="204" customWidth="1"/>
    <col min="180" max="180" width="12.7109375" style="204" customWidth="1"/>
    <col min="181" max="181" width="24.7109375" style="204" customWidth="1"/>
    <col min="182" max="183" width="30.7109375" style="204" customWidth="1"/>
    <col min="184" max="188" width="20.7109375" style="204" customWidth="1"/>
    <col min="189" max="189" width="21.42578125" style="204" customWidth="1"/>
    <col min="190" max="191" width="20.7109375" style="204" customWidth="1"/>
    <col min="192" max="192" width="33" style="204" customWidth="1"/>
    <col min="193" max="16384" width="8.7109375" style="204"/>
  </cols>
  <sheetData>
    <row r="1" spans="3:16384" s="153" customFormat="1" hidden="1">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row>
    <row r="2" spans="3:16384" s="153" customFormat="1" hidden="1"/>
    <row r="3" spans="3:16384" s="179" customFormat="1" hidden="1">
      <c r="J3" s="180">
        <f>MAX(D14:D9955)</f>
        <v>0</v>
      </c>
    </row>
    <row r="4" spans="3:16384" s="179" customFormat="1" ht="14.45" customHeight="1">
      <c r="D4" s="181" t="s">
        <v>746</v>
      </c>
      <c r="E4" s="182"/>
      <c r="K4" s="183"/>
      <c r="L4" s="183"/>
      <c r="M4" s="183"/>
      <c r="N4" s="183"/>
    </row>
    <row r="5" spans="3:16384" s="179" customFormat="1" ht="15" customHeight="1">
      <c r="D5" s="130" t="str">
        <f>region_name &amp; " " &amp; org</f>
        <v>Курская область МУП ЖКХ "Родник"</v>
      </c>
      <c r="E5" s="182"/>
      <c r="L5" s="183"/>
      <c r="M5" s="183"/>
      <c r="N5" s="183"/>
      <c r="FT5" s="184"/>
      <c r="FU5" s="184"/>
      <c r="FV5" s="184"/>
    </row>
    <row r="6" spans="3:16384" s="179" customFormat="1">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T6" s="183"/>
      <c r="FU6" s="183"/>
    </row>
    <row r="7" spans="3:16384" s="179" customFormat="1" ht="15" customHeight="1">
      <c r="C7" s="183"/>
      <c r="D7" s="500" t="s">
        <v>12</v>
      </c>
      <c r="E7" s="500" t="s">
        <v>745</v>
      </c>
      <c r="F7" s="500" t="s">
        <v>744</v>
      </c>
      <c r="G7" s="500" t="s">
        <v>1042</v>
      </c>
      <c r="H7" s="500" t="s">
        <v>743</v>
      </c>
      <c r="I7" s="501"/>
      <c r="J7" s="501"/>
      <c r="K7" s="501"/>
      <c r="L7" s="505"/>
      <c r="M7" s="500" t="s">
        <v>1049</v>
      </c>
      <c r="N7" s="501"/>
      <c r="O7" s="501"/>
      <c r="P7" s="501"/>
      <c r="Q7" s="505"/>
      <c r="R7" s="512" t="s">
        <v>742</v>
      </c>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4"/>
      <c r="BF7" s="500" t="s">
        <v>1009</v>
      </c>
      <c r="BG7" s="501"/>
      <c r="BH7" s="501"/>
      <c r="BI7" s="501"/>
      <c r="BJ7" s="501"/>
      <c r="BK7" s="501"/>
      <c r="BL7" s="501"/>
      <c r="BM7" s="501"/>
      <c r="BN7" s="501"/>
      <c r="BO7" s="501"/>
      <c r="BP7" s="500" t="s">
        <v>741</v>
      </c>
      <c r="BQ7" s="500"/>
      <c r="BR7" s="500"/>
      <c r="BS7" s="500"/>
      <c r="BT7" s="500" t="s">
        <v>740</v>
      </c>
      <c r="BU7" s="500" t="s">
        <v>739</v>
      </c>
      <c r="BV7" s="501"/>
      <c r="BW7" s="501"/>
      <c r="BX7" s="501"/>
      <c r="BY7" s="505"/>
      <c r="BZ7" s="500" t="s">
        <v>738</v>
      </c>
      <c r="CA7" s="500" t="s">
        <v>1070</v>
      </c>
      <c r="CB7" s="500"/>
      <c r="CC7" s="500"/>
      <c r="CD7" s="500"/>
      <c r="CE7" s="500"/>
      <c r="CF7" s="500"/>
      <c r="CG7" s="500"/>
      <c r="CH7" s="500"/>
      <c r="CI7" s="500"/>
      <c r="CJ7" s="500"/>
      <c r="CK7" s="500" t="s">
        <v>737</v>
      </c>
      <c r="CL7" s="500"/>
      <c r="CM7" s="500"/>
      <c r="CN7" s="500"/>
      <c r="CO7" s="500"/>
      <c r="CP7" s="500"/>
      <c r="CQ7" s="500"/>
      <c r="CR7" s="500"/>
      <c r="CS7" s="500"/>
      <c r="CT7" s="500"/>
      <c r="CU7" s="500" t="s">
        <v>736</v>
      </c>
      <c r="CV7" s="500"/>
      <c r="CW7" s="500"/>
      <c r="CX7" s="500"/>
      <c r="CY7" s="500"/>
      <c r="CZ7" s="500"/>
      <c r="DA7" s="500"/>
      <c r="DB7" s="500"/>
      <c r="DC7" s="500"/>
      <c r="DD7" s="500"/>
      <c r="DE7" s="500" t="s">
        <v>735</v>
      </c>
      <c r="DF7" s="501"/>
      <c r="DG7" s="501"/>
      <c r="DH7" s="501"/>
      <c r="DI7" s="501"/>
      <c r="DJ7" s="500" t="s">
        <v>734</v>
      </c>
      <c r="DK7" s="501"/>
      <c r="DL7" s="501"/>
      <c r="DM7" s="501"/>
      <c r="DN7" s="501"/>
      <c r="DO7" s="500" t="s">
        <v>733</v>
      </c>
      <c r="DP7" s="500" t="s">
        <v>732</v>
      </c>
      <c r="DQ7" s="501"/>
      <c r="DR7" s="501"/>
      <c r="DS7" s="501"/>
      <c r="DT7" s="505"/>
      <c r="DU7" s="500" t="s">
        <v>731</v>
      </c>
      <c r="DV7" s="501"/>
      <c r="DW7" s="501"/>
      <c r="DX7" s="501"/>
      <c r="DY7" s="505"/>
      <c r="DZ7" s="512" t="s">
        <v>730</v>
      </c>
      <c r="EA7" s="513"/>
      <c r="EB7" s="513"/>
      <c r="EC7" s="513"/>
      <c r="ED7" s="513"/>
      <c r="EE7" s="513"/>
      <c r="EF7" s="513"/>
      <c r="EG7" s="513"/>
      <c r="EH7" s="513"/>
      <c r="EI7" s="514"/>
      <c r="EJ7" s="500" t="s">
        <v>729</v>
      </c>
      <c r="EK7" s="501"/>
      <c r="EL7" s="501"/>
      <c r="EM7" s="501"/>
      <c r="EN7" s="505"/>
      <c r="EO7" s="500" t="s">
        <v>728</v>
      </c>
      <c r="EP7" s="501"/>
      <c r="EQ7" s="501"/>
      <c r="ER7" s="501"/>
      <c r="ES7" s="505"/>
      <c r="ET7" s="500" t="s">
        <v>727</v>
      </c>
      <c r="EU7" s="501"/>
      <c r="EV7" s="501"/>
      <c r="EW7" s="501"/>
      <c r="EX7" s="505"/>
      <c r="EY7" s="500" t="s">
        <v>726</v>
      </c>
      <c r="EZ7" s="501"/>
      <c r="FA7" s="501"/>
      <c r="FB7" s="501"/>
      <c r="FC7" s="505"/>
      <c r="FD7" s="500" t="s">
        <v>725</v>
      </c>
      <c r="FE7" s="501"/>
      <c r="FF7" s="501"/>
      <c r="FG7" s="501"/>
      <c r="FH7" s="505"/>
      <c r="FI7" s="500" t="s">
        <v>724</v>
      </c>
      <c r="FJ7" s="501"/>
      <c r="FK7" s="501"/>
      <c r="FL7" s="501"/>
      <c r="FM7" s="501"/>
      <c r="FN7" s="500" t="s">
        <v>1045</v>
      </c>
      <c r="FO7" s="501"/>
      <c r="FP7" s="501"/>
      <c r="FQ7" s="501"/>
      <c r="FR7" s="501"/>
      <c r="FS7" s="190"/>
      <c r="FT7" s="517" t="s">
        <v>865</v>
      </c>
      <c r="FU7" s="515" t="s">
        <v>866</v>
      </c>
      <c r="FV7" s="190"/>
      <c r="UZ7" s="183"/>
    </row>
    <row r="8" spans="3:16384" s="179" customFormat="1" ht="38.25" customHeight="1">
      <c r="C8" s="183"/>
      <c r="D8" s="500"/>
      <c r="E8" s="500"/>
      <c r="F8" s="500"/>
      <c r="G8" s="500"/>
      <c r="H8" s="506"/>
      <c r="I8" s="507"/>
      <c r="J8" s="507"/>
      <c r="K8" s="507"/>
      <c r="L8" s="508"/>
      <c r="M8" s="506"/>
      <c r="N8" s="507"/>
      <c r="O8" s="507"/>
      <c r="P8" s="507"/>
      <c r="Q8" s="508"/>
      <c r="R8" s="502">
        <v>2016</v>
      </c>
      <c r="S8" s="503"/>
      <c r="T8" s="503"/>
      <c r="U8" s="503"/>
      <c r="V8" s="504"/>
      <c r="W8" s="502">
        <v>2017</v>
      </c>
      <c r="X8" s="503"/>
      <c r="Y8" s="503"/>
      <c r="Z8" s="503"/>
      <c r="AA8" s="504"/>
      <c r="AB8" s="502">
        <v>2018</v>
      </c>
      <c r="AC8" s="503"/>
      <c r="AD8" s="503"/>
      <c r="AE8" s="503"/>
      <c r="AF8" s="504"/>
      <c r="AG8" s="502">
        <v>2019</v>
      </c>
      <c r="AH8" s="503"/>
      <c r="AI8" s="503"/>
      <c r="AJ8" s="503"/>
      <c r="AK8" s="504"/>
      <c r="AL8" s="502">
        <v>2020</v>
      </c>
      <c r="AM8" s="503"/>
      <c r="AN8" s="503"/>
      <c r="AO8" s="503"/>
      <c r="AP8" s="504"/>
      <c r="AQ8" s="500" t="s">
        <v>1040</v>
      </c>
      <c r="AR8" s="500"/>
      <c r="AS8" s="500"/>
      <c r="AT8" s="500"/>
      <c r="AU8" s="500"/>
      <c r="AV8" s="512" t="s">
        <v>1038</v>
      </c>
      <c r="AW8" s="513"/>
      <c r="AX8" s="513"/>
      <c r="AY8" s="513"/>
      <c r="AZ8" s="514"/>
      <c r="BA8" s="512" t="s">
        <v>1039</v>
      </c>
      <c r="BB8" s="513"/>
      <c r="BC8" s="513"/>
      <c r="BD8" s="513"/>
      <c r="BE8" s="514"/>
      <c r="BF8" s="500" t="s">
        <v>722</v>
      </c>
      <c r="BG8" s="501"/>
      <c r="BH8" s="501"/>
      <c r="BI8" s="501"/>
      <c r="BJ8" s="501"/>
      <c r="BK8" s="500" t="s">
        <v>721</v>
      </c>
      <c r="BL8" s="500"/>
      <c r="BM8" s="500"/>
      <c r="BN8" s="500"/>
      <c r="BO8" s="500"/>
      <c r="BP8" s="500" t="s">
        <v>720</v>
      </c>
      <c r="BQ8" s="500" t="s">
        <v>971</v>
      </c>
      <c r="BR8" s="505"/>
      <c r="BS8" s="500" t="s">
        <v>719</v>
      </c>
      <c r="BT8" s="506"/>
      <c r="BU8" s="506"/>
      <c r="BV8" s="507"/>
      <c r="BW8" s="507"/>
      <c r="BX8" s="507"/>
      <c r="BY8" s="508"/>
      <c r="BZ8" s="506"/>
      <c r="CA8" s="500">
        <v>2016</v>
      </c>
      <c r="CB8" s="501"/>
      <c r="CC8" s="500">
        <v>2017</v>
      </c>
      <c r="CD8" s="501"/>
      <c r="CE8" s="500">
        <v>2018</v>
      </c>
      <c r="CF8" s="501"/>
      <c r="CG8" s="500">
        <v>2019</v>
      </c>
      <c r="CH8" s="501"/>
      <c r="CI8" s="500">
        <v>2020</v>
      </c>
      <c r="CJ8" s="501"/>
      <c r="CK8" s="500">
        <v>2016</v>
      </c>
      <c r="CL8" s="501"/>
      <c r="CM8" s="500">
        <v>2017</v>
      </c>
      <c r="CN8" s="501"/>
      <c r="CO8" s="500">
        <v>2018</v>
      </c>
      <c r="CP8" s="501"/>
      <c r="CQ8" s="500">
        <v>2019</v>
      </c>
      <c r="CR8" s="501"/>
      <c r="CS8" s="500">
        <v>2020</v>
      </c>
      <c r="CT8" s="501"/>
      <c r="CU8" s="500">
        <v>2016</v>
      </c>
      <c r="CV8" s="501"/>
      <c r="CW8" s="500">
        <v>2017</v>
      </c>
      <c r="CX8" s="501"/>
      <c r="CY8" s="500">
        <v>2018</v>
      </c>
      <c r="CZ8" s="501"/>
      <c r="DA8" s="500">
        <v>2019</v>
      </c>
      <c r="DB8" s="501"/>
      <c r="DC8" s="500">
        <v>2020</v>
      </c>
      <c r="DD8" s="501"/>
      <c r="DE8" s="506"/>
      <c r="DF8" s="507"/>
      <c r="DG8" s="507"/>
      <c r="DH8" s="507"/>
      <c r="DI8" s="507"/>
      <c r="DJ8" s="506"/>
      <c r="DK8" s="507"/>
      <c r="DL8" s="507"/>
      <c r="DM8" s="507"/>
      <c r="DN8" s="507"/>
      <c r="DO8" s="500"/>
      <c r="DP8" s="509"/>
      <c r="DQ8" s="510"/>
      <c r="DR8" s="510"/>
      <c r="DS8" s="510"/>
      <c r="DT8" s="511"/>
      <c r="DU8" s="509"/>
      <c r="DV8" s="510"/>
      <c r="DW8" s="510"/>
      <c r="DX8" s="510"/>
      <c r="DY8" s="511"/>
      <c r="DZ8" s="500">
        <v>2016</v>
      </c>
      <c r="EA8" s="505"/>
      <c r="EB8" s="500">
        <v>2017</v>
      </c>
      <c r="EC8" s="505"/>
      <c r="ED8" s="500">
        <v>2018</v>
      </c>
      <c r="EE8" s="505"/>
      <c r="EF8" s="500">
        <v>2019</v>
      </c>
      <c r="EG8" s="505"/>
      <c r="EH8" s="500">
        <v>2020</v>
      </c>
      <c r="EI8" s="505"/>
      <c r="EJ8" s="509"/>
      <c r="EK8" s="510"/>
      <c r="EL8" s="510"/>
      <c r="EM8" s="510"/>
      <c r="EN8" s="511"/>
      <c r="EO8" s="509"/>
      <c r="EP8" s="510"/>
      <c r="EQ8" s="510"/>
      <c r="ER8" s="510"/>
      <c r="ES8" s="511"/>
      <c r="ET8" s="506"/>
      <c r="EU8" s="507"/>
      <c r="EV8" s="507"/>
      <c r="EW8" s="507"/>
      <c r="EX8" s="508"/>
      <c r="EY8" s="506"/>
      <c r="EZ8" s="507"/>
      <c r="FA8" s="507"/>
      <c r="FB8" s="507"/>
      <c r="FC8" s="508"/>
      <c r="FD8" s="506"/>
      <c r="FE8" s="507"/>
      <c r="FF8" s="507"/>
      <c r="FG8" s="507"/>
      <c r="FH8" s="508"/>
      <c r="FI8" s="506"/>
      <c r="FJ8" s="507"/>
      <c r="FK8" s="507"/>
      <c r="FL8" s="507"/>
      <c r="FM8" s="507"/>
      <c r="FN8" s="506"/>
      <c r="FO8" s="507"/>
      <c r="FP8" s="507"/>
      <c r="FQ8" s="507"/>
      <c r="FR8" s="507"/>
      <c r="FS8" s="190"/>
      <c r="FT8" s="516"/>
      <c r="FU8" s="516"/>
      <c r="FV8" s="190"/>
      <c r="UY8" s="183"/>
      <c r="UZ8" s="183"/>
      <c r="VA8" s="183"/>
    </row>
    <row r="9" spans="3:16384" s="179" customFormat="1" ht="15" customHeight="1">
      <c r="C9" s="183"/>
      <c r="D9" s="500"/>
      <c r="E9" s="500"/>
      <c r="F9" s="500"/>
      <c r="G9" s="500"/>
      <c r="H9" s="509"/>
      <c r="I9" s="510"/>
      <c r="J9" s="510"/>
      <c r="K9" s="510"/>
      <c r="L9" s="511"/>
      <c r="M9" s="509"/>
      <c r="N9" s="510"/>
      <c r="O9" s="510"/>
      <c r="P9" s="510"/>
      <c r="Q9" s="511"/>
      <c r="R9" s="477" t="s">
        <v>720</v>
      </c>
      <c r="S9" s="500" t="s">
        <v>971</v>
      </c>
      <c r="T9" s="501"/>
      <c r="U9" s="477" t="s">
        <v>719</v>
      </c>
      <c r="V9" s="477" t="s">
        <v>723</v>
      </c>
      <c r="W9" s="477" t="s">
        <v>720</v>
      </c>
      <c r="X9" s="500" t="s">
        <v>971</v>
      </c>
      <c r="Y9" s="501"/>
      <c r="Z9" s="477" t="s">
        <v>719</v>
      </c>
      <c r="AA9" s="477" t="s">
        <v>723</v>
      </c>
      <c r="AB9" s="477" t="s">
        <v>720</v>
      </c>
      <c r="AC9" s="500" t="s">
        <v>971</v>
      </c>
      <c r="AD9" s="501"/>
      <c r="AE9" s="477" t="s">
        <v>719</v>
      </c>
      <c r="AF9" s="477" t="s">
        <v>723</v>
      </c>
      <c r="AG9" s="477" t="s">
        <v>720</v>
      </c>
      <c r="AH9" s="500" t="s">
        <v>971</v>
      </c>
      <c r="AI9" s="501"/>
      <c r="AJ9" s="477" t="s">
        <v>719</v>
      </c>
      <c r="AK9" s="477" t="s">
        <v>723</v>
      </c>
      <c r="AL9" s="477" t="s">
        <v>720</v>
      </c>
      <c r="AM9" s="500" t="s">
        <v>971</v>
      </c>
      <c r="AN9" s="501"/>
      <c r="AO9" s="477" t="s">
        <v>719</v>
      </c>
      <c r="AP9" s="477" t="s">
        <v>723</v>
      </c>
      <c r="AQ9" s="477">
        <v>2016</v>
      </c>
      <c r="AR9" s="477">
        <f>AQ9+1</f>
        <v>2017</v>
      </c>
      <c r="AS9" s="477">
        <f>AR9+1</f>
        <v>2018</v>
      </c>
      <c r="AT9" s="477">
        <f>AS9+1</f>
        <v>2019</v>
      </c>
      <c r="AU9" s="477">
        <f>AT9+1</f>
        <v>2020</v>
      </c>
      <c r="AV9" s="477">
        <v>2016</v>
      </c>
      <c r="AW9" s="477">
        <f>AV9+1</f>
        <v>2017</v>
      </c>
      <c r="AX9" s="477">
        <f>AW9+1</f>
        <v>2018</v>
      </c>
      <c r="AY9" s="477">
        <f>AX9+1</f>
        <v>2019</v>
      </c>
      <c r="AZ9" s="477">
        <f>AY9+1</f>
        <v>2020</v>
      </c>
      <c r="BA9" s="477">
        <v>2016</v>
      </c>
      <c r="BB9" s="477">
        <f>BA9+1</f>
        <v>2017</v>
      </c>
      <c r="BC9" s="477">
        <f>BB9+1</f>
        <v>2018</v>
      </c>
      <c r="BD9" s="477">
        <f>BC9+1</f>
        <v>2019</v>
      </c>
      <c r="BE9" s="477">
        <f>BD9+1</f>
        <v>2020</v>
      </c>
      <c r="BF9" s="477">
        <v>2016</v>
      </c>
      <c r="BG9" s="477">
        <f>BF9+1</f>
        <v>2017</v>
      </c>
      <c r="BH9" s="477">
        <f>BG9+1</f>
        <v>2018</v>
      </c>
      <c r="BI9" s="477">
        <f>BH9+1</f>
        <v>2019</v>
      </c>
      <c r="BJ9" s="477">
        <f>BI9+1</f>
        <v>2020</v>
      </c>
      <c r="BK9" s="477">
        <v>2016</v>
      </c>
      <c r="BL9" s="477">
        <f>BK9+1</f>
        <v>2017</v>
      </c>
      <c r="BM9" s="477">
        <f>BL9+1</f>
        <v>2018</v>
      </c>
      <c r="BN9" s="477">
        <f>BM9+1</f>
        <v>2019</v>
      </c>
      <c r="BO9" s="477">
        <f>BN9+1</f>
        <v>2020</v>
      </c>
      <c r="BP9" s="506"/>
      <c r="BQ9" s="509"/>
      <c r="BR9" s="511"/>
      <c r="BS9" s="506"/>
      <c r="BT9" s="506"/>
      <c r="BU9" s="477">
        <v>2016</v>
      </c>
      <c r="BV9" s="477">
        <f>BU9+1</f>
        <v>2017</v>
      </c>
      <c r="BW9" s="477">
        <f>BV9+1</f>
        <v>2018</v>
      </c>
      <c r="BX9" s="477">
        <f>BW9+1</f>
        <v>2019</v>
      </c>
      <c r="BY9" s="477">
        <f>BX9+1</f>
        <v>2020</v>
      </c>
      <c r="BZ9" s="506"/>
      <c r="CA9" s="477" t="s">
        <v>716</v>
      </c>
      <c r="CB9" s="477" t="s">
        <v>715</v>
      </c>
      <c r="CC9" s="477" t="s">
        <v>716</v>
      </c>
      <c r="CD9" s="477" t="s">
        <v>715</v>
      </c>
      <c r="CE9" s="477" t="s">
        <v>716</v>
      </c>
      <c r="CF9" s="477" t="s">
        <v>715</v>
      </c>
      <c r="CG9" s="477" t="s">
        <v>716</v>
      </c>
      <c r="CH9" s="477" t="s">
        <v>715</v>
      </c>
      <c r="CI9" s="477" t="s">
        <v>716</v>
      </c>
      <c r="CJ9" s="477" t="s">
        <v>715</v>
      </c>
      <c r="CK9" s="477" t="s">
        <v>716</v>
      </c>
      <c r="CL9" s="477" t="s">
        <v>715</v>
      </c>
      <c r="CM9" s="477" t="s">
        <v>716</v>
      </c>
      <c r="CN9" s="477" t="s">
        <v>715</v>
      </c>
      <c r="CO9" s="477" t="s">
        <v>716</v>
      </c>
      <c r="CP9" s="477" t="s">
        <v>715</v>
      </c>
      <c r="CQ9" s="477" t="s">
        <v>716</v>
      </c>
      <c r="CR9" s="477" t="s">
        <v>715</v>
      </c>
      <c r="CS9" s="477" t="s">
        <v>716</v>
      </c>
      <c r="CT9" s="477" t="s">
        <v>715</v>
      </c>
      <c r="CU9" s="477" t="s">
        <v>716</v>
      </c>
      <c r="CV9" s="477" t="s">
        <v>715</v>
      </c>
      <c r="CW9" s="477" t="s">
        <v>716</v>
      </c>
      <c r="CX9" s="477" t="s">
        <v>715</v>
      </c>
      <c r="CY9" s="477" t="s">
        <v>716</v>
      </c>
      <c r="CZ9" s="477" t="s">
        <v>715</v>
      </c>
      <c r="DA9" s="477" t="s">
        <v>716</v>
      </c>
      <c r="DB9" s="477" t="s">
        <v>715</v>
      </c>
      <c r="DC9" s="477" t="s">
        <v>716</v>
      </c>
      <c r="DD9" s="477" t="s">
        <v>715</v>
      </c>
      <c r="DE9" s="477">
        <v>2016</v>
      </c>
      <c r="DF9" s="477">
        <f>DE9+1</f>
        <v>2017</v>
      </c>
      <c r="DG9" s="477">
        <f>DF9+1</f>
        <v>2018</v>
      </c>
      <c r="DH9" s="477">
        <f>DG9+1</f>
        <v>2019</v>
      </c>
      <c r="DI9" s="477">
        <f>DH9+1</f>
        <v>2020</v>
      </c>
      <c r="DJ9" s="477">
        <v>2016</v>
      </c>
      <c r="DK9" s="477">
        <f>DJ9+1</f>
        <v>2017</v>
      </c>
      <c r="DL9" s="477">
        <f>DK9+1</f>
        <v>2018</v>
      </c>
      <c r="DM9" s="477">
        <f>DL9+1</f>
        <v>2019</v>
      </c>
      <c r="DN9" s="477">
        <f>DM9+1</f>
        <v>2020</v>
      </c>
      <c r="DO9" s="500"/>
      <c r="DP9" s="477">
        <v>2016</v>
      </c>
      <c r="DQ9" s="477">
        <f>DP9+1</f>
        <v>2017</v>
      </c>
      <c r="DR9" s="477">
        <f>DQ9+1</f>
        <v>2018</v>
      </c>
      <c r="DS9" s="477">
        <f>DR9+1</f>
        <v>2019</v>
      </c>
      <c r="DT9" s="477">
        <f>DS9+1</f>
        <v>2020</v>
      </c>
      <c r="DU9" s="477">
        <v>2016</v>
      </c>
      <c r="DV9" s="477">
        <f>DU9+1</f>
        <v>2017</v>
      </c>
      <c r="DW9" s="477">
        <f>DV9+1</f>
        <v>2018</v>
      </c>
      <c r="DX9" s="477">
        <f>DW9+1</f>
        <v>2019</v>
      </c>
      <c r="DY9" s="477">
        <f>DX9+1</f>
        <v>2020</v>
      </c>
      <c r="DZ9" s="477" t="s">
        <v>714</v>
      </c>
      <c r="EA9" s="477" t="s">
        <v>872</v>
      </c>
      <c r="EB9" s="477" t="s">
        <v>714</v>
      </c>
      <c r="EC9" s="477" t="s">
        <v>872</v>
      </c>
      <c r="ED9" s="477" t="s">
        <v>714</v>
      </c>
      <c r="EE9" s="477" t="s">
        <v>872</v>
      </c>
      <c r="EF9" s="477" t="s">
        <v>714</v>
      </c>
      <c r="EG9" s="477" t="s">
        <v>872</v>
      </c>
      <c r="EH9" s="477" t="s">
        <v>714</v>
      </c>
      <c r="EI9" s="477" t="s">
        <v>872</v>
      </c>
      <c r="EJ9" s="477">
        <v>2016</v>
      </c>
      <c r="EK9" s="477">
        <f>EJ9+1</f>
        <v>2017</v>
      </c>
      <c r="EL9" s="477">
        <f>EK9+1</f>
        <v>2018</v>
      </c>
      <c r="EM9" s="477">
        <f>EL9+1</f>
        <v>2019</v>
      </c>
      <c r="EN9" s="477">
        <f>EM9+1</f>
        <v>2020</v>
      </c>
      <c r="EO9" s="477">
        <v>2016</v>
      </c>
      <c r="EP9" s="477">
        <f>EO9+1</f>
        <v>2017</v>
      </c>
      <c r="EQ9" s="477">
        <f>EP9+1</f>
        <v>2018</v>
      </c>
      <c r="ER9" s="477">
        <f>EQ9+1</f>
        <v>2019</v>
      </c>
      <c r="ES9" s="477">
        <f>ER9+1</f>
        <v>2020</v>
      </c>
      <c r="ET9" s="477">
        <v>2016</v>
      </c>
      <c r="EU9" s="477">
        <f>ET9+1</f>
        <v>2017</v>
      </c>
      <c r="EV9" s="477">
        <f>EU9+1</f>
        <v>2018</v>
      </c>
      <c r="EW9" s="477">
        <f>EV9+1</f>
        <v>2019</v>
      </c>
      <c r="EX9" s="477">
        <f>EW9+1</f>
        <v>2020</v>
      </c>
      <c r="EY9" s="477">
        <v>2016</v>
      </c>
      <c r="EZ9" s="477">
        <f>EY9+1</f>
        <v>2017</v>
      </c>
      <c r="FA9" s="477">
        <f>EZ9+1</f>
        <v>2018</v>
      </c>
      <c r="FB9" s="477">
        <f>FA9+1</f>
        <v>2019</v>
      </c>
      <c r="FC9" s="477">
        <f>FB9+1</f>
        <v>2020</v>
      </c>
      <c r="FD9" s="477">
        <v>2016</v>
      </c>
      <c r="FE9" s="477">
        <f>FD9+1</f>
        <v>2017</v>
      </c>
      <c r="FF9" s="477">
        <f>FE9+1</f>
        <v>2018</v>
      </c>
      <c r="FG9" s="477">
        <f>FF9+1</f>
        <v>2019</v>
      </c>
      <c r="FH9" s="477">
        <f>FG9+1</f>
        <v>2020</v>
      </c>
      <c r="FI9" s="477">
        <v>2016</v>
      </c>
      <c r="FJ9" s="477">
        <f>FI9+1</f>
        <v>2017</v>
      </c>
      <c r="FK9" s="477">
        <f>FJ9+1</f>
        <v>2018</v>
      </c>
      <c r="FL9" s="477">
        <f>FK9+1</f>
        <v>2019</v>
      </c>
      <c r="FM9" s="477">
        <f>FL9+1</f>
        <v>2020</v>
      </c>
      <c r="FN9" s="477">
        <v>2016</v>
      </c>
      <c r="FO9" s="477">
        <f>FN9+1</f>
        <v>2017</v>
      </c>
      <c r="FP9" s="477">
        <f>FO9+1</f>
        <v>2018</v>
      </c>
      <c r="FQ9" s="477">
        <f>FP9+1</f>
        <v>2019</v>
      </c>
      <c r="FR9" s="477">
        <f>FQ9+1</f>
        <v>2020</v>
      </c>
      <c r="FS9" s="190"/>
      <c r="FT9" s="516"/>
      <c r="FU9" s="516"/>
      <c r="FV9" s="190"/>
      <c r="UY9" s="183"/>
      <c r="UZ9" s="183"/>
      <c r="VA9" s="183"/>
    </row>
    <row r="10" spans="3:16384" s="185" customFormat="1" ht="23.25" customHeight="1">
      <c r="C10" s="191"/>
      <c r="D10" s="500"/>
      <c r="E10" s="500"/>
      <c r="F10" s="500"/>
      <c r="G10" s="500"/>
      <c r="H10" s="161">
        <v>2016</v>
      </c>
      <c r="I10" s="161">
        <f>H10+1</f>
        <v>2017</v>
      </c>
      <c r="J10" s="161">
        <f>I10+1</f>
        <v>2018</v>
      </c>
      <c r="K10" s="161">
        <f>J10+1</f>
        <v>2019</v>
      </c>
      <c r="L10" s="161">
        <f>K10+1</f>
        <v>2020</v>
      </c>
      <c r="M10" s="161">
        <v>2016</v>
      </c>
      <c r="N10" s="161">
        <f>M10+1</f>
        <v>2017</v>
      </c>
      <c r="O10" s="161">
        <f>N10+1</f>
        <v>2018</v>
      </c>
      <c r="P10" s="161">
        <f>O10+1</f>
        <v>2019</v>
      </c>
      <c r="Q10" s="161">
        <f>P10+1</f>
        <v>2020</v>
      </c>
      <c r="R10" s="479"/>
      <c r="S10" s="161" t="s">
        <v>718</v>
      </c>
      <c r="T10" s="161" t="s">
        <v>717</v>
      </c>
      <c r="U10" s="479"/>
      <c r="V10" s="479"/>
      <c r="W10" s="479"/>
      <c r="X10" s="316" t="s">
        <v>718</v>
      </c>
      <c r="Y10" s="316" t="s">
        <v>717</v>
      </c>
      <c r="Z10" s="479"/>
      <c r="AA10" s="479"/>
      <c r="AB10" s="479"/>
      <c r="AC10" s="316" t="s">
        <v>718</v>
      </c>
      <c r="AD10" s="316" t="s">
        <v>717</v>
      </c>
      <c r="AE10" s="479"/>
      <c r="AF10" s="479"/>
      <c r="AG10" s="479"/>
      <c r="AH10" s="316" t="s">
        <v>718</v>
      </c>
      <c r="AI10" s="316" t="s">
        <v>717</v>
      </c>
      <c r="AJ10" s="479"/>
      <c r="AK10" s="479"/>
      <c r="AL10" s="479"/>
      <c r="AM10" s="316" t="s">
        <v>718</v>
      </c>
      <c r="AN10" s="316" t="s">
        <v>717</v>
      </c>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506"/>
      <c r="BQ10" s="161" t="s">
        <v>718</v>
      </c>
      <c r="BR10" s="161" t="s">
        <v>717</v>
      </c>
      <c r="BS10" s="506"/>
      <c r="BT10" s="506"/>
      <c r="BU10" s="479"/>
      <c r="BV10" s="479"/>
      <c r="BW10" s="479"/>
      <c r="BX10" s="479"/>
      <c r="BY10" s="479"/>
      <c r="BZ10" s="506"/>
      <c r="CA10" s="479"/>
      <c r="CB10" s="479"/>
      <c r="CC10" s="479"/>
      <c r="CD10" s="479"/>
      <c r="CE10" s="479"/>
      <c r="CF10" s="479"/>
      <c r="CG10" s="479"/>
      <c r="CH10" s="479"/>
      <c r="CI10" s="479"/>
      <c r="CJ10" s="479"/>
      <c r="CK10" s="479"/>
      <c r="CL10" s="479"/>
      <c r="CM10" s="479"/>
      <c r="CN10" s="479"/>
      <c r="CO10" s="479"/>
      <c r="CP10" s="479"/>
      <c r="CQ10" s="479"/>
      <c r="CR10" s="479"/>
      <c r="CS10" s="479"/>
      <c r="CT10" s="479"/>
      <c r="CU10" s="479"/>
      <c r="CV10" s="479"/>
      <c r="CW10" s="479"/>
      <c r="CX10" s="479"/>
      <c r="CY10" s="479"/>
      <c r="CZ10" s="479"/>
      <c r="DA10" s="479"/>
      <c r="DB10" s="479"/>
      <c r="DC10" s="479"/>
      <c r="DD10" s="479"/>
      <c r="DE10" s="479"/>
      <c r="DF10" s="479"/>
      <c r="DG10" s="479"/>
      <c r="DH10" s="479"/>
      <c r="DI10" s="479"/>
      <c r="DJ10" s="479"/>
      <c r="DK10" s="479"/>
      <c r="DL10" s="479"/>
      <c r="DM10" s="479"/>
      <c r="DN10" s="479"/>
      <c r="DO10" s="500"/>
      <c r="DP10" s="479"/>
      <c r="DQ10" s="479"/>
      <c r="DR10" s="479"/>
      <c r="DS10" s="479"/>
      <c r="DT10" s="479"/>
      <c r="DU10" s="479"/>
      <c r="DV10" s="479"/>
      <c r="DW10" s="479"/>
      <c r="DX10" s="479"/>
      <c r="DY10" s="479"/>
      <c r="DZ10" s="479"/>
      <c r="EA10" s="479"/>
      <c r="EB10" s="479"/>
      <c r="EC10" s="479"/>
      <c r="ED10" s="479"/>
      <c r="EE10" s="479"/>
      <c r="EF10" s="479"/>
      <c r="EG10" s="479"/>
      <c r="EH10" s="479"/>
      <c r="EI10" s="479"/>
      <c r="EJ10" s="479"/>
      <c r="EK10" s="479"/>
      <c r="EL10" s="479"/>
      <c r="EM10" s="479"/>
      <c r="EN10" s="479"/>
      <c r="EO10" s="479"/>
      <c r="EP10" s="479"/>
      <c r="EQ10" s="479"/>
      <c r="ER10" s="479"/>
      <c r="ES10" s="479"/>
      <c r="ET10" s="479"/>
      <c r="EU10" s="479"/>
      <c r="EV10" s="479"/>
      <c r="EW10" s="479"/>
      <c r="EX10" s="479"/>
      <c r="EY10" s="479"/>
      <c r="EZ10" s="479"/>
      <c r="FA10" s="479"/>
      <c r="FB10" s="479"/>
      <c r="FC10" s="479"/>
      <c r="FD10" s="479"/>
      <c r="FE10" s="479"/>
      <c r="FF10" s="479"/>
      <c r="FG10" s="479"/>
      <c r="FH10" s="479"/>
      <c r="FI10" s="479"/>
      <c r="FJ10" s="479"/>
      <c r="FK10" s="479"/>
      <c r="FL10" s="479"/>
      <c r="FM10" s="479"/>
      <c r="FN10" s="479"/>
      <c r="FO10" s="479"/>
      <c r="FP10" s="479"/>
      <c r="FQ10" s="479"/>
      <c r="FR10" s="479"/>
      <c r="FS10" s="193"/>
      <c r="FT10" s="516"/>
      <c r="FU10" s="516"/>
      <c r="FV10" s="193"/>
      <c r="UZ10" s="178"/>
    </row>
    <row r="11" spans="3:16384" s="178" customFormat="1">
      <c r="D11" s="214">
        <v>1</v>
      </c>
      <c r="E11" s="214">
        <v>2</v>
      </c>
      <c r="F11" s="214">
        <v>3</v>
      </c>
      <c r="G11" s="214">
        <v>4</v>
      </c>
      <c r="H11" s="214">
        <v>5</v>
      </c>
      <c r="I11" s="214">
        <v>6</v>
      </c>
      <c r="J11" s="214">
        <v>7</v>
      </c>
      <c r="K11" s="214">
        <v>8</v>
      </c>
      <c r="L11" s="214">
        <v>9</v>
      </c>
      <c r="M11" s="214">
        <v>10</v>
      </c>
      <c r="N11" s="214">
        <v>11</v>
      </c>
      <c r="O11" s="214">
        <v>12</v>
      </c>
      <c r="P11" s="214">
        <v>13</v>
      </c>
      <c r="Q11" s="214">
        <v>14</v>
      </c>
      <c r="R11" s="214">
        <v>15</v>
      </c>
      <c r="S11" s="214">
        <v>16</v>
      </c>
      <c r="T11" s="214">
        <v>17</v>
      </c>
      <c r="U11" s="214">
        <v>18</v>
      </c>
      <c r="V11" s="214">
        <v>19</v>
      </c>
      <c r="W11" s="214">
        <v>20</v>
      </c>
      <c r="X11" s="214">
        <v>21</v>
      </c>
      <c r="Y11" s="214">
        <v>22</v>
      </c>
      <c r="Z11" s="214">
        <v>23</v>
      </c>
      <c r="AA11" s="214">
        <v>24</v>
      </c>
      <c r="AB11" s="214">
        <v>25</v>
      </c>
      <c r="AC11" s="214">
        <v>26</v>
      </c>
      <c r="AD11" s="214">
        <v>27</v>
      </c>
      <c r="AE11" s="214">
        <v>28</v>
      </c>
      <c r="AF11" s="214">
        <v>29</v>
      </c>
      <c r="AG11" s="214">
        <v>30</v>
      </c>
      <c r="AH11" s="214">
        <v>31</v>
      </c>
      <c r="AI11" s="214">
        <v>32</v>
      </c>
      <c r="AJ11" s="214">
        <v>33</v>
      </c>
      <c r="AK11" s="214">
        <v>34</v>
      </c>
      <c r="AL11" s="214">
        <v>35</v>
      </c>
      <c r="AM11" s="214">
        <v>36</v>
      </c>
      <c r="AN11" s="214">
        <v>37</v>
      </c>
      <c r="AO11" s="214">
        <v>38</v>
      </c>
      <c r="AP11" s="214">
        <v>39</v>
      </c>
      <c r="AQ11" s="214">
        <v>40</v>
      </c>
      <c r="AR11" s="214">
        <v>41</v>
      </c>
      <c r="AS11" s="214">
        <v>42</v>
      </c>
      <c r="AT11" s="214">
        <v>43</v>
      </c>
      <c r="AU11" s="214">
        <v>44</v>
      </c>
      <c r="AV11" s="214">
        <v>45</v>
      </c>
      <c r="AW11" s="214">
        <v>46</v>
      </c>
      <c r="AX11" s="214">
        <v>47</v>
      </c>
      <c r="AY11" s="214">
        <v>48</v>
      </c>
      <c r="AZ11" s="214">
        <v>49</v>
      </c>
      <c r="BA11" s="214">
        <v>50</v>
      </c>
      <c r="BB11" s="214">
        <v>51</v>
      </c>
      <c r="BC11" s="214">
        <v>52</v>
      </c>
      <c r="BD11" s="214">
        <v>53</v>
      </c>
      <c r="BE11" s="214">
        <v>54</v>
      </c>
      <c r="BF11" s="214">
        <v>55</v>
      </c>
      <c r="BG11" s="214">
        <v>56</v>
      </c>
      <c r="BH11" s="214">
        <v>57</v>
      </c>
      <c r="BI11" s="214">
        <v>58</v>
      </c>
      <c r="BJ11" s="214">
        <v>59</v>
      </c>
      <c r="BK11" s="214">
        <v>60</v>
      </c>
      <c r="BL11" s="214">
        <v>61</v>
      </c>
      <c r="BM11" s="214">
        <v>62</v>
      </c>
      <c r="BN11" s="214">
        <v>63</v>
      </c>
      <c r="BO11" s="214">
        <v>64</v>
      </c>
      <c r="BP11" s="214">
        <v>65</v>
      </c>
      <c r="BQ11" s="214">
        <v>66</v>
      </c>
      <c r="BR11" s="214">
        <v>67</v>
      </c>
      <c r="BS11" s="214">
        <v>68</v>
      </c>
      <c r="BT11" s="214">
        <v>69</v>
      </c>
      <c r="BU11" s="214">
        <v>70</v>
      </c>
      <c r="BV11" s="214">
        <v>71</v>
      </c>
      <c r="BW11" s="214">
        <v>72</v>
      </c>
      <c r="BX11" s="214">
        <v>73</v>
      </c>
      <c r="BY11" s="214">
        <v>74</v>
      </c>
      <c r="BZ11" s="214">
        <v>75</v>
      </c>
      <c r="CA11" s="214">
        <v>76</v>
      </c>
      <c r="CB11" s="214">
        <v>77</v>
      </c>
      <c r="CC11" s="214">
        <v>78</v>
      </c>
      <c r="CD11" s="214">
        <v>79</v>
      </c>
      <c r="CE11" s="214">
        <v>80</v>
      </c>
      <c r="CF11" s="214">
        <v>81</v>
      </c>
      <c r="CG11" s="214">
        <v>82</v>
      </c>
      <c r="CH11" s="214">
        <v>83</v>
      </c>
      <c r="CI11" s="214">
        <v>84</v>
      </c>
      <c r="CJ11" s="214">
        <v>85</v>
      </c>
      <c r="CK11" s="214">
        <v>86</v>
      </c>
      <c r="CL11" s="214">
        <v>87</v>
      </c>
      <c r="CM11" s="214">
        <v>88</v>
      </c>
      <c r="CN11" s="214">
        <v>89</v>
      </c>
      <c r="CO11" s="214">
        <v>90</v>
      </c>
      <c r="CP11" s="214">
        <v>91</v>
      </c>
      <c r="CQ11" s="214">
        <v>92</v>
      </c>
      <c r="CR11" s="214">
        <v>93</v>
      </c>
      <c r="CS11" s="214">
        <v>94</v>
      </c>
      <c r="CT11" s="214">
        <v>95</v>
      </c>
      <c r="CU11" s="214">
        <v>96</v>
      </c>
      <c r="CV11" s="214">
        <v>97</v>
      </c>
      <c r="CW11" s="214">
        <v>98</v>
      </c>
      <c r="CX11" s="214">
        <v>99</v>
      </c>
      <c r="CY11" s="214">
        <v>100</v>
      </c>
      <c r="CZ11" s="214">
        <v>101</v>
      </c>
      <c r="DA11" s="214">
        <v>102</v>
      </c>
      <c r="DB11" s="214">
        <v>103</v>
      </c>
      <c r="DC11" s="214">
        <v>104</v>
      </c>
      <c r="DD11" s="214">
        <v>105</v>
      </c>
      <c r="DE11" s="214">
        <v>106</v>
      </c>
      <c r="DF11" s="214">
        <v>107</v>
      </c>
      <c r="DG11" s="214">
        <v>108</v>
      </c>
      <c r="DH11" s="214">
        <v>109</v>
      </c>
      <c r="DI11" s="214">
        <v>110</v>
      </c>
      <c r="DJ11" s="214">
        <v>111</v>
      </c>
      <c r="DK11" s="214">
        <v>112</v>
      </c>
      <c r="DL11" s="214">
        <v>113</v>
      </c>
      <c r="DM11" s="214">
        <v>114</v>
      </c>
      <c r="DN11" s="214">
        <v>115</v>
      </c>
      <c r="DO11" s="214">
        <v>116</v>
      </c>
      <c r="DP11" s="214">
        <v>117</v>
      </c>
      <c r="DQ11" s="214">
        <v>118</v>
      </c>
      <c r="DR11" s="214">
        <v>119</v>
      </c>
      <c r="DS11" s="214">
        <v>120</v>
      </c>
      <c r="DT11" s="214">
        <v>121</v>
      </c>
      <c r="DU11" s="214">
        <v>122</v>
      </c>
      <c r="DV11" s="214">
        <v>123</v>
      </c>
      <c r="DW11" s="214">
        <v>124</v>
      </c>
      <c r="DX11" s="214">
        <v>125</v>
      </c>
      <c r="DY11" s="214">
        <v>126</v>
      </c>
      <c r="DZ11" s="214">
        <v>127</v>
      </c>
      <c r="EA11" s="214">
        <v>128</v>
      </c>
      <c r="EB11" s="214">
        <v>129</v>
      </c>
      <c r="EC11" s="214">
        <v>130</v>
      </c>
      <c r="ED11" s="214">
        <v>131</v>
      </c>
      <c r="EE11" s="214">
        <v>132</v>
      </c>
      <c r="EF11" s="214">
        <v>133</v>
      </c>
      <c r="EG11" s="214">
        <v>134</v>
      </c>
      <c r="EH11" s="214">
        <v>135</v>
      </c>
      <c r="EI11" s="214">
        <v>136</v>
      </c>
      <c r="EJ11" s="214">
        <v>137</v>
      </c>
      <c r="EK11" s="214">
        <v>138</v>
      </c>
      <c r="EL11" s="214">
        <v>139</v>
      </c>
      <c r="EM11" s="214">
        <v>140</v>
      </c>
      <c r="EN11" s="214">
        <v>141</v>
      </c>
      <c r="EO11" s="214">
        <v>142</v>
      </c>
      <c r="EP11" s="214">
        <v>143</v>
      </c>
      <c r="EQ11" s="214">
        <v>144</v>
      </c>
      <c r="ER11" s="214">
        <v>145</v>
      </c>
      <c r="ES11" s="214">
        <v>146</v>
      </c>
      <c r="ET11" s="214">
        <v>147</v>
      </c>
      <c r="EU11" s="214">
        <v>148</v>
      </c>
      <c r="EV11" s="214">
        <v>149</v>
      </c>
      <c r="EW11" s="214">
        <v>150</v>
      </c>
      <c r="EX11" s="214">
        <v>151</v>
      </c>
      <c r="EY11" s="214">
        <v>152</v>
      </c>
      <c r="EZ11" s="214">
        <v>153</v>
      </c>
      <c r="FA11" s="214">
        <v>154</v>
      </c>
      <c r="FB11" s="214">
        <v>155</v>
      </c>
      <c r="FC11" s="214">
        <v>156</v>
      </c>
      <c r="FD11" s="214">
        <v>157</v>
      </c>
      <c r="FE11" s="214">
        <v>158</v>
      </c>
      <c r="FF11" s="214">
        <v>159</v>
      </c>
      <c r="FG11" s="214">
        <v>160</v>
      </c>
      <c r="FH11" s="214">
        <v>161</v>
      </c>
      <c r="FI11" s="214">
        <v>162</v>
      </c>
      <c r="FJ11" s="214">
        <v>163</v>
      </c>
      <c r="FK11" s="214">
        <v>164</v>
      </c>
      <c r="FL11" s="214">
        <v>165</v>
      </c>
      <c r="FM11" s="214">
        <v>166</v>
      </c>
      <c r="FN11" s="214">
        <v>167</v>
      </c>
      <c r="FO11" s="214">
        <v>168</v>
      </c>
      <c r="FP11" s="214">
        <v>169</v>
      </c>
      <c r="FQ11" s="214">
        <v>170</v>
      </c>
      <c r="FR11" s="214">
        <v>171</v>
      </c>
      <c r="FS11" s="214">
        <v>172</v>
      </c>
      <c r="FT11" s="214">
        <v>173</v>
      </c>
      <c r="FU11" s="214">
        <v>174</v>
      </c>
      <c r="FV11" s="186">
        <v>1</v>
      </c>
    </row>
    <row r="12" spans="3:16384" s="178" customFormat="1" hidden="1">
      <c r="D12" s="200">
        <v>0</v>
      </c>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89"/>
      <c r="FT12" s="194"/>
      <c r="FU12" s="194"/>
      <c r="FV12" s="186"/>
    </row>
    <row r="13" spans="3:16384" s="153" customFormat="1" ht="22.5">
      <c r="C13" s="183"/>
      <c r="D13" s="379">
        <f>IF(LEN('1. Объекты'!D12)&gt;0,'1. Объекты'!D12,"")</f>
        <v>1</v>
      </c>
      <c r="E13" s="343" t="str">
        <f>IF('1. Объекты'!$D$17="да",IF(LEN('1. Объекты'!E12)&gt;0,'1. Объекты'!E12 &amp; " " &amp; '1. Объекты'!H12 &amp; " " &amp; '1. Объекты'!I12,""),IF(LEN('1. Объекты'!E12)&gt;0,'1. Объекты'!E12,""))</f>
        <v>Котельная</v>
      </c>
      <c r="F13" s="402">
        <f>IF(LEN('1. Объекты'!BD12)&gt;0,'1. Объекты'!BD12,"")</f>
        <v>50</v>
      </c>
      <c r="G13" s="381">
        <f>IF(LEN('1. Объекты'!V12)&gt;0,'1. Объекты'!V12,"")</f>
        <v>3</v>
      </c>
      <c r="H13" s="380">
        <v>0.25800000000000001</v>
      </c>
      <c r="I13" s="380">
        <v>0.25800000000000001</v>
      </c>
      <c r="J13" s="380">
        <v>0.25800000000000001</v>
      </c>
      <c r="K13" s="380">
        <v>0.25800000000000001</v>
      </c>
      <c r="L13" s="402">
        <v>0.25800000000000001</v>
      </c>
      <c r="M13" s="380">
        <v>7.0000000000000007E-2</v>
      </c>
      <c r="N13" s="380">
        <v>0.08</v>
      </c>
      <c r="O13" s="380">
        <v>0.08</v>
      </c>
      <c r="P13" s="380">
        <v>0.08</v>
      </c>
      <c r="Q13" s="402">
        <f>IF(LEN('1. Объекты'!BF12)&gt;0,'1. Объекты'!BF12,"")</f>
        <v>0.08</v>
      </c>
      <c r="R13" s="382" t="s">
        <v>634</v>
      </c>
      <c r="S13" s="382" t="s">
        <v>975</v>
      </c>
      <c r="T13" s="382" t="s">
        <v>2</v>
      </c>
      <c r="U13" s="382" t="s">
        <v>2</v>
      </c>
      <c r="V13" s="382" t="s">
        <v>2</v>
      </c>
      <c r="W13" s="382" t="s">
        <v>634</v>
      </c>
      <c r="X13" s="382" t="s">
        <v>975</v>
      </c>
      <c r="Y13" s="382" t="s">
        <v>2</v>
      </c>
      <c r="Z13" s="382" t="s">
        <v>2</v>
      </c>
      <c r="AA13" s="382" t="s">
        <v>2</v>
      </c>
      <c r="AB13" s="382" t="s">
        <v>634</v>
      </c>
      <c r="AC13" s="382" t="s">
        <v>975</v>
      </c>
      <c r="AD13" s="382" t="s">
        <v>2</v>
      </c>
      <c r="AE13" s="382" t="s">
        <v>2</v>
      </c>
      <c r="AF13" s="382" t="s">
        <v>2</v>
      </c>
      <c r="AG13" s="382" t="s">
        <v>634</v>
      </c>
      <c r="AH13" s="382" t="s">
        <v>975</v>
      </c>
      <c r="AI13" s="382" t="s">
        <v>2</v>
      </c>
      <c r="AJ13" s="382" t="s">
        <v>2</v>
      </c>
      <c r="AK13" s="382" t="s">
        <v>2</v>
      </c>
      <c r="AL13" s="402" t="str">
        <f>IF(LEN('1. Объекты'!BG12)&gt;0,'1. Объекты'!BG12,"")</f>
        <v>Газ природный</v>
      </c>
      <c r="AM13" s="382" t="s">
        <v>975</v>
      </c>
      <c r="AN13" s="382" t="s">
        <v>2</v>
      </c>
      <c r="AO13" s="382" t="s">
        <v>2</v>
      </c>
      <c r="AP13" s="382" t="s">
        <v>2</v>
      </c>
      <c r="AQ13" s="380">
        <v>4.1000000000000002E-2</v>
      </c>
      <c r="AR13" s="380">
        <v>0.05</v>
      </c>
      <c r="AS13" s="380">
        <v>0.05</v>
      </c>
      <c r="AT13" s="380">
        <v>0.05</v>
      </c>
      <c r="AU13" s="380">
        <v>4.5999999999999999E-2</v>
      </c>
      <c r="AV13" s="380">
        <v>0</v>
      </c>
      <c r="AW13" s="380">
        <v>0</v>
      </c>
      <c r="AX13" s="380">
        <v>0</v>
      </c>
      <c r="AY13" s="380">
        <v>0</v>
      </c>
      <c r="AZ13" s="380">
        <v>0</v>
      </c>
      <c r="BA13" s="380">
        <v>0</v>
      </c>
      <c r="BB13" s="380">
        <v>0</v>
      </c>
      <c r="BC13" s="380">
        <v>0</v>
      </c>
      <c r="BD13" s="380">
        <v>0</v>
      </c>
      <c r="BE13" s="380">
        <v>0</v>
      </c>
      <c r="BF13" s="380">
        <v>158.19999999999999</v>
      </c>
      <c r="BG13" s="380">
        <v>158.19999999999999</v>
      </c>
      <c r="BH13" s="380">
        <v>158.19999999999999</v>
      </c>
      <c r="BI13" s="380">
        <v>158.19999999999999</v>
      </c>
      <c r="BJ13" s="402">
        <f>IF(LEN('1. Объекты'!BH12)&gt;0,'1. Объекты'!BH12,"")</f>
        <v>158.19999999999999</v>
      </c>
      <c r="BK13" s="380">
        <v>149.4</v>
      </c>
      <c r="BL13" s="380">
        <v>149.4</v>
      </c>
      <c r="BM13" s="380">
        <v>149.4</v>
      </c>
      <c r="BN13" s="380">
        <v>149.4</v>
      </c>
      <c r="BO13" s="402">
        <f>IF(LEN('1. Объекты'!BI12)&gt;0,'1. Объекты'!BI12,"")</f>
        <v>149.4</v>
      </c>
      <c r="BP13" s="382" t="s">
        <v>2</v>
      </c>
      <c r="BQ13" s="383"/>
      <c r="BR13" s="383"/>
      <c r="BS13" s="383"/>
      <c r="BT13" s="382" t="s">
        <v>987</v>
      </c>
      <c r="BU13" s="382" t="s">
        <v>991</v>
      </c>
      <c r="BV13" s="382" t="s">
        <v>991</v>
      </c>
      <c r="BW13" s="382" t="s">
        <v>991</v>
      </c>
      <c r="BX13" s="382" t="s">
        <v>991</v>
      </c>
      <c r="BY13" s="382" t="s">
        <v>991</v>
      </c>
      <c r="BZ13" s="380">
        <v>19</v>
      </c>
      <c r="CA13" s="380">
        <v>0.32923999999999998</v>
      </c>
      <c r="CB13" s="380">
        <v>0</v>
      </c>
      <c r="CC13" s="380">
        <v>0.38700000000000001</v>
      </c>
      <c r="CD13" s="380">
        <v>0</v>
      </c>
      <c r="CE13" s="380">
        <v>0.36899999999999999</v>
      </c>
      <c r="CF13" s="380">
        <v>0</v>
      </c>
      <c r="CG13" s="380">
        <v>0.37369999999999998</v>
      </c>
      <c r="CH13" s="380">
        <v>0</v>
      </c>
      <c r="CI13" s="380">
        <v>0.35</v>
      </c>
      <c r="CJ13" s="380">
        <v>0</v>
      </c>
      <c r="CK13" s="380">
        <v>0</v>
      </c>
      <c r="CL13" s="380">
        <v>0</v>
      </c>
      <c r="CM13" s="380">
        <v>0</v>
      </c>
      <c r="CN13" s="380">
        <v>0</v>
      </c>
      <c r="CO13" s="380">
        <v>0</v>
      </c>
      <c r="CP13" s="380">
        <v>0</v>
      </c>
      <c r="CQ13" s="380">
        <v>0</v>
      </c>
      <c r="CR13" s="380">
        <v>0</v>
      </c>
      <c r="CS13" s="380">
        <v>0</v>
      </c>
      <c r="CT13" s="380">
        <v>0</v>
      </c>
      <c r="CU13" s="380">
        <v>0</v>
      </c>
      <c r="CV13" s="380">
        <v>0</v>
      </c>
      <c r="CW13" s="380">
        <v>0</v>
      </c>
      <c r="CX13" s="380">
        <v>0</v>
      </c>
      <c r="CY13" s="380">
        <v>0</v>
      </c>
      <c r="CZ13" s="380">
        <v>0</v>
      </c>
      <c r="DA13" s="380">
        <v>0</v>
      </c>
      <c r="DB13" s="380">
        <v>0</v>
      </c>
      <c r="DC13" s="380">
        <v>0</v>
      </c>
      <c r="DD13" s="380">
        <v>0</v>
      </c>
      <c r="DE13" s="380">
        <v>0</v>
      </c>
      <c r="DF13" s="380">
        <v>0</v>
      </c>
      <c r="DG13" s="380">
        <v>0</v>
      </c>
      <c r="DH13" s="380">
        <v>0</v>
      </c>
      <c r="DI13" s="380">
        <v>0</v>
      </c>
      <c r="DJ13" s="380">
        <v>0</v>
      </c>
      <c r="DK13" s="380">
        <v>0</v>
      </c>
      <c r="DL13" s="380">
        <v>0</v>
      </c>
      <c r="DM13" s="380">
        <v>0</v>
      </c>
      <c r="DN13" s="380">
        <v>0</v>
      </c>
      <c r="DO13" s="380">
        <v>24</v>
      </c>
      <c r="DP13" s="402" t="s">
        <v>2</v>
      </c>
      <c r="DQ13" s="402" t="s">
        <v>2</v>
      </c>
      <c r="DR13" s="402" t="s">
        <v>2</v>
      </c>
      <c r="DS13" s="402" t="s">
        <v>2</v>
      </c>
      <c r="DT13" s="402" t="s">
        <v>2</v>
      </c>
      <c r="DU13" s="380">
        <v>2</v>
      </c>
      <c r="DV13" s="380">
        <v>2</v>
      </c>
      <c r="DW13" s="380">
        <v>2</v>
      </c>
      <c r="DX13" s="380">
        <v>2</v>
      </c>
      <c r="DY13" s="380">
        <v>2</v>
      </c>
      <c r="DZ13" s="402" t="s">
        <v>873</v>
      </c>
      <c r="EA13" s="402" t="s">
        <v>2</v>
      </c>
      <c r="EB13" s="402" t="s">
        <v>873</v>
      </c>
      <c r="EC13" s="402" t="s">
        <v>2</v>
      </c>
      <c r="ED13" s="402" t="s">
        <v>873</v>
      </c>
      <c r="EE13" s="402" t="s">
        <v>2</v>
      </c>
      <c r="EF13" s="402" t="s">
        <v>873</v>
      </c>
      <c r="EG13" s="402" t="s">
        <v>2</v>
      </c>
      <c r="EH13" s="402" t="s">
        <v>873</v>
      </c>
      <c r="EI13" s="402" t="s">
        <v>2</v>
      </c>
      <c r="EJ13" s="402" t="s">
        <v>2</v>
      </c>
      <c r="EK13" s="402" t="s">
        <v>2</v>
      </c>
      <c r="EL13" s="402" t="s">
        <v>2</v>
      </c>
      <c r="EM13" s="402" t="s">
        <v>2</v>
      </c>
      <c r="EN13" s="402" t="s">
        <v>2</v>
      </c>
      <c r="EO13" s="402" t="s">
        <v>1</v>
      </c>
      <c r="EP13" s="402" t="s">
        <v>1</v>
      </c>
      <c r="EQ13" s="402" t="s">
        <v>1</v>
      </c>
      <c r="ER13" s="402" t="s">
        <v>1</v>
      </c>
      <c r="ES13" s="402" t="s">
        <v>1</v>
      </c>
      <c r="ET13" s="402" t="s">
        <v>2</v>
      </c>
      <c r="EU13" s="402" t="s">
        <v>2</v>
      </c>
      <c r="EV13" s="402" t="s">
        <v>2</v>
      </c>
      <c r="EW13" s="402" t="s">
        <v>2</v>
      </c>
      <c r="EX13" s="402" t="s">
        <v>2</v>
      </c>
      <c r="EY13" s="402" t="s">
        <v>883</v>
      </c>
      <c r="EZ13" s="402" t="s">
        <v>883</v>
      </c>
      <c r="FA13" s="402" t="s">
        <v>883</v>
      </c>
      <c r="FB13" s="402" t="s">
        <v>883</v>
      </c>
      <c r="FC13" s="402" t="s">
        <v>883</v>
      </c>
      <c r="FD13" s="402" t="s">
        <v>892</v>
      </c>
      <c r="FE13" s="402" t="s">
        <v>892</v>
      </c>
      <c r="FF13" s="402" t="s">
        <v>892</v>
      </c>
      <c r="FG13" s="402" t="s">
        <v>892</v>
      </c>
      <c r="FH13" s="402" t="s">
        <v>892</v>
      </c>
      <c r="FI13" s="380">
        <v>-0.1</v>
      </c>
      <c r="FJ13" s="380">
        <v>0.8</v>
      </c>
      <c r="FK13" s="380">
        <v>-1.17</v>
      </c>
      <c r="FL13" s="380">
        <v>1.67</v>
      </c>
      <c r="FM13" s="380">
        <v>2.75</v>
      </c>
      <c r="FN13" s="380">
        <v>191</v>
      </c>
      <c r="FO13" s="380">
        <v>191</v>
      </c>
      <c r="FP13" s="380">
        <v>191</v>
      </c>
      <c r="FQ13" s="380">
        <v>191</v>
      </c>
      <c r="FR13" s="380">
        <v>191</v>
      </c>
      <c r="FS13" s="428"/>
      <c r="FT13" s="402" t="s">
        <v>897</v>
      </c>
      <c r="FU13" s="403" t="s">
        <v>2238</v>
      </c>
      <c r="FV13" s="294" t="str">
        <f>IF(LEN('1. Объекты'!W12)&gt;0,'1. Объекты'!W12,"")</f>
        <v>нет</v>
      </c>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c r="IW13" s="154"/>
      <c r="IX13" s="154"/>
      <c r="IY13" s="154"/>
      <c r="IZ13" s="154"/>
      <c r="JA13" s="154"/>
      <c r="JB13" s="154"/>
      <c r="JC13" s="154"/>
      <c r="JD13" s="154"/>
      <c r="JE13" s="154"/>
      <c r="JF13" s="154"/>
      <c r="JG13" s="154"/>
      <c r="JH13" s="154"/>
      <c r="JI13" s="154"/>
      <c r="JJ13" s="154"/>
      <c r="JK13" s="154"/>
      <c r="JL13" s="154"/>
      <c r="JM13" s="154"/>
      <c r="JN13" s="154"/>
      <c r="JO13" s="154"/>
      <c r="JP13" s="154"/>
      <c r="JQ13" s="154"/>
      <c r="JR13" s="154"/>
      <c r="JS13" s="154"/>
      <c r="JT13" s="154"/>
      <c r="JU13" s="154"/>
      <c r="JV13" s="154"/>
      <c r="JW13" s="154"/>
      <c r="JX13" s="154"/>
      <c r="JY13" s="154"/>
      <c r="JZ13" s="154"/>
      <c r="KA13" s="154"/>
      <c r="KB13" s="154"/>
      <c r="KC13" s="154"/>
      <c r="KD13" s="154"/>
      <c r="KE13" s="154"/>
      <c r="KF13" s="154"/>
      <c r="KG13" s="154"/>
      <c r="KH13" s="154"/>
      <c r="KI13" s="154"/>
      <c r="KJ13" s="154"/>
      <c r="KK13" s="154"/>
      <c r="KL13" s="154"/>
      <c r="KM13" s="154"/>
      <c r="KN13" s="154"/>
      <c r="KO13" s="154"/>
      <c r="KP13" s="154"/>
      <c r="KQ13" s="154"/>
      <c r="KR13" s="154"/>
      <c r="KS13" s="154"/>
      <c r="KT13" s="154"/>
      <c r="KU13" s="154"/>
      <c r="KV13" s="154"/>
      <c r="KW13" s="154"/>
      <c r="KX13" s="154"/>
      <c r="KY13" s="154"/>
      <c r="KZ13" s="154"/>
      <c r="LA13" s="154"/>
      <c r="LB13" s="154"/>
      <c r="LC13" s="154"/>
      <c r="LD13" s="154"/>
      <c r="LE13" s="154"/>
      <c r="LF13" s="154"/>
      <c r="LG13" s="154"/>
      <c r="LH13" s="154"/>
      <c r="LI13" s="154"/>
      <c r="LJ13" s="154"/>
      <c r="LK13" s="154"/>
      <c r="LL13" s="154"/>
      <c r="LM13" s="154"/>
      <c r="LN13" s="154"/>
      <c r="LO13" s="154"/>
      <c r="LP13" s="154"/>
      <c r="LQ13" s="154"/>
      <c r="LR13" s="154"/>
      <c r="LS13" s="154"/>
      <c r="LT13" s="154"/>
      <c r="LU13" s="154"/>
      <c r="LV13" s="154"/>
      <c r="LW13" s="154"/>
      <c r="LX13" s="154"/>
      <c r="LY13" s="154"/>
      <c r="LZ13" s="154"/>
      <c r="MA13" s="154"/>
      <c r="MB13" s="154"/>
      <c r="MC13" s="154"/>
      <c r="MD13" s="154"/>
      <c r="ME13" s="154"/>
      <c r="MF13" s="154"/>
      <c r="MG13" s="154"/>
      <c r="MH13" s="154"/>
      <c r="MI13" s="154"/>
      <c r="MJ13" s="154"/>
      <c r="MK13" s="154"/>
      <c r="ML13" s="154"/>
      <c r="MM13" s="154"/>
      <c r="MN13" s="154"/>
      <c r="MO13" s="154"/>
      <c r="MP13" s="154"/>
      <c r="MQ13" s="154"/>
      <c r="MR13" s="154"/>
      <c r="MS13" s="154"/>
      <c r="MT13" s="154"/>
      <c r="MU13" s="154"/>
      <c r="MV13" s="154"/>
      <c r="MW13" s="154"/>
      <c r="MX13" s="154"/>
      <c r="MY13" s="154"/>
      <c r="MZ13" s="154"/>
      <c r="NA13" s="154"/>
      <c r="NB13" s="154"/>
      <c r="NC13" s="154"/>
      <c r="ND13" s="154"/>
      <c r="NE13" s="154"/>
      <c r="NF13" s="154"/>
      <c r="NG13" s="154"/>
      <c r="NH13" s="154"/>
      <c r="NI13" s="154"/>
      <c r="NJ13" s="154"/>
      <c r="NK13" s="154"/>
      <c r="NL13" s="154"/>
      <c r="NM13" s="154"/>
      <c r="NN13" s="154"/>
      <c r="NO13" s="154"/>
      <c r="NP13" s="154"/>
      <c r="NQ13" s="154"/>
      <c r="NR13" s="154"/>
      <c r="NS13" s="154"/>
      <c r="NT13" s="154"/>
      <c r="NU13" s="154"/>
      <c r="NV13" s="154"/>
      <c r="NW13" s="154"/>
      <c r="NX13" s="154"/>
      <c r="NY13" s="154"/>
      <c r="NZ13" s="154"/>
      <c r="OA13" s="154"/>
      <c r="OB13" s="154"/>
      <c r="OC13" s="154"/>
      <c r="OD13" s="154"/>
      <c r="OE13" s="154"/>
      <c r="OF13" s="154"/>
      <c r="OG13" s="154"/>
      <c r="OH13" s="154"/>
      <c r="OI13" s="154"/>
      <c r="OJ13" s="154"/>
      <c r="OK13" s="154"/>
      <c r="OL13" s="154"/>
      <c r="OM13" s="154"/>
      <c r="ON13" s="154"/>
      <c r="OO13" s="154"/>
      <c r="OP13" s="154"/>
      <c r="OQ13" s="154"/>
      <c r="OR13" s="154"/>
      <c r="OS13" s="154"/>
      <c r="OT13" s="154"/>
      <c r="OU13" s="154"/>
      <c r="OV13" s="154"/>
      <c r="OW13" s="154"/>
      <c r="OX13" s="154"/>
      <c r="OY13" s="154"/>
      <c r="OZ13" s="154"/>
      <c r="PA13" s="154"/>
      <c r="PB13" s="154"/>
      <c r="PC13" s="154"/>
      <c r="PD13" s="154"/>
      <c r="PE13" s="154"/>
      <c r="PF13" s="154"/>
      <c r="PG13" s="154"/>
      <c r="PH13" s="154"/>
      <c r="PI13" s="154"/>
      <c r="PJ13" s="154"/>
      <c r="PK13" s="154"/>
      <c r="PL13" s="154"/>
      <c r="PM13" s="154"/>
      <c r="PN13" s="154"/>
      <c r="PO13" s="154"/>
      <c r="PP13" s="154"/>
      <c r="PQ13" s="154"/>
      <c r="PR13" s="154"/>
      <c r="PS13" s="154"/>
      <c r="PT13" s="154"/>
      <c r="PU13" s="154"/>
      <c r="PV13" s="154"/>
      <c r="PW13" s="154"/>
      <c r="PX13" s="154"/>
      <c r="PY13" s="154"/>
      <c r="PZ13" s="154"/>
      <c r="QA13" s="154"/>
      <c r="QB13" s="154"/>
      <c r="QC13" s="154"/>
      <c r="QD13" s="154"/>
      <c r="QE13" s="154"/>
      <c r="QF13" s="154"/>
      <c r="QG13" s="154"/>
      <c r="QH13" s="154"/>
      <c r="QI13" s="154"/>
      <c r="QJ13" s="154"/>
      <c r="QK13" s="154"/>
      <c r="QL13" s="154"/>
      <c r="QM13" s="154"/>
      <c r="QN13" s="154"/>
      <c r="QO13" s="154"/>
      <c r="QP13" s="154"/>
      <c r="QQ13" s="154"/>
      <c r="QR13" s="154"/>
      <c r="QS13" s="154"/>
      <c r="QT13" s="154"/>
      <c r="QU13" s="154"/>
      <c r="QV13" s="154"/>
      <c r="QW13" s="154"/>
      <c r="QX13" s="154"/>
      <c r="QY13" s="154"/>
      <c r="QZ13" s="154"/>
      <c r="RA13" s="154"/>
      <c r="RB13" s="154"/>
      <c r="RC13" s="154"/>
      <c r="RD13" s="154"/>
      <c r="RE13" s="154"/>
      <c r="RF13" s="154"/>
      <c r="RG13" s="154"/>
      <c r="RH13" s="154"/>
      <c r="RI13" s="154"/>
      <c r="RJ13" s="154"/>
      <c r="RK13" s="154"/>
      <c r="RL13" s="154"/>
      <c r="RM13" s="154"/>
      <c r="RN13" s="154"/>
      <c r="RO13" s="154"/>
      <c r="RP13" s="154"/>
      <c r="RQ13" s="154"/>
      <c r="RR13" s="154"/>
      <c r="RS13" s="154"/>
      <c r="RT13" s="154"/>
      <c r="RU13" s="154"/>
      <c r="RV13" s="154"/>
      <c r="RW13" s="154"/>
      <c r="RX13" s="154"/>
      <c r="RY13" s="154"/>
      <c r="RZ13" s="154"/>
      <c r="SA13" s="154"/>
      <c r="SB13" s="154"/>
      <c r="SC13" s="154"/>
      <c r="SD13" s="154"/>
      <c r="SE13" s="154"/>
      <c r="SF13" s="154"/>
      <c r="SG13" s="154"/>
      <c r="SH13" s="154"/>
      <c r="SI13" s="154"/>
      <c r="SJ13" s="154"/>
      <c r="SK13" s="154"/>
      <c r="SL13" s="154"/>
      <c r="SM13" s="154"/>
      <c r="SN13" s="154"/>
      <c r="SO13" s="154"/>
      <c r="SP13" s="154"/>
      <c r="SQ13" s="154"/>
      <c r="SR13" s="154"/>
      <c r="SS13" s="154"/>
      <c r="ST13" s="154"/>
      <c r="SU13" s="154"/>
      <c r="SV13" s="154"/>
      <c r="SW13" s="154"/>
      <c r="SX13" s="154"/>
      <c r="SY13" s="154"/>
      <c r="SZ13" s="154"/>
      <c r="TA13" s="154"/>
      <c r="TB13" s="154"/>
      <c r="TC13" s="154"/>
      <c r="TD13" s="154"/>
      <c r="TE13" s="154"/>
      <c r="TF13" s="154"/>
      <c r="TG13" s="154"/>
      <c r="TH13" s="154"/>
      <c r="TI13" s="154"/>
      <c r="TJ13" s="154"/>
      <c r="TK13" s="154"/>
      <c r="TL13" s="154"/>
      <c r="TM13" s="154"/>
      <c r="TN13" s="154"/>
      <c r="TO13" s="154"/>
      <c r="TP13" s="154"/>
      <c r="TQ13" s="154"/>
      <c r="TR13" s="154"/>
      <c r="TS13" s="154"/>
      <c r="TT13" s="154"/>
      <c r="TU13" s="154"/>
      <c r="TV13" s="154"/>
      <c r="TW13" s="154"/>
      <c r="TX13" s="154"/>
      <c r="TY13" s="154"/>
      <c r="TZ13" s="154"/>
      <c r="UA13" s="154"/>
      <c r="UB13" s="154"/>
      <c r="UC13" s="154"/>
      <c r="UD13" s="154"/>
      <c r="UE13" s="154"/>
      <c r="UF13" s="154"/>
      <c r="UG13" s="154"/>
      <c r="UH13" s="154"/>
      <c r="UI13" s="154"/>
      <c r="UJ13" s="154"/>
      <c r="UK13" s="154"/>
      <c r="UL13" s="154"/>
      <c r="UM13" s="154"/>
      <c r="UN13" s="154"/>
      <c r="UO13" s="154"/>
      <c r="UP13" s="154"/>
      <c r="UQ13" s="154"/>
      <c r="UR13" s="154"/>
      <c r="US13" s="154"/>
      <c r="UT13" s="154"/>
      <c r="UU13" s="154"/>
      <c r="UV13" s="154"/>
      <c r="UW13" s="154"/>
      <c r="UX13" s="154"/>
      <c r="UY13" s="154"/>
      <c r="UZ13" s="154"/>
      <c r="VA13" s="154"/>
      <c r="VB13" s="154"/>
      <c r="VC13" s="154"/>
      <c r="VD13" s="154"/>
      <c r="VE13" s="154"/>
      <c r="VF13" s="154"/>
      <c r="VG13" s="154"/>
      <c r="VH13" s="154"/>
      <c r="VI13" s="154"/>
      <c r="VJ13" s="154"/>
      <c r="VK13" s="154"/>
      <c r="VL13" s="154"/>
      <c r="VM13" s="154"/>
      <c r="VN13" s="154"/>
      <c r="VO13" s="154"/>
      <c r="VP13" s="154"/>
      <c r="VQ13" s="154"/>
      <c r="VR13" s="154"/>
      <c r="VS13" s="154"/>
      <c r="VT13" s="154"/>
      <c r="VU13" s="154"/>
      <c r="VV13" s="154"/>
      <c r="VW13" s="154"/>
      <c r="VX13" s="154"/>
      <c r="VY13" s="154"/>
      <c r="VZ13" s="154"/>
      <c r="WA13" s="154"/>
      <c r="WB13" s="154"/>
      <c r="WC13" s="154"/>
      <c r="WD13" s="154"/>
      <c r="WE13" s="154"/>
      <c r="WF13" s="154"/>
      <c r="WG13" s="154"/>
      <c r="WH13" s="154"/>
      <c r="WI13" s="154"/>
      <c r="WJ13" s="154"/>
      <c r="WK13" s="154"/>
      <c r="WL13" s="154"/>
      <c r="WM13" s="154"/>
      <c r="WN13" s="154"/>
      <c r="WO13" s="154"/>
      <c r="WP13" s="154"/>
      <c r="WQ13" s="154"/>
      <c r="WR13" s="154"/>
      <c r="WS13" s="154"/>
      <c r="WT13" s="154"/>
      <c r="WU13" s="154"/>
      <c r="WV13" s="154"/>
      <c r="WW13" s="154"/>
      <c r="WX13" s="154"/>
      <c r="WY13" s="154"/>
      <c r="WZ13" s="154"/>
      <c r="XA13" s="154"/>
      <c r="XB13" s="154"/>
      <c r="XC13" s="154"/>
      <c r="XD13" s="154"/>
      <c r="XE13" s="154"/>
      <c r="XF13" s="154"/>
      <c r="XG13" s="154"/>
      <c r="XH13" s="154"/>
      <c r="XI13" s="154"/>
      <c r="XJ13" s="154"/>
      <c r="XK13" s="154"/>
      <c r="XL13" s="154"/>
      <c r="XM13" s="154"/>
      <c r="XN13" s="154"/>
      <c r="XO13" s="154"/>
      <c r="XP13" s="154"/>
      <c r="XQ13" s="154"/>
      <c r="XR13" s="154"/>
      <c r="XS13" s="154"/>
      <c r="XT13" s="154"/>
      <c r="XU13" s="154"/>
      <c r="XV13" s="154"/>
      <c r="XW13" s="154"/>
      <c r="XX13" s="154"/>
      <c r="XY13" s="154"/>
      <c r="XZ13" s="154"/>
      <c r="YA13" s="154"/>
      <c r="YB13" s="154"/>
      <c r="YC13" s="154"/>
      <c r="YD13" s="154"/>
      <c r="YE13" s="154"/>
      <c r="YF13" s="154"/>
      <c r="YG13" s="154"/>
      <c r="YH13" s="154"/>
      <c r="YI13" s="154"/>
      <c r="YJ13" s="154"/>
      <c r="YK13" s="154"/>
      <c r="YL13" s="154"/>
      <c r="YM13" s="154"/>
      <c r="YN13" s="154"/>
      <c r="YO13" s="154"/>
      <c r="YP13" s="154"/>
      <c r="YQ13" s="154"/>
      <c r="YR13" s="154"/>
      <c r="YS13" s="154"/>
      <c r="YT13" s="154"/>
      <c r="YU13" s="154"/>
      <c r="YV13" s="154"/>
      <c r="YW13" s="154"/>
      <c r="YX13" s="154"/>
      <c r="YY13" s="154"/>
      <c r="YZ13" s="154"/>
      <c r="ZA13" s="154"/>
      <c r="ZB13" s="154"/>
      <c r="ZC13" s="154"/>
      <c r="ZD13" s="154"/>
      <c r="ZE13" s="154"/>
      <c r="ZF13" s="154"/>
      <c r="ZG13" s="154"/>
      <c r="ZH13" s="154"/>
      <c r="ZI13" s="154"/>
      <c r="ZJ13" s="154"/>
      <c r="ZK13" s="154"/>
      <c r="ZL13" s="154"/>
      <c r="ZM13" s="154"/>
      <c r="ZN13" s="154"/>
      <c r="ZO13" s="154"/>
      <c r="ZP13" s="154"/>
      <c r="ZQ13" s="154"/>
      <c r="ZR13" s="154"/>
      <c r="ZS13" s="154"/>
      <c r="ZT13" s="154"/>
      <c r="ZU13" s="154"/>
      <c r="ZV13" s="154"/>
      <c r="ZW13" s="154"/>
      <c r="ZX13" s="154"/>
      <c r="ZY13" s="154"/>
      <c r="ZZ13" s="154"/>
      <c r="AAA13" s="154"/>
      <c r="AAB13" s="154"/>
      <c r="AAC13" s="154"/>
      <c r="AAD13" s="154"/>
      <c r="AAE13" s="154"/>
      <c r="AAF13" s="154"/>
      <c r="AAG13" s="154"/>
      <c r="AAH13" s="154"/>
      <c r="AAI13" s="154"/>
      <c r="AAJ13" s="154"/>
      <c r="AAK13" s="154"/>
      <c r="AAL13" s="154"/>
      <c r="AAM13" s="154"/>
      <c r="AAN13" s="154"/>
      <c r="AAO13" s="154"/>
      <c r="AAP13" s="154"/>
      <c r="AAQ13" s="154"/>
      <c r="AAR13" s="154"/>
      <c r="AAS13" s="154"/>
      <c r="AAT13" s="154"/>
      <c r="AAU13" s="154"/>
      <c r="AAV13" s="154"/>
      <c r="AAW13" s="154"/>
      <c r="AAX13" s="154"/>
      <c r="AAY13" s="154"/>
      <c r="AAZ13" s="154"/>
      <c r="ABA13" s="154"/>
      <c r="ABB13" s="154"/>
      <c r="ABC13" s="154"/>
      <c r="ABD13" s="154"/>
      <c r="ABE13" s="154"/>
      <c r="ABF13" s="154"/>
      <c r="ABG13" s="154"/>
      <c r="ABH13" s="154"/>
      <c r="ABI13" s="154"/>
      <c r="ABJ13" s="154"/>
      <c r="ABK13" s="154"/>
      <c r="ABL13" s="154"/>
      <c r="ABM13" s="154"/>
      <c r="ABN13" s="154"/>
      <c r="ABO13" s="154"/>
      <c r="ABP13" s="154"/>
      <c r="ABQ13" s="154"/>
      <c r="ABR13" s="154"/>
      <c r="ABS13" s="154"/>
      <c r="ABT13" s="154"/>
      <c r="ABU13" s="154"/>
      <c r="ABV13" s="154"/>
      <c r="ABW13" s="154"/>
      <c r="ABX13" s="154"/>
      <c r="ABY13" s="154"/>
      <c r="ABZ13" s="154"/>
      <c r="ACA13" s="154"/>
      <c r="ACB13" s="154"/>
      <c r="ACC13" s="154"/>
      <c r="ACD13" s="154"/>
      <c r="ACE13" s="154"/>
      <c r="ACF13" s="154"/>
      <c r="ACG13" s="154"/>
      <c r="ACH13" s="154"/>
      <c r="ACI13" s="154"/>
      <c r="ACJ13" s="154"/>
      <c r="ACK13" s="154"/>
      <c r="ACL13" s="154"/>
      <c r="ACM13" s="154"/>
      <c r="ACN13" s="154"/>
      <c r="ACO13" s="154"/>
      <c r="ACP13" s="154"/>
      <c r="ACQ13" s="154"/>
      <c r="ACR13" s="154"/>
      <c r="ACS13" s="154"/>
      <c r="ACT13" s="154"/>
      <c r="ACU13" s="154"/>
      <c r="ACV13" s="154"/>
      <c r="ACW13" s="154"/>
      <c r="ACX13" s="154"/>
      <c r="ACY13" s="154"/>
      <c r="ACZ13" s="154"/>
      <c r="ADA13" s="154"/>
      <c r="ADB13" s="154"/>
      <c r="ADC13" s="154"/>
      <c r="ADD13" s="154"/>
      <c r="ADE13" s="154"/>
      <c r="ADF13" s="154"/>
      <c r="ADG13" s="154"/>
      <c r="ADH13" s="154"/>
      <c r="ADI13" s="154"/>
      <c r="ADJ13" s="154"/>
      <c r="ADK13" s="154"/>
      <c r="ADL13" s="154"/>
      <c r="ADM13" s="154"/>
      <c r="ADN13" s="154"/>
      <c r="ADO13" s="154"/>
      <c r="ADP13" s="154"/>
      <c r="ADQ13" s="154"/>
      <c r="ADR13" s="154"/>
      <c r="ADS13" s="154"/>
      <c r="ADT13" s="154"/>
      <c r="ADU13" s="154"/>
      <c r="ADV13" s="154"/>
      <c r="ADW13" s="154"/>
      <c r="ADX13" s="154"/>
      <c r="ADY13" s="154"/>
      <c r="ADZ13" s="154"/>
      <c r="AEA13" s="154"/>
      <c r="AEB13" s="154"/>
      <c r="AEC13" s="154"/>
      <c r="AED13" s="154"/>
      <c r="AEE13" s="154"/>
      <c r="AEF13" s="154"/>
      <c r="AEG13" s="154"/>
      <c r="AEH13" s="154"/>
      <c r="AEI13" s="154"/>
      <c r="AEJ13" s="154"/>
      <c r="AEK13" s="154"/>
      <c r="AEL13" s="154"/>
      <c r="AEM13" s="154"/>
      <c r="AEN13" s="154"/>
      <c r="AEO13" s="154"/>
      <c r="AEP13" s="154"/>
      <c r="AEQ13" s="154"/>
      <c r="AER13" s="154"/>
      <c r="AES13" s="154"/>
      <c r="AET13" s="154"/>
      <c r="AEU13" s="154"/>
      <c r="AEV13" s="154"/>
      <c r="AEW13" s="154"/>
      <c r="AEX13" s="154"/>
      <c r="AEY13" s="154"/>
      <c r="AEZ13" s="154"/>
      <c r="AFA13" s="154"/>
      <c r="AFB13" s="154"/>
      <c r="AFC13" s="154"/>
      <c r="AFD13" s="154"/>
      <c r="AFE13" s="154"/>
      <c r="AFF13" s="154"/>
      <c r="AFG13" s="154"/>
      <c r="AFH13" s="154"/>
      <c r="AFI13" s="154"/>
      <c r="AFJ13" s="154"/>
      <c r="AFK13" s="154"/>
      <c r="AFL13" s="154"/>
      <c r="AFM13" s="154"/>
      <c r="AFN13" s="154"/>
      <c r="AFO13" s="154"/>
      <c r="AFP13" s="154"/>
      <c r="AFQ13" s="154"/>
      <c r="AFR13" s="154"/>
      <c r="AFS13" s="154"/>
      <c r="AFT13" s="154"/>
      <c r="AFU13" s="154"/>
      <c r="AFV13" s="154"/>
      <c r="AFW13" s="154"/>
      <c r="AFX13" s="154"/>
      <c r="AFY13" s="154"/>
      <c r="AFZ13" s="154"/>
      <c r="AGA13" s="154"/>
      <c r="AGB13" s="154"/>
      <c r="AGC13" s="154"/>
      <c r="AGD13" s="154"/>
      <c r="AGE13" s="154"/>
      <c r="AGF13" s="154"/>
      <c r="AGG13" s="154"/>
      <c r="AGH13" s="154"/>
      <c r="AGI13" s="154"/>
      <c r="AGJ13" s="154"/>
      <c r="AGK13" s="154"/>
      <c r="AGL13" s="154"/>
      <c r="AGM13" s="154"/>
      <c r="AGN13" s="154"/>
      <c r="AGO13" s="154"/>
      <c r="AGP13" s="154"/>
      <c r="AGQ13" s="154"/>
      <c r="AGR13" s="154"/>
      <c r="AGS13" s="154"/>
      <c r="AGT13" s="154"/>
      <c r="AGU13" s="154"/>
      <c r="AGV13" s="154"/>
      <c r="AGW13" s="154"/>
      <c r="AGX13" s="154"/>
      <c r="AGY13" s="154"/>
      <c r="AGZ13" s="154"/>
      <c r="AHA13" s="154"/>
      <c r="AHB13" s="154"/>
      <c r="AHC13" s="154"/>
      <c r="AHD13" s="154"/>
      <c r="AHE13" s="154"/>
      <c r="AHF13" s="154"/>
      <c r="AHG13" s="154"/>
      <c r="AHH13" s="154"/>
      <c r="AHI13" s="154"/>
      <c r="AHJ13" s="154"/>
      <c r="AHK13" s="154"/>
      <c r="AHL13" s="154"/>
      <c r="AHM13" s="154"/>
      <c r="AHN13" s="154"/>
      <c r="AHO13" s="154"/>
      <c r="AHP13" s="154"/>
      <c r="AHQ13" s="154"/>
      <c r="AHR13" s="154"/>
      <c r="AHS13" s="154"/>
      <c r="AHT13" s="154"/>
      <c r="AHU13" s="154"/>
      <c r="AHV13" s="154"/>
      <c r="AHW13" s="154"/>
      <c r="AHX13" s="154"/>
      <c r="AHY13" s="154"/>
      <c r="AHZ13" s="154"/>
      <c r="AIA13" s="154"/>
      <c r="AIB13" s="154"/>
      <c r="AIC13" s="154"/>
      <c r="AID13" s="154"/>
      <c r="AIE13" s="154"/>
      <c r="AIF13" s="154"/>
      <c r="AIG13" s="154"/>
      <c r="AIH13" s="154"/>
      <c r="AII13" s="154"/>
      <c r="AIJ13" s="154"/>
      <c r="AIK13" s="154"/>
      <c r="AIL13" s="154"/>
      <c r="AIM13" s="154"/>
      <c r="AIN13" s="154"/>
      <c r="AIO13" s="154"/>
      <c r="AIP13" s="154"/>
      <c r="AIQ13" s="154"/>
      <c r="AIR13" s="154"/>
      <c r="AIS13" s="154"/>
      <c r="AIT13" s="154"/>
      <c r="AIU13" s="154"/>
      <c r="AIV13" s="154"/>
      <c r="AIW13" s="154"/>
      <c r="AIX13" s="154"/>
      <c r="AIY13" s="154"/>
      <c r="AIZ13" s="154"/>
      <c r="AJA13" s="154"/>
      <c r="AJB13" s="154"/>
      <c r="AJC13" s="154"/>
      <c r="AJD13" s="154"/>
      <c r="AJE13" s="154"/>
      <c r="AJF13" s="154"/>
      <c r="AJG13" s="154"/>
      <c r="AJH13" s="154"/>
      <c r="AJI13" s="154"/>
      <c r="AJJ13" s="154"/>
      <c r="AJK13" s="154"/>
      <c r="AJL13" s="154"/>
      <c r="AJM13" s="154"/>
      <c r="AJN13" s="154"/>
      <c r="AJO13" s="154"/>
      <c r="AJP13" s="154"/>
      <c r="AJQ13" s="154"/>
      <c r="AJR13" s="154"/>
      <c r="AJS13" s="154"/>
      <c r="AJT13" s="154"/>
      <c r="AJU13" s="154"/>
      <c r="AJV13" s="154"/>
      <c r="AJW13" s="154"/>
      <c r="AJX13" s="154"/>
      <c r="AJY13" s="154"/>
      <c r="AJZ13" s="154"/>
      <c r="AKA13" s="154"/>
      <c r="AKB13" s="154"/>
      <c r="AKC13" s="154"/>
      <c r="AKD13" s="154"/>
      <c r="AKE13" s="154"/>
      <c r="AKF13" s="154"/>
      <c r="AKG13" s="154"/>
      <c r="AKH13" s="154"/>
      <c r="AKI13" s="154"/>
      <c r="AKJ13" s="154"/>
      <c r="AKK13" s="154"/>
      <c r="AKL13" s="154"/>
      <c r="AKM13" s="154"/>
      <c r="AKN13" s="154"/>
      <c r="AKO13" s="154"/>
      <c r="AKP13" s="154"/>
      <c r="AKQ13" s="154"/>
      <c r="AKR13" s="154"/>
      <c r="AKS13" s="154"/>
      <c r="AKT13" s="154"/>
      <c r="AKU13" s="154"/>
      <c r="AKV13" s="154"/>
      <c r="AKW13" s="154"/>
      <c r="AKX13" s="154"/>
      <c r="AKY13" s="154"/>
      <c r="AKZ13" s="154"/>
      <c r="ALA13" s="154"/>
      <c r="ALB13" s="154"/>
      <c r="ALC13" s="154"/>
      <c r="ALD13" s="154"/>
      <c r="ALE13" s="154"/>
      <c r="ALF13" s="154"/>
      <c r="ALG13" s="154"/>
      <c r="ALH13" s="154"/>
      <c r="ALI13" s="154"/>
      <c r="ALJ13" s="154"/>
      <c r="ALK13" s="154"/>
      <c r="ALL13" s="154"/>
      <c r="ALM13" s="154"/>
      <c r="ALN13" s="154"/>
      <c r="ALO13" s="154"/>
      <c r="ALP13" s="154"/>
      <c r="ALQ13" s="154"/>
      <c r="ALR13" s="154"/>
      <c r="ALS13" s="154"/>
      <c r="ALT13" s="154"/>
      <c r="ALU13" s="154"/>
      <c r="ALV13" s="154"/>
      <c r="ALW13" s="154"/>
      <c r="ALX13" s="154"/>
      <c r="ALY13" s="154"/>
      <c r="ALZ13" s="154"/>
      <c r="AMA13" s="154"/>
      <c r="AMB13" s="154"/>
      <c r="AMC13" s="154"/>
      <c r="AMD13" s="154"/>
      <c r="AME13" s="154"/>
      <c r="AMF13" s="154"/>
      <c r="AMG13" s="154"/>
      <c r="AMH13" s="154"/>
      <c r="AMI13" s="154"/>
      <c r="AMJ13" s="154"/>
      <c r="AMK13" s="154"/>
      <c r="AML13" s="154"/>
      <c r="AMM13" s="154"/>
      <c r="AMN13" s="154"/>
      <c r="AMO13" s="154"/>
      <c r="AMP13" s="154"/>
      <c r="AMQ13" s="154"/>
      <c r="AMR13" s="154"/>
      <c r="AMS13" s="154"/>
      <c r="AMT13" s="154"/>
      <c r="AMU13" s="154"/>
      <c r="AMV13" s="154"/>
      <c r="AMW13" s="154"/>
      <c r="AMX13" s="154"/>
      <c r="AMY13" s="154"/>
      <c r="AMZ13" s="154"/>
      <c r="ANA13" s="154"/>
      <c r="ANB13" s="154"/>
      <c r="ANC13" s="154"/>
      <c r="AND13" s="154"/>
      <c r="ANE13" s="154"/>
      <c r="ANF13" s="154"/>
      <c r="ANG13" s="154"/>
      <c r="ANH13" s="154"/>
      <c r="ANI13" s="154"/>
      <c r="ANJ13" s="154"/>
      <c r="ANK13" s="154"/>
      <c r="ANL13" s="154"/>
      <c r="ANM13" s="154"/>
      <c r="ANN13" s="154"/>
      <c r="ANO13" s="154"/>
      <c r="ANP13" s="154"/>
      <c r="ANQ13" s="154"/>
      <c r="ANR13" s="154"/>
      <c r="ANS13" s="154"/>
      <c r="ANT13" s="154"/>
      <c r="ANU13" s="154"/>
      <c r="ANV13" s="154"/>
      <c r="ANW13" s="154"/>
      <c r="ANX13" s="154"/>
      <c r="ANY13" s="154"/>
      <c r="ANZ13" s="154"/>
      <c r="AOA13" s="154"/>
      <c r="AOB13" s="154"/>
      <c r="AOC13" s="154"/>
      <c r="AOD13" s="154"/>
      <c r="AOE13" s="154"/>
      <c r="AOF13" s="154"/>
      <c r="AOG13" s="154"/>
      <c r="AOH13" s="154"/>
      <c r="AOI13" s="154"/>
      <c r="AOJ13" s="154"/>
      <c r="AOK13" s="154"/>
      <c r="AOL13" s="154"/>
      <c r="AOM13" s="154"/>
      <c r="AON13" s="154"/>
      <c r="AOO13" s="154"/>
      <c r="AOP13" s="154"/>
      <c r="AOQ13" s="154"/>
      <c r="AOR13" s="154"/>
      <c r="AOS13" s="154"/>
      <c r="AOT13" s="154"/>
      <c r="AOU13" s="154"/>
      <c r="AOV13" s="154"/>
      <c r="AOW13" s="154"/>
      <c r="AOX13" s="154"/>
      <c r="AOY13" s="154"/>
      <c r="AOZ13" s="154"/>
      <c r="APA13" s="154"/>
      <c r="APB13" s="154"/>
      <c r="APC13" s="154"/>
      <c r="APD13" s="154"/>
      <c r="APE13" s="154"/>
      <c r="APF13" s="154"/>
      <c r="APG13" s="154"/>
      <c r="APH13" s="154"/>
      <c r="API13" s="154"/>
      <c r="APJ13" s="154"/>
      <c r="APK13" s="154"/>
      <c r="APL13" s="154"/>
      <c r="APM13" s="154"/>
      <c r="APN13" s="154"/>
      <c r="APO13" s="154"/>
      <c r="APP13" s="154"/>
      <c r="APQ13" s="154"/>
      <c r="APR13" s="154"/>
      <c r="APS13" s="154"/>
      <c r="APT13" s="154"/>
      <c r="APU13" s="154"/>
      <c r="APV13" s="154"/>
      <c r="APW13" s="154"/>
      <c r="APX13" s="154"/>
      <c r="APY13" s="154"/>
      <c r="APZ13" s="154"/>
      <c r="AQA13" s="154"/>
      <c r="AQB13" s="154"/>
      <c r="AQC13" s="154"/>
      <c r="AQD13" s="154"/>
      <c r="AQE13" s="154"/>
      <c r="AQF13" s="154"/>
      <c r="AQG13" s="154"/>
      <c r="AQH13" s="154"/>
      <c r="AQI13" s="154"/>
      <c r="AQJ13" s="154"/>
      <c r="AQK13" s="154"/>
      <c r="AQL13" s="154"/>
      <c r="AQM13" s="154"/>
      <c r="AQN13" s="154"/>
      <c r="AQO13" s="154"/>
      <c r="AQP13" s="154"/>
      <c r="AQQ13" s="154"/>
      <c r="AQR13" s="154"/>
      <c r="AQS13" s="154"/>
      <c r="AQT13" s="154"/>
      <c r="AQU13" s="154"/>
      <c r="AQV13" s="154"/>
      <c r="AQW13" s="154"/>
      <c r="AQX13" s="154"/>
      <c r="AQY13" s="154"/>
      <c r="AQZ13" s="154"/>
      <c r="ARA13" s="154"/>
      <c r="ARB13" s="154"/>
      <c r="ARC13" s="154"/>
      <c r="ARD13" s="154"/>
      <c r="ARE13" s="154"/>
      <c r="ARF13" s="154"/>
      <c r="ARG13" s="154"/>
      <c r="ARH13" s="154"/>
      <c r="ARI13" s="154"/>
      <c r="ARJ13" s="154"/>
      <c r="ARK13" s="154"/>
      <c r="ARL13" s="154"/>
      <c r="ARM13" s="154"/>
      <c r="ARN13" s="154"/>
      <c r="ARO13" s="154"/>
      <c r="ARP13" s="154"/>
      <c r="ARQ13" s="154"/>
      <c r="ARR13" s="154"/>
      <c r="ARS13" s="154"/>
      <c r="ART13" s="154"/>
      <c r="ARU13" s="154"/>
      <c r="ARV13" s="154"/>
      <c r="ARW13" s="154"/>
      <c r="ARX13" s="154"/>
      <c r="ARY13" s="154"/>
      <c r="ARZ13" s="154"/>
      <c r="ASA13" s="154"/>
      <c r="ASB13" s="154"/>
      <c r="ASC13" s="154"/>
      <c r="ASD13" s="154"/>
      <c r="ASE13" s="154"/>
      <c r="ASF13" s="154"/>
      <c r="ASG13" s="154"/>
      <c r="ASH13" s="154"/>
      <c r="ASI13" s="154"/>
      <c r="ASJ13" s="154"/>
      <c r="ASK13" s="154"/>
      <c r="ASL13" s="154"/>
      <c r="ASM13" s="154"/>
      <c r="ASN13" s="154"/>
      <c r="ASO13" s="154"/>
      <c r="ASP13" s="154"/>
      <c r="ASQ13" s="154"/>
      <c r="ASR13" s="154"/>
      <c r="ASS13" s="154"/>
      <c r="AST13" s="154"/>
      <c r="ASU13" s="154"/>
      <c r="ASV13" s="154"/>
      <c r="ASW13" s="154"/>
      <c r="ASX13" s="154"/>
      <c r="ASY13" s="154"/>
      <c r="ASZ13" s="154"/>
      <c r="ATA13" s="154"/>
      <c r="ATB13" s="154"/>
      <c r="ATC13" s="154"/>
      <c r="ATD13" s="154"/>
      <c r="ATE13" s="154"/>
      <c r="ATF13" s="154"/>
      <c r="ATG13" s="154"/>
      <c r="ATH13" s="154"/>
      <c r="ATI13" s="154"/>
      <c r="ATJ13" s="154"/>
      <c r="ATK13" s="154"/>
      <c r="ATL13" s="154"/>
      <c r="ATM13" s="154"/>
      <c r="ATN13" s="154"/>
      <c r="ATO13" s="154"/>
      <c r="ATP13" s="154"/>
      <c r="ATQ13" s="154"/>
      <c r="ATR13" s="154"/>
      <c r="ATS13" s="154"/>
      <c r="ATT13" s="154"/>
      <c r="ATU13" s="154"/>
      <c r="ATV13" s="154"/>
      <c r="ATW13" s="154"/>
      <c r="ATX13" s="154"/>
      <c r="ATY13" s="154"/>
      <c r="ATZ13" s="154"/>
      <c r="AUA13" s="154"/>
      <c r="AUB13" s="154"/>
      <c r="AUC13" s="154"/>
      <c r="AUD13" s="154"/>
      <c r="AUE13" s="154"/>
      <c r="AUF13" s="154"/>
      <c r="AUG13" s="154"/>
      <c r="AUH13" s="154"/>
      <c r="AUI13" s="154"/>
      <c r="AUJ13" s="154"/>
      <c r="AUK13" s="154"/>
      <c r="AUL13" s="154"/>
      <c r="AUM13" s="154"/>
      <c r="AUN13" s="154"/>
      <c r="AUO13" s="154"/>
      <c r="AUP13" s="154"/>
      <c r="AUQ13" s="154"/>
      <c r="AUR13" s="154"/>
      <c r="AUS13" s="154"/>
      <c r="AUT13" s="154"/>
      <c r="AUU13" s="154"/>
      <c r="AUV13" s="154"/>
      <c r="AUW13" s="154"/>
      <c r="AUX13" s="154"/>
      <c r="AUY13" s="154"/>
      <c r="AUZ13" s="154"/>
      <c r="AVA13" s="154"/>
      <c r="AVB13" s="154"/>
      <c r="AVC13" s="154"/>
      <c r="AVD13" s="154"/>
      <c r="AVE13" s="154"/>
      <c r="AVF13" s="154"/>
      <c r="AVG13" s="154"/>
      <c r="AVH13" s="154"/>
      <c r="AVI13" s="154"/>
      <c r="AVJ13" s="154"/>
      <c r="AVK13" s="154"/>
      <c r="AVL13" s="154"/>
      <c r="AVM13" s="154"/>
      <c r="AVN13" s="154"/>
      <c r="AVO13" s="154"/>
      <c r="AVP13" s="154"/>
      <c r="AVQ13" s="154"/>
      <c r="AVR13" s="154"/>
      <c r="AVS13" s="154"/>
      <c r="AVT13" s="154"/>
      <c r="AVU13" s="154"/>
      <c r="AVV13" s="154"/>
      <c r="AVW13" s="154"/>
      <c r="AVX13" s="154"/>
      <c r="AVY13" s="154"/>
      <c r="AVZ13" s="154"/>
      <c r="AWA13" s="154"/>
      <c r="AWB13" s="154"/>
      <c r="AWC13" s="154"/>
      <c r="AWD13" s="154"/>
      <c r="AWE13" s="154"/>
      <c r="AWF13" s="154"/>
      <c r="AWG13" s="154"/>
      <c r="AWH13" s="154"/>
      <c r="AWI13" s="154"/>
      <c r="AWJ13" s="154"/>
      <c r="AWK13" s="154"/>
      <c r="AWL13" s="154"/>
      <c r="AWM13" s="154"/>
      <c r="AWN13" s="154"/>
      <c r="AWO13" s="154"/>
      <c r="AWP13" s="154"/>
      <c r="AWQ13" s="154"/>
      <c r="AWR13" s="154"/>
      <c r="AWS13" s="154"/>
      <c r="AWT13" s="154"/>
      <c r="AWU13" s="154"/>
      <c r="AWV13" s="154"/>
      <c r="AWW13" s="154"/>
      <c r="AWX13" s="154"/>
      <c r="AWY13" s="154"/>
      <c r="AWZ13" s="154"/>
      <c r="AXA13" s="154"/>
      <c r="AXB13" s="154"/>
      <c r="AXC13" s="154"/>
      <c r="AXD13" s="154"/>
      <c r="AXE13" s="154"/>
      <c r="AXF13" s="154"/>
      <c r="AXG13" s="154"/>
      <c r="AXH13" s="154"/>
      <c r="AXI13" s="154"/>
      <c r="AXJ13" s="154"/>
      <c r="AXK13" s="154"/>
      <c r="AXL13" s="154"/>
      <c r="AXM13" s="154"/>
      <c r="AXN13" s="154"/>
      <c r="AXO13" s="154"/>
      <c r="AXP13" s="154"/>
      <c r="AXQ13" s="154"/>
      <c r="AXR13" s="154"/>
      <c r="AXS13" s="154"/>
      <c r="AXT13" s="154"/>
      <c r="AXU13" s="154"/>
      <c r="AXV13" s="154"/>
      <c r="AXW13" s="154"/>
      <c r="AXX13" s="154"/>
      <c r="AXY13" s="154"/>
      <c r="AXZ13" s="154"/>
      <c r="AYA13" s="154"/>
      <c r="AYB13" s="154"/>
      <c r="AYC13" s="154"/>
      <c r="AYD13" s="154"/>
      <c r="AYE13" s="154"/>
      <c r="AYF13" s="154"/>
      <c r="AYG13" s="154"/>
      <c r="AYH13" s="154"/>
      <c r="AYI13" s="154"/>
      <c r="AYJ13" s="154"/>
      <c r="AYK13" s="154"/>
      <c r="AYL13" s="154"/>
      <c r="AYM13" s="154"/>
      <c r="AYN13" s="154"/>
      <c r="AYO13" s="154"/>
      <c r="AYP13" s="154"/>
      <c r="AYQ13" s="154"/>
      <c r="AYR13" s="154"/>
      <c r="AYS13" s="154"/>
      <c r="AYT13" s="154"/>
      <c r="AYU13" s="154"/>
      <c r="AYV13" s="154"/>
      <c r="AYW13" s="154"/>
      <c r="AYX13" s="154"/>
      <c r="AYY13" s="154"/>
      <c r="AYZ13" s="154"/>
      <c r="AZA13" s="154"/>
      <c r="AZB13" s="154"/>
      <c r="AZC13" s="154"/>
      <c r="AZD13" s="154"/>
      <c r="AZE13" s="154"/>
      <c r="AZF13" s="154"/>
      <c r="AZG13" s="154"/>
      <c r="AZH13" s="154"/>
      <c r="AZI13" s="154"/>
      <c r="AZJ13" s="154"/>
      <c r="AZK13" s="154"/>
      <c r="AZL13" s="154"/>
      <c r="AZM13" s="154"/>
      <c r="AZN13" s="154"/>
      <c r="AZO13" s="154"/>
      <c r="AZP13" s="154"/>
      <c r="AZQ13" s="154"/>
      <c r="AZR13" s="154"/>
      <c r="AZS13" s="154"/>
      <c r="AZT13" s="154"/>
      <c r="AZU13" s="154"/>
      <c r="AZV13" s="154"/>
      <c r="AZW13" s="154"/>
      <c r="AZX13" s="154"/>
      <c r="AZY13" s="154"/>
      <c r="AZZ13" s="154"/>
      <c r="BAA13" s="154"/>
      <c r="BAB13" s="154"/>
      <c r="BAC13" s="154"/>
      <c r="BAD13" s="154"/>
      <c r="BAE13" s="154"/>
      <c r="BAF13" s="154"/>
      <c r="BAG13" s="154"/>
      <c r="BAH13" s="154"/>
      <c r="BAI13" s="154"/>
      <c r="BAJ13" s="154"/>
      <c r="BAK13" s="154"/>
      <c r="BAL13" s="154"/>
      <c r="BAM13" s="154"/>
      <c r="BAN13" s="154"/>
      <c r="BAO13" s="154"/>
      <c r="BAP13" s="154"/>
      <c r="BAQ13" s="154"/>
      <c r="BAR13" s="154"/>
      <c r="BAS13" s="154"/>
      <c r="BAT13" s="154"/>
      <c r="BAU13" s="154"/>
      <c r="BAV13" s="154"/>
      <c r="BAW13" s="154"/>
      <c r="BAX13" s="154"/>
      <c r="BAY13" s="154"/>
      <c r="BAZ13" s="154"/>
      <c r="BBA13" s="154"/>
      <c r="BBB13" s="154"/>
      <c r="BBC13" s="154"/>
      <c r="BBD13" s="154"/>
      <c r="BBE13" s="154"/>
      <c r="BBF13" s="154"/>
      <c r="BBG13" s="154"/>
      <c r="BBH13" s="154"/>
      <c r="BBI13" s="154"/>
      <c r="BBJ13" s="154"/>
      <c r="BBK13" s="154"/>
      <c r="BBL13" s="154"/>
      <c r="BBM13" s="154"/>
      <c r="BBN13" s="154"/>
      <c r="BBO13" s="154"/>
      <c r="BBP13" s="154"/>
      <c r="BBQ13" s="154"/>
      <c r="BBR13" s="154"/>
      <c r="BBS13" s="154"/>
      <c r="BBT13" s="154"/>
      <c r="BBU13" s="154"/>
      <c r="BBV13" s="154"/>
      <c r="BBW13" s="154"/>
      <c r="BBX13" s="154"/>
      <c r="BBY13" s="154"/>
      <c r="BBZ13" s="154"/>
      <c r="BCA13" s="154"/>
      <c r="BCB13" s="154"/>
      <c r="BCC13" s="154"/>
      <c r="BCD13" s="154"/>
      <c r="BCE13" s="154"/>
      <c r="BCF13" s="154"/>
      <c r="BCG13" s="154"/>
      <c r="BCH13" s="154"/>
      <c r="BCI13" s="154"/>
      <c r="BCJ13" s="154"/>
      <c r="BCK13" s="154"/>
      <c r="BCL13" s="154"/>
      <c r="BCM13" s="154"/>
      <c r="BCN13" s="154"/>
      <c r="BCO13" s="154"/>
      <c r="BCP13" s="154"/>
      <c r="BCQ13" s="154"/>
      <c r="BCR13" s="154"/>
      <c r="BCS13" s="154"/>
      <c r="BCT13" s="154"/>
      <c r="BCU13" s="154"/>
      <c r="BCV13" s="154"/>
      <c r="BCW13" s="154"/>
      <c r="BCX13" s="154"/>
      <c r="BCY13" s="154"/>
      <c r="BCZ13" s="154"/>
      <c r="BDA13" s="154"/>
      <c r="BDB13" s="154"/>
      <c r="BDC13" s="154"/>
      <c r="BDD13" s="154"/>
      <c r="BDE13" s="154"/>
      <c r="BDF13" s="154"/>
      <c r="BDG13" s="154"/>
      <c r="BDH13" s="154"/>
      <c r="BDI13" s="154"/>
      <c r="BDJ13" s="154"/>
      <c r="BDK13" s="154"/>
      <c r="BDL13" s="154"/>
      <c r="BDM13" s="154"/>
      <c r="BDN13" s="154"/>
      <c r="BDO13" s="154"/>
      <c r="BDP13" s="154"/>
      <c r="BDQ13" s="154"/>
      <c r="BDR13" s="154"/>
      <c r="BDS13" s="154"/>
      <c r="BDT13" s="154"/>
      <c r="BDU13" s="154"/>
      <c r="BDV13" s="154"/>
      <c r="BDW13" s="154"/>
      <c r="BDX13" s="154"/>
      <c r="BDY13" s="154"/>
      <c r="BDZ13" s="154"/>
      <c r="BEA13" s="154"/>
      <c r="BEB13" s="154"/>
      <c r="BEC13" s="154"/>
      <c r="BED13" s="154"/>
      <c r="BEE13" s="154"/>
      <c r="BEF13" s="154"/>
      <c r="BEG13" s="154"/>
      <c r="BEH13" s="154"/>
      <c r="BEI13" s="154"/>
      <c r="BEJ13" s="154"/>
      <c r="BEK13" s="154"/>
      <c r="BEL13" s="154"/>
      <c r="BEM13" s="154"/>
      <c r="BEN13" s="154"/>
      <c r="BEO13" s="154"/>
      <c r="BEP13" s="154"/>
      <c r="BEQ13" s="154"/>
      <c r="BER13" s="154"/>
      <c r="BES13" s="154"/>
      <c r="BET13" s="154"/>
      <c r="BEU13" s="154"/>
      <c r="BEV13" s="154"/>
      <c r="BEW13" s="154"/>
      <c r="BEX13" s="154"/>
      <c r="BEY13" s="154"/>
      <c r="BEZ13" s="154"/>
      <c r="BFA13" s="154"/>
      <c r="BFB13" s="154"/>
      <c r="BFC13" s="154"/>
      <c r="BFD13" s="154"/>
      <c r="BFE13" s="154"/>
      <c r="BFF13" s="154"/>
      <c r="BFG13" s="154"/>
      <c r="BFH13" s="154"/>
      <c r="BFI13" s="154"/>
      <c r="BFJ13" s="154"/>
      <c r="BFK13" s="154"/>
      <c r="BFL13" s="154"/>
      <c r="BFM13" s="154"/>
      <c r="BFN13" s="154"/>
      <c r="BFO13" s="154"/>
      <c r="BFP13" s="154"/>
      <c r="BFQ13" s="154"/>
      <c r="BFR13" s="154"/>
      <c r="BFS13" s="154"/>
      <c r="BFT13" s="154"/>
      <c r="BFU13" s="154"/>
      <c r="BFV13" s="154"/>
      <c r="BFW13" s="154"/>
      <c r="BFX13" s="154"/>
      <c r="BFY13" s="154"/>
      <c r="BFZ13" s="154"/>
      <c r="BGA13" s="154"/>
      <c r="BGB13" s="154"/>
      <c r="BGC13" s="154"/>
      <c r="BGD13" s="154"/>
      <c r="BGE13" s="154"/>
      <c r="BGF13" s="154"/>
      <c r="BGG13" s="154"/>
      <c r="BGH13" s="154"/>
      <c r="BGI13" s="154"/>
      <c r="BGJ13" s="154"/>
      <c r="BGK13" s="154"/>
      <c r="BGL13" s="154"/>
      <c r="BGM13" s="154"/>
      <c r="BGN13" s="154"/>
      <c r="BGO13" s="154"/>
      <c r="BGP13" s="154"/>
      <c r="BGQ13" s="154"/>
      <c r="BGR13" s="154"/>
      <c r="BGS13" s="154"/>
      <c r="BGT13" s="154"/>
      <c r="BGU13" s="154"/>
      <c r="BGV13" s="154"/>
      <c r="BGW13" s="154"/>
      <c r="BGX13" s="154"/>
      <c r="BGY13" s="154"/>
      <c r="BGZ13" s="154"/>
      <c r="BHA13" s="154"/>
      <c r="BHB13" s="154"/>
      <c r="BHC13" s="154"/>
      <c r="BHD13" s="154"/>
      <c r="BHE13" s="154"/>
      <c r="BHF13" s="154"/>
      <c r="BHG13" s="154"/>
      <c r="BHH13" s="154"/>
      <c r="BHI13" s="154"/>
      <c r="BHJ13" s="154"/>
      <c r="BHK13" s="154"/>
      <c r="BHL13" s="154"/>
      <c r="BHM13" s="154"/>
      <c r="BHN13" s="154"/>
      <c r="BHO13" s="154"/>
      <c r="BHP13" s="154"/>
      <c r="BHQ13" s="154"/>
      <c r="BHR13" s="154"/>
      <c r="BHS13" s="154"/>
      <c r="BHT13" s="154"/>
      <c r="BHU13" s="154"/>
      <c r="BHV13" s="154"/>
      <c r="BHW13" s="154"/>
      <c r="BHX13" s="154"/>
      <c r="BHY13" s="154"/>
      <c r="BHZ13" s="154"/>
      <c r="BIA13" s="154"/>
      <c r="BIB13" s="154"/>
      <c r="BIC13" s="154"/>
      <c r="BID13" s="154"/>
      <c r="BIE13" s="154"/>
      <c r="BIF13" s="154"/>
      <c r="BIG13" s="154"/>
      <c r="BIH13" s="154"/>
      <c r="BII13" s="154"/>
      <c r="BIJ13" s="154"/>
      <c r="BIK13" s="154"/>
      <c r="BIL13" s="154"/>
      <c r="BIM13" s="154"/>
      <c r="BIN13" s="154"/>
      <c r="BIO13" s="154"/>
      <c r="BIP13" s="154"/>
      <c r="BIQ13" s="154"/>
      <c r="BIR13" s="154"/>
      <c r="BIS13" s="154"/>
      <c r="BIT13" s="154"/>
      <c r="BIU13" s="154"/>
      <c r="BIV13" s="154"/>
      <c r="BIW13" s="154"/>
      <c r="BIX13" s="154"/>
      <c r="BIY13" s="154"/>
      <c r="BIZ13" s="154"/>
      <c r="BJA13" s="154"/>
      <c r="BJB13" s="154"/>
      <c r="BJC13" s="154"/>
      <c r="BJD13" s="154"/>
      <c r="BJE13" s="154"/>
      <c r="BJF13" s="154"/>
      <c r="BJG13" s="154"/>
      <c r="BJH13" s="154"/>
      <c r="BJI13" s="154"/>
      <c r="BJJ13" s="154"/>
      <c r="BJK13" s="154"/>
      <c r="BJL13" s="154"/>
      <c r="BJM13" s="154"/>
      <c r="BJN13" s="154"/>
      <c r="BJO13" s="154"/>
      <c r="BJP13" s="154"/>
      <c r="BJQ13" s="154"/>
      <c r="BJR13" s="154"/>
      <c r="BJS13" s="154"/>
      <c r="BJT13" s="154"/>
      <c r="BJU13" s="154"/>
      <c r="BJV13" s="154"/>
      <c r="BJW13" s="154"/>
      <c r="BJX13" s="154"/>
      <c r="BJY13" s="154"/>
      <c r="BJZ13" s="154"/>
      <c r="BKA13" s="154"/>
      <c r="BKB13" s="154"/>
      <c r="BKC13" s="154"/>
      <c r="BKD13" s="154"/>
      <c r="BKE13" s="154"/>
      <c r="BKF13" s="154"/>
      <c r="BKG13" s="154"/>
      <c r="BKH13" s="154"/>
      <c r="BKI13" s="154"/>
      <c r="BKJ13" s="154"/>
      <c r="BKK13" s="154"/>
      <c r="BKL13" s="154"/>
      <c r="BKM13" s="154"/>
      <c r="BKN13" s="154"/>
      <c r="BKO13" s="154"/>
      <c r="BKP13" s="154"/>
      <c r="BKQ13" s="154"/>
      <c r="BKR13" s="154"/>
      <c r="BKS13" s="154"/>
      <c r="BKT13" s="154"/>
      <c r="BKU13" s="154"/>
      <c r="BKV13" s="154"/>
      <c r="BKW13" s="154"/>
      <c r="BKX13" s="154"/>
      <c r="BKY13" s="154"/>
      <c r="BKZ13" s="154"/>
      <c r="BLA13" s="154"/>
      <c r="BLB13" s="154"/>
      <c r="BLC13" s="154"/>
      <c r="BLD13" s="154"/>
      <c r="BLE13" s="154"/>
      <c r="BLF13" s="154"/>
      <c r="BLG13" s="154"/>
      <c r="BLH13" s="154"/>
      <c r="BLI13" s="154"/>
      <c r="BLJ13" s="154"/>
      <c r="BLK13" s="154"/>
      <c r="BLL13" s="154"/>
      <c r="BLM13" s="154"/>
      <c r="BLN13" s="154"/>
      <c r="BLO13" s="154"/>
      <c r="BLP13" s="154"/>
      <c r="BLQ13" s="154"/>
      <c r="BLR13" s="154"/>
      <c r="BLS13" s="154"/>
      <c r="BLT13" s="154"/>
      <c r="BLU13" s="154"/>
      <c r="BLV13" s="154"/>
      <c r="BLW13" s="154"/>
      <c r="BLX13" s="154"/>
      <c r="BLY13" s="154"/>
      <c r="BLZ13" s="154"/>
      <c r="BMA13" s="154"/>
      <c r="BMB13" s="154"/>
      <c r="BMC13" s="154"/>
      <c r="BMD13" s="154"/>
      <c r="BME13" s="154"/>
      <c r="BMF13" s="154"/>
      <c r="BMG13" s="154"/>
      <c r="BMH13" s="154"/>
      <c r="BMI13" s="154"/>
      <c r="BMJ13" s="154"/>
      <c r="BMK13" s="154"/>
      <c r="BML13" s="154"/>
      <c r="BMM13" s="154"/>
      <c r="BMN13" s="154"/>
      <c r="BMO13" s="154"/>
      <c r="BMP13" s="154"/>
      <c r="BMQ13" s="154"/>
      <c r="BMR13" s="154"/>
      <c r="BMS13" s="154"/>
      <c r="BMT13" s="154"/>
      <c r="BMU13" s="154"/>
      <c r="BMV13" s="154"/>
      <c r="BMW13" s="154"/>
      <c r="BMX13" s="154"/>
      <c r="BMY13" s="154"/>
      <c r="BMZ13" s="154"/>
      <c r="BNA13" s="154"/>
      <c r="BNB13" s="154"/>
      <c r="BNC13" s="154"/>
      <c r="BND13" s="154"/>
      <c r="BNE13" s="154"/>
      <c r="BNF13" s="154"/>
      <c r="BNG13" s="154"/>
      <c r="BNH13" s="154"/>
      <c r="BNI13" s="154"/>
      <c r="BNJ13" s="154"/>
      <c r="BNK13" s="154"/>
      <c r="BNL13" s="154"/>
      <c r="BNM13" s="154"/>
      <c r="BNN13" s="154"/>
      <c r="BNO13" s="154"/>
      <c r="BNP13" s="154"/>
      <c r="BNQ13" s="154"/>
      <c r="BNR13" s="154"/>
      <c r="BNS13" s="154"/>
      <c r="BNT13" s="154"/>
      <c r="BNU13" s="154"/>
      <c r="BNV13" s="154"/>
      <c r="BNW13" s="154"/>
      <c r="BNX13" s="154"/>
      <c r="BNY13" s="154"/>
      <c r="BNZ13" s="154"/>
      <c r="BOA13" s="154"/>
      <c r="BOB13" s="154"/>
      <c r="BOC13" s="154"/>
      <c r="BOD13" s="154"/>
      <c r="BOE13" s="154"/>
      <c r="BOF13" s="154"/>
      <c r="BOG13" s="154"/>
      <c r="BOH13" s="154"/>
      <c r="BOI13" s="154"/>
      <c r="BOJ13" s="154"/>
      <c r="BOK13" s="154"/>
      <c r="BOL13" s="154"/>
      <c r="BOM13" s="154"/>
      <c r="BON13" s="154"/>
      <c r="BOO13" s="154"/>
      <c r="BOP13" s="154"/>
      <c r="BOQ13" s="154"/>
      <c r="BOR13" s="154"/>
      <c r="BOS13" s="154"/>
      <c r="BOT13" s="154"/>
      <c r="BOU13" s="154"/>
      <c r="BOV13" s="154"/>
      <c r="BOW13" s="154"/>
      <c r="BOX13" s="154"/>
      <c r="BOY13" s="154"/>
      <c r="BOZ13" s="154"/>
      <c r="BPA13" s="154"/>
      <c r="BPB13" s="154"/>
      <c r="BPC13" s="154"/>
      <c r="BPD13" s="154"/>
      <c r="BPE13" s="154"/>
      <c r="BPF13" s="154"/>
      <c r="BPG13" s="154"/>
      <c r="BPH13" s="154"/>
      <c r="BPI13" s="154"/>
      <c r="BPJ13" s="154"/>
      <c r="BPK13" s="154"/>
      <c r="BPL13" s="154"/>
      <c r="BPM13" s="154"/>
      <c r="BPN13" s="154"/>
      <c r="BPO13" s="154"/>
      <c r="BPP13" s="154"/>
      <c r="BPQ13" s="154"/>
      <c r="BPR13" s="154"/>
      <c r="BPS13" s="154"/>
      <c r="BPT13" s="154"/>
      <c r="BPU13" s="154"/>
      <c r="BPV13" s="154"/>
      <c r="BPW13" s="154"/>
      <c r="BPX13" s="154"/>
      <c r="BPY13" s="154"/>
      <c r="BPZ13" s="154"/>
      <c r="BQA13" s="154"/>
      <c r="BQB13" s="154"/>
      <c r="BQC13" s="154"/>
      <c r="BQD13" s="154"/>
      <c r="BQE13" s="154"/>
      <c r="BQF13" s="154"/>
      <c r="BQG13" s="154"/>
      <c r="BQH13" s="154"/>
      <c r="BQI13" s="154"/>
      <c r="BQJ13" s="154"/>
      <c r="BQK13" s="154"/>
      <c r="BQL13" s="154"/>
      <c r="BQM13" s="154"/>
      <c r="BQN13" s="154"/>
      <c r="BQO13" s="154"/>
      <c r="BQP13" s="154"/>
      <c r="BQQ13" s="154"/>
      <c r="BQR13" s="154"/>
      <c r="BQS13" s="154"/>
      <c r="BQT13" s="154"/>
      <c r="BQU13" s="154"/>
      <c r="BQV13" s="154"/>
      <c r="BQW13" s="154"/>
      <c r="BQX13" s="154"/>
      <c r="BQY13" s="154"/>
      <c r="BQZ13" s="154"/>
      <c r="BRA13" s="154"/>
      <c r="BRB13" s="154"/>
      <c r="BRC13" s="154"/>
      <c r="BRD13" s="154"/>
      <c r="BRE13" s="154"/>
      <c r="BRF13" s="154"/>
      <c r="BRG13" s="154"/>
      <c r="BRH13" s="154"/>
      <c r="BRI13" s="154"/>
      <c r="BRJ13" s="154"/>
      <c r="BRK13" s="154"/>
      <c r="BRL13" s="154"/>
      <c r="BRM13" s="154"/>
      <c r="BRN13" s="154"/>
      <c r="BRO13" s="154"/>
      <c r="BRP13" s="154"/>
      <c r="BRQ13" s="154"/>
      <c r="BRR13" s="154"/>
      <c r="BRS13" s="154"/>
      <c r="BRT13" s="154"/>
      <c r="BRU13" s="154"/>
      <c r="BRV13" s="154"/>
      <c r="BRW13" s="154"/>
      <c r="BRX13" s="154"/>
      <c r="BRY13" s="154"/>
      <c r="BRZ13" s="154"/>
      <c r="BSA13" s="154"/>
      <c r="BSB13" s="154"/>
      <c r="BSC13" s="154"/>
      <c r="BSD13" s="154"/>
      <c r="BSE13" s="154"/>
      <c r="BSF13" s="154"/>
      <c r="BSG13" s="154"/>
      <c r="BSH13" s="154"/>
      <c r="BSI13" s="154"/>
      <c r="BSJ13" s="154"/>
      <c r="BSK13" s="154"/>
      <c r="BSL13" s="154"/>
      <c r="BSM13" s="154"/>
      <c r="BSN13" s="154"/>
      <c r="BSO13" s="154"/>
      <c r="BSP13" s="154"/>
      <c r="BSQ13" s="154"/>
      <c r="BSR13" s="154"/>
      <c r="BSS13" s="154"/>
      <c r="BST13" s="154"/>
      <c r="BSU13" s="154"/>
      <c r="BSV13" s="154"/>
      <c r="BSW13" s="154"/>
      <c r="BSX13" s="154"/>
      <c r="BSY13" s="154"/>
      <c r="BSZ13" s="154"/>
      <c r="BTA13" s="154"/>
      <c r="BTB13" s="154"/>
      <c r="BTC13" s="154"/>
      <c r="BTD13" s="154"/>
      <c r="BTE13" s="154"/>
      <c r="BTF13" s="154"/>
      <c r="BTG13" s="154"/>
      <c r="BTH13" s="154"/>
      <c r="BTI13" s="154"/>
      <c r="BTJ13" s="154"/>
      <c r="BTK13" s="154"/>
      <c r="BTL13" s="154"/>
      <c r="BTM13" s="154"/>
      <c r="BTN13" s="154"/>
      <c r="BTO13" s="154"/>
      <c r="BTP13" s="154"/>
      <c r="BTQ13" s="154"/>
      <c r="BTR13" s="154"/>
      <c r="BTS13" s="154"/>
      <c r="BTT13" s="154"/>
      <c r="BTU13" s="154"/>
      <c r="BTV13" s="154"/>
      <c r="BTW13" s="154"/>
      <c r="BTX13" s="154"/>
      <c r="BTY13" s="154"/>
      <c r="BTZ13" s="154"/>
      <c r="BUA13" s="154"/>
      <c r="BUB13" s="154"/>
      <c r="BUC13" s="154"/>
      <c r="BUD13" s="154"/>
      <c r="BUE13" s="154"/>
      <c r="BUF13" s="154"/>
      <c r="BUG13" s="154"/>
      <c r="BUH13" s="154"/>
      <c r="BUI13" s="154"/>
      <c r="BUJ13" s="154"/>
      <c r="BUK13" s="154"/>
      <c r="BUL13" s="154"/>
      <c r="BUM13" s="154"/>
      <c r="BUN13" s="154"/>
      <c r="BUO13" s="154"/>
      <c r="BUP13" s="154"/>
      <c r="BUQ13" s="154"/>
      <c r="BUR13" s="154"/>
      <c r="BUS13" s="154"/>
      <c r="BUT13" s="154"/>
      <c r="BUU13" s="154"/>
      <c r="BUV13" s="154"/>
      <c r="BUW13" s="154"/>
      <c r="BUX13" s="154"/>
      <c r="BUY13" s="154"/>
      <c r="BUZ13" s="154"/>
      <c r="BVA13" s="154"/>
      <c r="BVB13" s="154"/>
      <c r="BVC13" s="154"/>
      <c r="BVD13" s="154"/>
      <c r="BVE13" s="154"/>
      <c r="BVF13" s="154"/>
      <c r="BVG13" s="154"/>
      <c r="BVH13" s="154"/>
      <c r="BVI13" s="154"/>
      <c r="BVJ13" s="154"/>
      <c r="BVK13" s="154"/>
      <c r="BVL13" s="154"/>
      <c r="BVM13" s="154"/>
      <c r="BVN13" s="154"/>
      <c r="BVO13" s="154"/>
      <c r="BVP13" s="154"/>
      <c r="BVQ13" s="154"/>
      <c r="BVR13" s="154"/>
      <c r="BVS13" s="154"/>
      <c r="BVT13" s="154"/>
      <c r="BVU13" s="154"/>
      <c r="BVV13" s="154"/>
      <c r="BVW13" s="154"/>
      <c r="BVX13" s="154"/>
      <c r="BVY13" s="154"/>
      <c r="BVZ13" s="154"/>
      <c r="BWA13" s="154"/>
      <c r="BWB13" s="154"/>
      <c r="BWC13" s="154"/>
      <c r="BWD13" s="154"/>
      <c r="BWE13" s="154"/>
      <c r="BWF13" s="154"/>
      <c r="BWG13" s="154"/>
      <c r="BWH13" s="154"/>
      <c r="BWI13" s="154"/>
      <c r="BWJ13" s="154"/>
      <c r="BWK13" s="154"/>
      <c r="BWL13" s="154"/>
      <c r="BWM13" s="154"/>
      <c r="BWN13" s="154"/>
      <c r="BWO13" s="154"/>
      <c r="BWP13" s="154"/>
      <c r="BWQ13" s="154"/>
      <c r="BWR13" s="154"/>
      <c r="BWS13" s="154"/>
      <c r="BWT13" s="154"/>
      <c r="BWU13" s="154"/>
      <c r="BWV13" s="154"/>
      <c r="BWW13" s="154"/>
      <c r="BWX13" s="154"/>
      <c r="BWY13" s="154"/>
      <c r="BWZ13" s="154"/>
      <c r="BXA13" s="154"/>
      <c r="BXB13" s="154"/>
      <c r="BXC13" s="154"/>
      <c r="BXD13" s="154"/>
      <c r="BXE13" s="154"/>
      <c r="BXF13" s="154"/>
      <c r="BXG13" s="154"/>
      <c r="BXH13" s="154"/>
      <c r="BXI13" s="154"/>
      <c r="BXJ13" s="154"/>
      <c r="BXK13" s="154"/>
      <c r="BXL13" s="154"/>
      <c r="BXM13" s="154"/>
      <c r="BXN13" s="154"/>
      <c r="BXO13" s="154"/>
      <c r="BXP13" s="154"/>
      <c r="BXQ13" s="154"/>
      <c r="BXR13" s="154"/>
      <c r="BXS13" s="154"/>
      <c r="BXT13" s="154"/>
      <c r="BXU13" s="154"/>
      <c r="BXV13" s="154"/>
      <c r="BXW13" s="154"/>
      <c r="BXX13" s="154"/>
      <c r="BXY13" s="154"/>
      <c r="BXZ13" s="154"/>
      <c r="BYA13" s="154"/>
      <c r="BYB13" s="154"/>
      <c r="BYC13" s="154"/>
      <c r="BYD13" s="154"/>
      <c r="BYE13" s="154"/>
      <c r="BYF13" s="154"/>
      <c r="BYG13" s="154"/>
      <c r="BYH13" s="154"/>
      <c r="BYI13" s="154"/>
      <c r="BYJ13" s="154"/>
      <c r="BYK13" s="154"/>
      <c r="BYL13" s="154"/>
      <c r="BYM13" s="154"/>
      <c r="BYN13" s="154"/>
      <c r="BYO13" s="154"/>
      <c r="BYP13" s="154"/>
      <c r="BYQ13" s="154"/>
      <c r="BYR13" s="154"/>
      <c r="BYS13" s="154"/>
      <c r="BYT13" s="154"/>
      <c r="BYU13" s="154"/>
      <c r="BYV13" s="154"/>
      <c r="BYW13" s="154"/>
      <c r="BYX13" s="154"/>
      <c r="BYY13" s="154"/>
      <c r="BYZ13" s="154"/>
      <c r="BZA13" s="154"/>
      <c r="BZB13" s="154"/>
      <c r="BZC13" s="154"/>
      <c r="BZD13" s="154"/>
      <c r="BZE13" s="154"/>
      <c r="BZF13" s="154"/>
      <c r="BZG13" s="154"/>
      <c r="BZH13" s="154"/>
      <c r="BZI13" s="154"/>
      <c r="BZJ13" s="154"/>
      <c r="BZK13" s="154"/>
      <c r="BZL13" s="154"/>
      <c r="BZM13" s="154"/>
      <c r="BZN13" s="154"/>
      <c r="BZO13" s="154"/>
      <c r="BZP13" s="154"/>
      <c r="BZQ13" s="154"/>
      <c r="BZR13" s="154"/>
      <c r="BZS13" s="154"/>
      <c r="BZT13" s="154"/>
      <c r="BZU13" s="154"/>
      <c r="BZV13" s="154"/>
      <c r="BZW13" s="154"/>
      <c r="BZX13" s="154"/>
      <c r="BZY13" s="154"/>
      <c r="BZZ13" s="154"/>
      <c r="CAA13" s="154"/>
      <c r="CAB13" s="154"/>
      <c r="CAC13" s="154"/>
      <c r="CAD13" s="154"/>
      <c r="CAE13" s="154"/>
      <c r="CAF13" s="154"/>
      <c r="CAG13" s="154"/>
      <c r="CAH13" s="154"/>
      <c r="CAI13" s="154"/>
      <c r="CAJ13" s="154"/>
      <c r="CAK13" s="154"/>
      <c r="CAL13" s="154"/>
      <c r="CAM13" s="154"/>
      <c r="CAN13" s="154"/>
      <c r="CAO13" s="154"/>
      <c r="CAP13" s="154"/>
      <c r="CAQ13" s="154"/>
      <c r="CAR13" s="154"/>
      <c r="CAS13" s="154"/>
      <c r="CAT13" s="154"/>
      <c r="CAU13" s="154"/>
      <c r="CAV13" s="154"/>
      <c r="CAW13" s="154"/>
      <c r="CAX13" s="154"/>
      <c r="CAY13" s="154"/>
      <c r="CAZ13" s="154"/>
      <c r="CBA13" s="154"/>
      <c r="CBB13" s="154"/>
      <c r="CBC13" s="154"/>
      <c r="CBD13" s="154"/>
      <c r="CBE13" s="154"/>
      <c r="CBF13" s="154"/>
      <c r="CBG13" s="154"/>
      <c r="CBH13" s="154"/>
      <c r="CBI13" s="154"/>
      <c r="CBJ13" s="154"/>
      <c r="CBK13" s="154"/>
      <c r="CBL13" s="154"/>
      <c r="CBM13" s="154"/>
      <c r="CBN13" s="154"/>
      <c r="CBO13" s="154"/>
      <c r="CBP13" s="154"/>
      <c r="CBQ13" s="154"/>
      <c r="CBR13" s="154"/>
      <c r="CBS13" s="154"/>
      <c r="CBT13" s="154"/>
      <c r="CBU13" s="154"/>
      <c r="CBV13" s="154"/>
      <c r="CBW13" s="154"/>
      <c r="CBX13" s="154"/>
      <c r="CBY13" s="154"/>
      <c r="CBZ13" s="154"/>
      <c r="CCA13" s="154"/>
      <c r="CCB13" s="154"/>
      <c r="CCC13" s="154"/>
      <c r="CCD13" s="154"/>
      <c r="CCE13" s="154"/>
      <c r="CCF13" s="154"/>
      <c r="CCG13" s="154"/>
      <c r="CCH13" s="154"/>
      <c r="CCI13" s="154"/>
      <c r="CCJ13" s="154"/>
      <c r="CCK13" s="154"/>
      <c r="CCL13" s="154"/>
      <c r="CCM13" s="154"/>
      <c r="CCN13" s="154"/>
      <c r="CCO13" s="154"/>
      <c r="CCP13" s="154"/>
      <c r="CCQ13" s="154"/>
      <c r="CCR13" s="154"/>
      <c r="CCS13" s="154"/>
      <c r="CCT13" s="154"/>
      <c r="CCU13" s="154"/>
      <c r="CCV13" s="154"/>
      <c r="CCW13" s="154"/>
      <c r="CCX13" s="154"/>
      <c r="CCY13" s="154"/>
      <c r="CCZ13" s="154"/>
      <c r="CDA13" s="154"/>
      <c r="CDB13" s="154"/>
      <c r="CDC13" s="154"/>
      <c r="CDD13" s="154"/>
      <c r="CDE13" s="154"/>
      <c r="CDF13" s="154"/>
      <c r="CDG13" s="154"/>
      <c r="CDH13" s="154"/>
      <c r="CDI13" s="154"/>
      <c r="CDJ13" s="154"/>
      <c r="CDK13" s="154"/>
      <c r="CDL13" s="154"/>
      <c r="CDM13" s="154"/>
      <c r="CDN13" s="154"/>
      <c r="CDO13" s="154"/>
      <c r="CDP13" s="154"/>
      <c r="CDQ13" s="154"/>
      <c r="CDR13" s="154"/>
      <c r="CDS13" s="154"/>
      <c r="CDT13" s="154"/>
      <c r="CDU13" s="154"/>
      <c r="CDV13" s="154"/>
      <c r="CDW13" s="154"/>
      <c r="CDX13" s="154"/>
      <c r="CDY13" s="154"/>
      <c r="CDZ13" s="154"/>
      <c r="CEA13" s="154"/>
      <c r="CEB13" s="154"/>
      <c r="CEC13" s="154"/>
      <c r="CED13" s="154"/>
      <c r="CEE13" s="154"/>
      <c r="CEF13" s="154"/>
      <c r="CEG13" s="154"/>
      <c r="CEH13" s="154"/>
      <c r="CEI13" s="154"/>
      <c r="CEJ13" s="154"/>
      <c r="CEK13" s="154"/>
      <c r="CEL13" s="154"/>
      <c r="CEM13" s="154"/>
      <c r="CEN13" s="154"/>
      <c r="CEO13" s="154"/>
      <c r="CEP13" s="154"/>
      <c r="CEQ13" s="154"/>
      <c r="CER13" s="154"/>
      <c r="CES13" s="154"/>
      <c r="CET13" s="154"/>
      <c r="CEU13" s="154"/>
      <c r="CEV13" s="154"/>
      <c r="CEW13" s="154"/>
      <c r="CEX13" s="154"/>
      <c r="CEY13" s="154"/>
      <c r="CEZ13" s="154"/>
      <c r="CFA13" s="154"/>
      <c r="CFB13" s="154"/>
      <c r="CFC13" s="154"/>
      <c r="CFD13" s="154"/>
      <c r="CFE13" s="154"/>
      <c r="CFF13" s="154"/>
      <c r="CFG13" s="154"/>
      <c r="CFH13" s="154"/>
      <c r="CFI13" s="154"/>
      <c r="CFJ13" s="154"/>
      <c r="CFK13" s="154"/>
      <c r="CFL13" s="154"/>
      <c r="CFM13" s="154"/>
      <c r="CFN13" s="154"/>
      <c r="CFO13" s="154"/>
      <c r="CFP13" s="154"/>
      <c r="CFQ13" s="154"/>
      <c r="CFR13" s="154"/>
      <c r="CFS13" s="154"/>
      <c r="CFT13" s="154"/>
      <c r="CFU13" s="154"/>
      <c r="CFV13" s="154"/>
      <c r="CFW13" s="154"/>
      <c r="CFX13" s="154"/>
      <c r="CFY13" s="154"/>
      <c r="CFZ13" s="154"/>
      <c r="CGA13" s="154"/>
      <c r="CGB13" s="154"/>
      <c r="CGC13" s="154"/>
      <c r="CGD13" s="154"/>
      <c r="CGE13" s="154"/>
      <c r="CGF13" s="154"/>
      <c r="CGG13" s="154"/>
      <c r="CGH13" s="154"/>
      <c r="CGI13" s="154"/>
      <c r="CGJ13" s="154"/>
      <c r="CGK13" s="154"/>
      <c r="CGL13" s="154"/>
      <c r="CGM13" s="154"/>
      <c r="CGN13" s="154"/>
      <c r="CGO13" s="154"/>
      <c r="CGP13" s="154"/>
      <c r="CGQ13" s="154"/>
      <c r="CGR13" s="154"/>
      <c r="CGS13" s="154"/>
      <c r="CGT13" s="154"/>
      <c r="CGU13" s="154"/>
      <c r="CGV13" s="154"/>
      <c r="CGW13" s="154"/>
      <c r="CGX13" s="154"/>
      <c r="CGY13" s="154"/>
      <c r="CGZ13" s="154"/>
      <c r="CHA13" s="154"/>
      <c r="CHB13" s="154"/>
      <c r="CHC13" s="154"/>
      <c r="CHD13" s="154"/>
      <c r="CHE13" s="154"/>
      <c r="CHF13" s="154"/>
      <c r="CHG13" s="154"/>
      <c r="CHH13" s="154"/>
      <c r="CHI13" s="154"/>
      <c r="CHJ13" s="154"/>
      <c r="CHK13" s="154"/>
      <c r="CHL13" s="154"/>
      <c r="CHM13" s="154"/>
      <c r="CHN13" s="154"/>
      <c r="CHO13" s="154"/>
      <c r="CHP13" s="154"/>
      <c r="CHQ13" s="154"/>
      <c r="CHR13" s="154"/>
      <c r="CHS13" s="154"/>
      <c r="CHT13" s="154"/>
      <c r="CHU13" s="154"/>
      <c r="CHV13" s="154"/>
      <c r="CHW13" s="154"/>
      <c r="CHX13" s="154"/>
      <c r="CHY13" s="154"/>
      <c r="CHZ13" s="154"/>
      <c r="CIA13" s="154"/>
      <c r="CIB13" s="154"/>
      <c r="CIC13" s="154"/>
      <c r="CID13" s="154"/>
      <c r="CIE13" s="154"/>
      <c r="CIF13" s="154"/>
      <c r="CIG13" s="154"/>
      <c r="CIH13" s="154"/>
      <c r="CII13" s="154"/>
      <c r="CIJ13" s="154"/>
      <c r="CIK13" s="154"/>
      <c r="CIL13" s="154"/>
      <c r="CIM13" s="154"/>
      <c r="CIN13" s="154"/>
      <c r="CIO13" s="154"/>
      <c r="CIP13" s="154"/>
      <c r="CIQ13" s="154"/>
      <c r="CIR13" s="154"/>
      <c r="CIS13" s="154"/>
      <c r="CIT13" s="154"/>
      <c r="CIU13" s="154"/>
      <c r="CIV13" s="154"/>
      <c r="CIW13" s="154"/>
      <c r="CIX13" s="154"/>
      <c r="CIY13" s="154"/>
      <c r="CIZ13" s="154"/>
      <c r="CJA13" s="154"/>
      <c r="CJB13" s="154"/>
      <c r="CJC13" s="154"/>
      <c r="CJD13" s="154"/>
      <c r="CJE13" s="154"/>
      <c r="CJF13" s="154"/>
      <c r="CJG13" s="154"/>
      <c r="CJH13" s="154"/>
      <c r="CJI13" s="154"/>
      <c r="CJJ13" s="154"/>
      <c r="CJK13" s="154"/>
      <c r="CJL13" s="154"/>
      <c r="CJM13" s="154"/>
      <c r="CJN13" s="154"/>
      <c r="CJO13" s="154"/>
      <c r="CJP13" s="154"/>
      <c r="CJQ13" s="154"/>
      <c r="CJR13" s="154"/>
      <c r="CJS13" s="154"/>
      <c r="CJT13" s="154"/>
      <c r="CJU13" s="154"/>
      <c r="CJV13" s="154"/>
      <c r="CJW13" s="154"/>
      <c r="CJX13" s="154"/>
      <c r="CJY13" s="154"/>
      <c r="CJZ13" s="154"/>
      <c r="CKA13" s="154"/>
      <c r="CKB13" s="154"/>
      <c r="CKC13" s="154"/>
      <c r="CKD13" s="154"/>
      <c r="CKE13" s="154"/>
      <c r="CKF13" s="154"/>
      <c r="CKG13" s="154"/>
      <c r="CKH13" s="154"/>
      <c r="CKI13" s="154"/>
      <c r="CKJ13" s="154"/>
      <c r="CKK13" s="154"/>
      <c r="CKL13" s="154"/>
      <c r="CKM13" s="154"/>
      <c r="CKN13" s="154"/>
      <c r="CKO13" s="154"/>
      <c r="CKP13" s="154"/>
      <c r="CKQ13" s="154"/>
      <c r="CKR13" s="154"/>
      <c r="CKS13" s="154"/>
      <c r="CKT13" s="154"/>
      <c r="CKU13" s="154"/>
      <c r="CKV13" s="154"/>
      <c r="CKW13" s="154"/>
      <c r="CKX13" s="154"/>
      <c r="CKY13" s="154"/>
      <c r="CKZ13" s="154"/>
      <c r="CLA13" s="154"/>
      <c r="CLB13" s="154"/>
      <c r="CLC13" s="154"/>
      <c r="CLD13" s="154"/>
      <c r="CLE13" s="154"/>
      <c r="CLF13" s="154"/>
      <c r="CLG13" s="154"/>
      <c r="CLH13" s="154"/>
      <c r="CLI13" s="154"/>
      <c r="CLJ13" s="154"/>
      <c r="CLK13" s="154"/>
      <c r="CLL13" s="154"/>
      <c r="CLM13" s="154"/>
      <c r="CLN13" s="154"/>
      <c r="CLO13" s="154"/>
      <c r="CLP13" s="154"/>
      <c r="CLQ13" s="154"/>
      <c r="CLR13" s="154"/>
      <c r="CLS13" s="154"/>
      <c r="CLT13" s="154"/>
      <c r="CLU13" s="154"/>
      <c r="CLV13" s="154"/>
      <c r="CLW13" s="154"/>
      <c r="CLX13" s="154"/>
      <c r="CLY13" s="154"/>
      <c r="CLZ13" s="154"/>
      <c r="CMA13" s="154"/>
      <c r="CMB13" s="154"/>
      <c r="CMC13" s="154"/>
      <c r="CMD13" s="154"/>
      <c r="CME13" s="154"/>
      <c r="CMF13" s="154"/>
      <c r="CMG13" s="154"/>
      <c r="CMH13" s="154"/>
      <c r="CMI13" s="154"/>
      <c r="CMJ13" s="154"/>
      <c r="CMK13" s="154"/>
      <c r="CML13" s="154"/>
      <c r="CMM13" s="154"/>
      <c r="CMN13" s="154"/>
      <c r="CMO13" s="154"/>
      <c r="CMP13" s="154"/>
      <c r="CMQ13" s="154"/>
      <c r="CMR13" s="154"/>
      <c r="CMS13" s="154"/>
      <c r="CMT13" s="154"/>
      <c r="CMU13" s="154"/>
      <c r="CMV13" s="154"/>
      <c r="CMW13" s="154"/>
      <c r="CMX13" s="154"/>
      <c r="CMY13" s="154"/>
      <c r="CMZ13" s="154"/>
      <c r="CNA13" s="154"/>
      <c r="CNB13" s="154"/>
      <c r="CNC13" s="154"/>
      <c r="CND13" s="154"/>
      <c r="CNE13" s="154"/>
      <c r="CNF13" s="154"/>
      <c r="CNG13" s="154"/>
      <c r="CNH13" s="154"/>
      <c r="CNI13" s="154"/>
      <c r="CNJ13" s="154"/>
      <c r="CNK13" s="154"/>
      <c r="CNL13" s="154"/>
      <c r="CNM13" s="154"/>
      <c r="CNN13" s="154"/>
      <c r="CNO13" s="154"/>
      <c r="CNP13" s="154"/>
      <c r="CNQ13" s="154"/>
      <c r="CNR13" s="154"/>
      <c r="CNS13" s="154"/>
      <c r="CNT13" s="154"/>
      <c r="CNU13" s="154"/>
      <c r="CNV13" s="154"/>
      <c r="CNW13" s="154"/>
      <c r="CNX13" s="154"/>
      <c r="CNY13" s="154"/>
      <c r="CNZ13" s="154"/>
      <c r="COA13" s="154"/>
      <c r="COB13" s="154"/>
      <c r="COC13" s="154"/>
      <c r="COD13" s="154"/>
      <c r="COE13" s="154"/>
      <c r="COF13" s="154"/>
      <c r="COG13" s="154"/>
      <c r="COH13" s="154"/>
      <c r="COI13" s="154"/>
      <c r="COJ13" s="154"/>
      <c r="COK13" s="154"/>
      <c r="COL13" s="154"/>
      <c r="COM13" s="154"/>
      <c r="CON13" s="154"/>
      <c r="COO13" s="154"/>
      <c r="COP13" s="154"/>
      <c r="COQ13" s="154"/>
      <c r="COR13" s="154"/>
      <c r="COS13" s="154"/>
      <c r="COT13" s="154"/>
      <c r="COU13" s="154"/>
      <c r="COV13" s="154"/>
      <c r="COW13" s="154"/>
      <c r="COX13" s="154"/>
      <c r="COY13" s="154"/>
      <c r="COZ13" s="154"/>
      <c r="CPA13" s="154"/>
      <c r="CPB13" s="154"/>
      <c r="CPC13" s="154"/>
      <c r="CPD13" s="154"/>
      <c r="CPE13" s="154"/>
      <c r="CPF13" s="154"/>
      <c r="CPG13" s="154"/>
      <c r="CPH13" s="154"/>
      <c r="CPI13" s="154"/>
      <c r="CPJ13" s="154"/>
      <c r="CPK13" s="154"/>
      <c r="CPL13" s="154"/>
      <c r="CPM13" s="154"/>
      <c r="CPN13" s="154"/>
      <c r="CPO13" s="154"/>
      <c r="CPP13" s="154"/>
      <c r="CPQ13" s="154"/>
      <c r="CPR13" s="154"/>
      <c r="CPS13" s="154"/>
      <c r="CPT13" s="154"/>
      <c r="CPU13" s="154"/>
      <c r="CPV13" s="154"/>
      <c r="CPW13" s="154"/>
      <c r="CPX13" s="154"/>
      <c r="CPY13" s="154"/>
      <c r="CPZ13" s="154"/>
      <c r="CQA13" s="154"/>
      <c r="CQB13" s="154"/>
      <c r="CQC13" s="154"/>
      <c r="CQD13" s="154"/>
      <c r="CQE13" s="154"/>
      <c r="CQF13" s="154"/>
      <c r="CQG13" s="154"/>
      <c r="CQH13" s="154"/>
      <c r="CQI13" s="154"/>
      <c r="CQJ13" s="154"/>
      <c r="CQK13" s="154"/>
      <c r="CQL13" s="154"/>
      <c r="CQM13" s="154"/>
      <c r="CQN13" s="154"/>
      <c r="CQO13" s="154"/>
      <c r="CQP13" s="154"/>
      <c r="CQQ13" s="154"/>
      <c r="CQR13" s="154"/>
      <c r="CQS13" s="154"/>
      <c r="CQT13" s="154"/>
      <c r="CQU13" s="154"/>
      <c r="CQV13" s="154"/>
      <c r="CQW13" s="154"/>
      <c r="CQX13" s="154"/>
      <c r="CQY13" s="154"/>
      <c r="CQZ13" s="154"/>
      <c r="CRA13" s="154"/>
      <c r="CRB13" s="154"/>
      <c r="CRC13" s="154"/>
      <c r="CRD13" s="154"/>
      <c r="CRE13" s="154"/>
      <c r="CRF13" s="154"/>
      <c r="CRG13" s="154"/>
      <c r="CRH13" s="154"/>
      <c r="CRI13" s="154"/>
      <c r="CRJ13" s="154"/>
      <c r="CRK13" s="154"/>
      <c r="CRL13" s="154"/>
      <c r="CRM13" s="154"/>
      <c r="CRN13" s="154"/>
      <c r="CRO13" s="154"/>
      <c r="CRP13" s="154"/>
      <c r="CRQ13" s="154"/>
      <c r="CRR13" s="154"/>
      <c r="CRS13" s="154"/>
      <c r="CRT13" s="154"/>
      <c r="CRU13" s="154"/>
      <c r="CRV13" s="154"/>
      <c r="CRW13" s="154"/>
      <c r="CRX13" s="154"/>
      <c r="CRY13" s="154"/>
      <c r="CRZ13" s="154"/>
      <c r="CSA13" s="154"/>
      <c r="CSB13" s="154"/>
      <c r="CSC13" s="154"/>
      <c r="CSD13" s="154"/>
      <c r="CSE13" s="154"/>
      <c r="CSF13" s="154"/>
      <c r="CSG13" s="154"/>
      <c r="CSH13" s="154"/>
      <c r="CSI13" s="154"/>
      <c r="CSJ13" s="154"/>
      <c r="CSK13" s="154"/>
      <c r="CSL13" s="154"/>
      <c r="CSM13" s="154"/>
      <c r="CSN13" s="154"/>
      <c r="CSO13" s="154"/>
      <c r="CSP13" s="154"/>
      <c r="CSQ13" s="154"/>
      <c r="CSR13" s="154"/>
      <c r="CSS13" s="154"/>
      <c r="CST13" s="154"/>
      <c r="CSU13" s="154"/>
      <c r="CSV13" s="154"/>
      <c r="CSW13" s="154"/>
      <c r="CSX13" s="154"/>
      <c r="CSY13" s="154"/>
      <c r="CSZ13" s="154"/>
      <c r="CTA13" s="154"/>
      <c r="CTB13" s="154"/>
      <c r="CTC13" s="154"/>
      <c r="CTD13" s="154"/>
      <c r="CTE13" s="154"/>
      <c r="CTF13" s="154"/>
      <c r="CTG13" s="154"/>
      <c r="CTH13" s="154"/>
      <c r="CTI13" s="154"/>
      <c r="CTJ13" s="154"/>
      <c r="CTK13" s="154"/>
      <c r="CTL13" s="154"/>
      <c r="CTM13" s="154"/>
      <c r="CTN13" s="154"/>
      <c r="CTO13" s="154"/>
      <c r="CTP13" s="154"/>
      <c r="CTQ13" s="154"/>
      <c r="CTR13" s="154"/>
      <c r="CTS13" s="154"/>
      <c r="CTT13" s="154"/>
      <c r="CTU13" s="154"/>
      <c r="CTV13" s="154"/>
      <c r="CTW13" s="154"/>
      <c r="CTX13" s="154"/>
      <c r="CTY13" s="154"/>
      <c r="CTZ13" s="154"/>
      <c r="CUA13" s="154"/>
      <c r="CUB13" s="154"/>
      <c r="CUC13" s="154"/>
      <c r="CUD13" s="154"/>
      <c r="CUE13" s="154"/>
      <c r="CUF13" s="154"/>
      <c r="CUG13" s="154"/>
      <c r="CUH13" s="154"/>
      <c r="CUI13" s="154"/>
      <c r="CUJ13" s="154"/>
      <c r="CUK13" s="154"/>
      <c r="CUL13" s="154"/>
      <c r="CUM13" s="154"/>
      <c r="CUN13" s="154"/>
      <c r="CUO13" s="154"/>
      <c r="CUP13" s="154"/>
      <c r="CUQ13" s="154"/>
      <c r="CUR13" s="154"/>
      <c r="CUS13" s="154"/>
      <c r="CUT13" s="154"/>
      <c r="CUU13" s="154"/>
      <c r="CUV13" s="154"/>
      <c r="CUW13" s="154"/>
      <c r="CUX13" s="154"/>
      <c r="CUY13" s="154"/>
      <c r="CUZ13" s="154"/>
      <c r="CVA13" s="154"/>
      <c r="CVB13" s="154"/>
      <c r="CVC13" s="154"/>
      <c r="CVD13" s="154"/>
      <c r="CVE13" s="154"/>
      <c r="CVF13" s="154"/>
      <c r="CVG13" s="154"/>
      <c r="CVH13" s="154"/>
      <c r="CVI13" s="154"/>
      <c r="CVJ13" s="154"/>
      <c r="CVK13" s="154"/>
      <c r="CVL13" s="154"/>
      <c r="CVM13" s="154"/>
      <c r="CVN13" s="154"/>
      <c r="CVO13" s="154"/>
      <c r="CVP13" s="154"/>
      <c r="CVQ13" s="154"/>
      <c r="CVR13" s="154"/>
      <c r="CVS13" s="154"/>
      <c r="CVT13" s="154"/>
      <c r="CVU13" s="154"/>
      <c r="CVV13" s="154"/>
      <c r="CVW13" s="154"/>
      <c r="CVX13" s="154"/>
      <c r="CVY13" s="154"/>
      <c r="CVZ13" s="154"/>
      <c r="CWA13" s="154"/>
      <c r="CWB13" s="154"/>
      <c r="CWC13" s="154"/>
      <c r="CWD13" s="154"/>
      <c r="CWE13" s="154"/>
      <c r="CWF13" s="154"/>
      <c r="CWG13" s="154"/>
      <c r="CWH13" s="154"/>
      <c r="CWI13" s="154"/>
      <c r="CWJ13" s="154"/>
      <c r="CWK13" s="154"/>
      <c r="CWL13" s="154"/>
      <c r="CWM13" s="154"/>
      <c r="CWN13" s="154"/>
      <c r="CWO13" s="154"/>
      <c r="CWP13" s="154"/>
      <c r="CWQ13" s="154"/>
      <c r="CWR13" s="154"/>
      <c r="CWS13" s="154"/>
      <c r="CWT13" s="154"/>
      <c r="CWU13" s="154"/>
      <c r="CWV13" s="154"/>
      <c r="CWW13" s="154"/>
      <c r="CWX13" s="154"/>
      <c r="CWY13" s="154"/>
      <c r="CWZ13" s="154"/>
      <c r="CXA13" s="154"/>
      <c r="CXB13" s="154"/>
      <c r="CXC13" s="154"/>
      <c r="CXD13" s="154"/>
      <c r="CXE13" s="154"/>
      <c r="CXF13" s="154"/>
      <c r="CXG13" s="154"/>
      <c r="CXH13" s="154"/>
      <c r="CXI13" s="154"/>
      <c r="CXJ13" s="154"/>
      <c r="CXK13" s="154"/>
      <c r="CXL13" s="154"/>
      <c r="CXM13" s="154"/>
      <c r="CXN13" s="154"/>
      <c r="CXO13" s="154"/>
      <c r="CXP13" s="154"/>
      <c r="CXQ13" s="154"/>
      <c r="CXR13" s="154"/>
      <c r="CXS13" s="154"/>
      <c r="CXT13" s="154"/>
      <c r="CXU13" s="154"/>
      <c r="CXV13" s="154"/>
      <c r="CXW13" s="154"/>
      <c r="CXX13" s="154"/>
      <c r="CXY13" s="154"/>
      <c r="CXZ13" s="154"/>
      <c r="CYA13" s="154"/>
      <c r="CYB13" s="154"/>
      <c r="CYC13" s="154"/>
      <c r="CYD13" s="154"/>
      <c r="CYE13" s="154"/>
      <c r="CYF13" s="154"/>
      <c r="CYG13" s="154"/>
      <c r="CYH13" s="154"/>
      <c r="CYI13" s="154"/>
      <c r="CYJ13" s="154"/>
      <c r="CYK13" s="154"/>
      <c r="CYL13" s="154"/>
      <c r="CYM13" s="154"/>
      <c r="CYN13" s="154"/>
      <c r="CYO13" s="154"/>
      <c r="CYP13" s="154"/>
      <c r="CYQ13" s="154"/>
      <c r="CYR13" s="154"/>
      <c r="CYS13" s="154"/>
      <c r="CYT13" s="154"/>
      <c r="CYU13" s="154"/>
      <c r="CYV13" s="154"/>
      <c r="CYW13" s="154"/>
      <c r="CYX13" s="154"/>
      <c r="CYY13" s="154"/>
      <c r="CYZ13" s="154"/>
      <c r="CZA13" s="154"/>
      <c r="CZB13" s="154"/>
      <c r="CZC13" s="154"/>
      <c r="CZD13" s="154"/>
      <c r="CZE13" s="154"/>
      <c r="CZF13" s="154"/>
      <c r="CZG13" s="154"/>
      <c r="CZH13" s="154"/>
      <c r="CZI13" s="154"/>
      <c r="CZJ13" s="154"/>
      <c r="CZK13" s="154"/>
      <c r="CZL13" s="154"/>
      <c r="CZM13" s="154"/>
      <c r="CZN13" s="154"/>
      <c r="CZO13" s="154"/>
      <c r="CZP13" s="154"/>
      <c r="CZQ13" s="154"/>
      <c r="CZR13" s="154"/>
      <c r="CZS13" s="154"/>
      <c r="CZT13" s="154"/>
      <c r="CZU13" s="154"/>
      <c r="CZV13" s="154"/>
      <c r="CZW13" s="154"/>
      <c r="CZX13" s="154"/>
      <c r="CZY13" s="154"/>
      <c r="CZZ13" s="154"/>
      <c r="DAA13" s="154"/>
      <c r="DAB13" s="154"/>
      <c r="DAC13" s="154"/>
      <c r="DAD13" s="154"/>
      <c r="DAE13" s="154"/>
      <c r="DAF13" s="154"/>
      <c r="DAG13" s="154"/>
      <c r="DAH13" s="154"/>
      <c r="DAI13" s="154"/>
      <c r="DAJ13" s="154"/>
      <c r="DAK13" s="154"/>
      <c r="DAL13" s="154"/>
      <c r="DAM13" s="154"/>
      <c r="DAN13" s="154"/>
      <c r="DAO13" s="154"/>
      <c r="DAP13" s="154"/>
      <c r="DAQ13" s="154"/>
      <c r="DAR13" s="154"/>
      <c r="DAS13" s="154"/>
      <c r="DAT13" s="154"/>
      <c r="DAU13" s="154"/>
      <c r="DAV13" s="154"/>
      <c r="DAW13" s="154"/>
      <c r="DAX13" s="154"/>
      <c r="DAY13" s="154"/>
      <c r="DAZ13" s="154"/>
      <c r="DBA13" s="154"/>
      <c r="DBB13" s="154"/>
      <c r="DBC13" s="154"/>
      <c r="DBD13" s="154"/>
      <c r="DBE13" s="154"/>
      <c r="DBF13" s="154"/>
      <c r="DBG13" s="154"/>
      <c r="DBH13" s="154"/>
      <c r="DBI13" s="154"/>
      <c r="DBJ13" s="154"/>
      <c r="DBK13" s="154"/>
      <c r="DBL13" s="154"/>
      <c r="DBM13" s="154"/>
      <c r="DBN13" s="154"/>
      <c r="DBO13" s="154"/>
      <c r="DBP13" s="154"/>
      <c r="DBQ13" s="154"/>
      <c r="DBR13" s="154"/>
      <c r="DBS13" s="154"/>
      <c r="DBT13" s="154"/>
      <c r="DBU13" s="154"/>
      <c r="DBV13" s="154"/>
      <c r="DBW13" s="154"/>
      <c r="DBX13" s="154"/>
      <c r="DBY13" s="154"/>
      <c r="DBZ13" s="154"/>
      <c r="DCA13" s="154"/>
      <c r="DCB13" s="154"/>
      <c r="DCC13" s="154"/>
      <c r="DCD13" s="154"/>
      <c r="DCE13" s="154"/>
      <c r="DCF13" s="154"/>
      <c r="DCG13" s="154"/>
      <c r="DCH13" s="154"/>
      <c r="DCI13" s="154"/>
      <c r="DCJ13" s="154"/>
      <c r="DCK13" s="154"/>
      <c r="DCL13" s="154"/>
      <c r="DCM13" s="154"/>
      <c r="DCN13" s="154"/>
      <c r="DCO13" s="154"/>
      <c r="DCP13" s="154"/>
      <c r="DCQ13" s="154"/>
      <c r="DCR13" s="154"/>
      <c r="DCS13" s="154"/>
      <c r="DCT13" s="154"/>
      <c r="DCU13" s="154"/>
      <c r="DCV13" s="154"/>
      <c r="DCW13" s="154"/>
      <c r="DCX13" s="154"/>
      <c r="DCY13" s="154"/>
      <c r="DCZ13" s="154"/>
      <c r="DDA13" s="154"/>
      <c r="DDB13" s="154"/>
      <c r="DDC13" s="154"/>
      <c r="DDD13" s="154"/>
      <c r="DDE13" s="154"/>
      <c r="DDF13" s="154"/>
      <c r="DDG13" s="154"/>
      <c r="DDH13" s="154"/>
      <c r="DDI13" s="154"/>
      <c r="DDJ13" s="154"/>
      <c r="DDK13" s="154"/>
      <c r="DDL13" s="154"/>
      <c r="DDM13" s="154"/>
      <c r="DDN13" s="154"/>
      <c r="DDO13" s="154"/>
      <c r="DDP13" s="154"/>
      <c r="DDQ13" s="154"/>
      <c r="DDR13" s="154"/>
      <c r="DDS13" s="154"/>
      <c r="DDT13" s="154"/>
      <c r="DDU13" s="154"/>
      <c r="DDV13" s="154"/>
      <c r="DDW13" s="154"/>
      <c r="DDX13" s="154"/>
      <c r="DDY13" s="154"/>
      <c r="DDZ13" s="154"/>
      <c r="DEA13" s="154"/>
      <c r="DEB13" s="154"/>
      <c r="DEC13" s="154"/>
      <c r="DED13" s="154"/>
      <c r="DEE13" s="154"/>
      <c r="DEF13" s="154"/>
      <c r="DEG13" s="154"/>
      <c r="DEH13" s="154"/>
      <c r="DEI13" s="154"/>
      <c r="DEJ13" s="154"/>
      <c r="DEK13" s="154"/>
      <c r="DEL13" s="154"/>
      <c r="DEM13" s="154"/>
      <c r="DEN13" s="154"/>
      <c r="DEO13" s="154"/>
      <c r="DEP13" s="154"/>
      <c r="DEQ13" s="154"/>
      <c r="DER13" s="154"/>
      <c r="DES13" s="154"/>
      <c r="DET13" s="154"/>
      <c r="DEU13" s="154"/>
      <c r="DEV13" s="154"/>
      <c r="DEW13" s="154"/>
      <c r="DEX13" s="154"/>
      <c r="DEY13" s="154"/>
      <c r="DEZ13" s="154"/>
      <c r="DFA13" s="154"/>
      <c r="DFB13" s="154"/>
      <c r="DFC13" s="154"/>
      <c r="DFD13" s="154"/>
      <c r="DFE13" s="154"/>
      <c r="DFF13" s="154"/>
      <c r="DFG13" s="154"/>
      <c r="DFH13" s="154"/>
      <c r="DFI13" s="154"/>
      <c r="DFJ13" s="154"/>
      <c r="DFK13" s="154"/>
      <c r="DFL13" s="154"/>
      <c r="DFM13" s="154"/>
      <c r="DFN13" s="154"/>
      <c r="DFO13" s="154"/>
      <c r="DFP13" s="154"/>
      <c r="DFQ13" s="154"/>
      <c r="DFR13" s="154"/>
      <c r="DFS13" s="154"/>
      <c r="DFT13" s="154"/>
      <c r="DFU13" s="154"/>
      <c r="DFV13" s="154"/>
      <c r="DFW13" s="154"/>
      <c r="DFX13" s="154"/>
      <c r="DFY13" s="154"/>
      <c r="DFZ13" s="154"/>
      <c r="DGA13" s="154"/>
      <c r="DGB13" s="154"/>
      <c r="DGC13" s="154"/>
      <c r="DGD13" s="154"/>
      <c r="DGE13" s="154"/>
      <c r="DGF13" s="154"/>
      <c r="DGG13" s="154"/>
      <c r="DGH13" s="154"/>
      <c r="DGI13" s="154"/>
      <c r="DGJ13" s="154"/>
      <c r="DGK13" s="154"/>
      <c r="DGL13" s="154"/>
      <c r="DGM13" s="154"/>
      <c r="DGN13" s="154"/>
      <c r="DGO13" s="154"/>
      <c r="DGP13" s="154"/>
      <c r="DGQ13" s="154"/>
      <c r="DGR13" s="154"/>
      <c r="DGS13" s="154"/>
      <c r="DGT13" s="154"/>
      <c r="DGU13" s="154"/>
      <c r="DGV13" s="154"/>
      <c r="DGW13" s="154"/>
      <c r="DGX13" s="154"/>
      <c r="DGY13" s="154"/>
      <c r="DGZ13" s="154"/>
      <c r="DHA13" s="154"/>
      <c r="DHB13" s="154"/>
      <c r="DHC13" s="154"/>
      <c r="DHD13" s="154"/>
      <c r="DHE13" s="154"/>
      <c r="DHF13" s="154"/>
      <c r="DHG13" s="154"/>
      <c r="DHH13" s="154"/>
      <c r="DHI13" s="154"/>
      <c r="DHJ13" s="154"/>
      <c r="DHK13" s="154"/>
      <c r="DHL13" s="154"/>
      <c r="DHM13" s="154"/>
      <c r="DHN13" s="154"/>
      <c r="DHO13" s="154"/>
      <c r="DHP13" s="154"/>
      <c r="DHQ13" s="154"/>
      <c r="DHR13" s="154"/>
      <c r="DHS13" s="154"/>
      <c r="DHT13" s="154"/>
      <c r="DHU13" s="154"/>
      <c r="DHV13" s="154"/>
      <c r="DHW13" s="154"/>
      <c r="DHX13" s="154"/>
      <c r="DHY13" s="154"/>
      <c r="DHZ13" s="154"/>
      <c r="DIA13" s="154"/>
      <c r="DIB13" s="154"/>
      <c r="DIC13" s="154"/>
      <c r="DID13" s="154"/>
      <c r="DIE13" s="154"/>
      <c r="DIF13" s="154"/>
      <c r="DIG13" s="154"/>
      <c r="DIH13" s="154"/>
      <c r="DII13" s="154"/>
      <c r="DIJ13" s="154"/>
      <c r="DIK13" s="154"/>
      <c r="DIL13" s="154"/>
      <c r="DIM13" s="154"/>
      <c r="DIN13" s="154"/>
      <c r="DIO13" s="154"/>
      <c r="DIP13" s="154"/>
      <c r="DIQ13" s="154"/>
      <c r="DIR13" s="154"/>
      <c r="DIS13" s="154"/>
      <c r="DIT13" s="154"/>
      <c r="DIU13" s="154"/>
      <c r="DIV13" s="154"/>
      <c r="DIW13" s="154"/>
      <c r="DIX13" s="154"/>
      <c r="DIY13" s="154"/>
      <c r="DIZ13" s="154"/>
      <c r="DJA13" s="154"/>
      <c r="DJB13" s="154"/>
      <c r="DJC13" s="154"/>
      <c r="DJD13" s="154"/>
      <c r="DJE13" s="154"/>
      <c r="DJF13" s="154"/>
      <c r="DJG13" s="154"/>
      <c r="DJH13" s="154"/>
      <c r="DJI13" s="154"/>
      <c r="DJJ13" s="154"/>
      <c r="DJK13" s="154"/>
      <c r="DJL13" s="154"/>
      <c r="DJM13" s="154"/>
      <c r="DJN13" s="154"/>
      <c r="DJO13" s="154"/>
      <c r="DJP13" s="154"/>
      <c r="DJQ13" s="154"/>
      <c r="DJR13" s="154"/>
      <c r="DJS13" s="154"/>
      <c r="DJT13" s="154"/>
      <c r="DJU13" s="154"/>
      <c r="DJV13" s="154"/>
      <c r="DJW13" s="154"/>
      <c r="DJX13" s="154"/>
      <c r="DJY13" s="154"/>
      <c r="DJZ13" s="154"/>
      <c r="DKA13" s="154"/>
      <c r="DKB13" s="154"/>
      <c r="DKC13" s="154"/>
      <c r="DKD13" s="154"/>
      <c r="DKE13" s="154"/>
      <c r="DKF13" s="154"/>
      <c r="DKG13" s="154"/>
      <c r="DKH13" s="154"/>
      <c r="DKI13" s="154"/>
      <c r="DKJ13" s="154"/>
      <c r="DKK13" s="154"/>
      <c r="DKL13" s="154"/>
      <c r="DKM13" s="154"/>
      <c r="DKN13" s="154"/>
      <c r="DKO13" s="154"/>
      <c r="DKP13" s="154"/>
      <c r="DKQ13" s="154"/>
      <c r="DKR13" s="154"/>
      <c r="DKS13" s="154"/>
      <c r="DKT13" s="154"/>
      <c r="DKU13" s="154"/>
      <c r="DKV13" s="154"/>
      <c r="DKW13" s="154"/>
      <c r="DKX13" s="154"/>
      <c r="DKY13" s="154"/>
      <c r="DKZ13" s="154"/>
      <c r="DLA13" s="154"/>
      <c r="DLB13" s="154"/>
      <c r="DLC13" s="154"/>
      <c r="DLD13" s="154"/>
      <c r="DLE13" s="154"/>
      <c r="DLF13" s="154"/>
      <c r="DLG13" s="154"/>
      <c r="DLH13" s="154"/>
      <c r="DLI13" s="154"/>
      <c r="DLJ13" s="154"/>
      <c r="DLK13" s="154"/>
      <c r="DLL13" s="154"/>
      <c r="DLM13" s="154"/>
      <c r="DLN13" s="154"/>
      <c r="DLO13" s="154"/>
      <c r="DLP13" s="154"/>
      <c r="DLQ13" s="154"/>
      <c r="DLR13" s="154"/>
      <c r="DLS13" s="154"/>
      <c r="DLT13" s="154"/>
      <c r="DLU13" s="154"/>
      <c r="DLV13" s="154"/>
      <c r="DLW13" s="154"/>
      <c r="DLX13" s="154"/>
      <c r="DLY13" s="154"/>
      <c r="DLZ13" s="154"/>
      <c r="DMA13" s="154"/>
      <c r="DMB13" s="154"/>
      <c r="DMC13" s="154"/>
      <c r="DMD13" s="154"/>
      <c r="DME13" s="154"/>
      <c r="DMF13" s="154"/>
      <c r="DMG13" s="154"/>
      <c r="DMH13" s="154"/>
      <c r="DMI13" s="154"/>
      <c r="DMJ13" s="154"/>
      <c r="DMK13" s="154"/>
      <c r="DML13" s="154"/>
      <c r="DMM13" s="154"/>
      <c r="DMN13" s="154"/>
      <c r="DMO13" s="154"/>
      <c r="DMP13" s="154"/>
      <c r="DMQ13" s="154"/>
      <c r="DMR13" s="154"/>
      <c r="DMS13" s="154"/>
      <c r="DMT13" s="154"/>
      <c r="DMU13" s="154"/>
      <c r="DMV13" s="154"/>
      <c r="DMW13" s="154"/>
      <c r="DMX13" s="154"/>
      <c r="DMY13" s="154"/>
      <c r="DMZ13" s="154"/>
      <c r="DNA13" s="154"/>
      <c r="DNB13" s="154"/>
      <c r="DNC13" s="154"/>
      <c r="DND13" s="154"/>
      <c r="DNE13" s="154"/>
      <c r="DNF13" s="154"/>
      <c r="DNG13" s="154"/>
      <c r="DNH13" s="154"/>
      <c r="DNI13" s="154"/>
      <c r="DNJ13" s="154"/>
      <c r="DNK13" s="154"/>
      <c r="DNL13" s="154"/>
      <c r="DNM13" s="154"/>
      <c r="DNN13" s="154"/>
      <c r="DNO13" s="154"/>
      <c r="DNP13" s="154"/>
      <c r="DNQ13" s="154"/>
      <c r="DNR13" s="154"/>
      <c r="DNS13" s="154"/>
      <c r="DNT13" s="154"/>
      <c r="DNU13" s="154"/>
      <c r="DNV13" s="154"/>
      <c r="DNW13" s="154"/>
      <c r="DNX13" s="154"/>
      <c r="DNY13" s="154"/>
      <c r="DNZ13" s="154"/>
      <c r="DOA13" s="154"/>
      <c r="DOB13" s="154"/>
      <c r="DOC13" s="154"/>
      <c r="DOD13" s="154"/>
      <c r="DOE13" s="154"/>
      <c r="DOF13" s="154"/>
      <c r="DOG13" s="154"/>
      <c r="DOH13" s="154"/>
      <c r="DOI13" s="154"/>
      <c r="DOJ13" s="154"/>
      <c r="DOK13" s="154"/>
      <c r="DOL13" s="154"/>
      <c r="DOM13" s="154"/>
      <c r="DON13" s="154"/>
      <c r="DOO13" s="154"/>
      <c r="DOP13" s="154"/>
      <c r="DOQ13" s="154"/>
      <c r="DOR13" s="154"/>
      <c r="DOS13" s="154"/>
      <c r="DOT13" s="154"/>
      <c r="DOU13" s="154"/>
      <c r="DOV13" s="154"/>
      <c r="DOW13" s="154"/>
      <c r="DOX13" s="154"/>
      <c r="DOY13" s="154"/>
      <c r="DOZ13" s="154"/>
      <c r="DPA13" s="154"/>
      <c r="DPB13" s="154"/>
      <c r="DPC13" s="154"/>
      <c r="DPD13" s="154"/>
      <c r="DPE13" s="154"/>
      <c r="DPF13" s="154"/>
      <c r="DPG13" s="154"/>
      <c r="DPH13" s="154"/>
      <c r="DPI13" s="154"/>
      <c r="DPJ13" s="154"/>
      <c r="DPK13" s="154"/>
      <c r="DPL13" s="154"/>
      <c r="DPM13" s="154"/>
      <c r="DPN13" s="154"/>
      <c r="DPO13" s="154"/>
      <c r="DPP13" s="154"/>
      <c r="DPQ13" s="154"/>
      <c r="DPR13" s="154"/>
      <c r="DPS13" s="154"/>
      <c r="DPT13" s="154"/>
      <c r="DPU13" s="154"/>
      <c r="DPV13" s="154"/>
      <c r="DPW13" s="154"/>
      <c r="DPX13" s="154"/>
      <c r="DPY13" s="154"/>
      <c r="DPZ13" s="154"/>
      <c r="DQA13" s="154"/>
      <c r="DQB13" s="154"/>
      <c r="DQC13" s="154"/>
      <c r="DQD13" s="154"/>
      <c r="DQE13" s="154"/>
      <c r="DQF13" s="154"/>
      <c r="DQG13" s="154"/>
      <c r="DQH13" s="154"/>
      <c r="DQI13" s="154"/>
      <c r="DQJ13" s="154"/>
      <c r="DQK13" s="154"/>
      <c r="DQL13" s="154"/>
      <c r="DQM13" s="154"/>
      <c r="DQN13" s="154"/>
      <c r="DQO13" s="154"/>
      <c r="DQP13" s="154"/>
      <c r="DQQ13" s="154"/>
      <c r="DQR13" s="154"/>
      <c r="DQS13" s="154"/>
      <c r="DQT13" s="154"/>
      <c r="DQU13" s="154"/>
      <c r="DQV13" s="154"/>
      <c r="DQW13" s="154"/>
      <c r="DQX13" s="154"/>
      <c r="DQY13" s="154"/>
      <c r="DQZ13" s="154"/>
      <c r="DRA13" s="154"/>
      <c r="DRB13" s="154"/>
      <c r="DRC13" s="154"/>
      <c r="DRD13" s="154"/>
      <c r="DRE13" s="154"/>
      <c r="DRF13" s="154"/>
      <c r="DRG13" s="154"/>
      <c r="DRH13" s="154"/>
      <c r="DRI13" s="154"/>
      <c r="DRJ13" s="154"/>
      <c r="DRK13" s="154"/>
      <c r="DRL13" s="154"/>
      <c r="DRM13" s="154"/>
      <c r="DRN13" s="154"/>
      <c r="DRO13" s="154"/>
      <c r="DRP13" s="154"/>
      <c r="DRQ13" s="154"/>
      <c r="DRR13" s="154"/>
      <c r="DRS13" s="154"/>
      <c r="DRT13" s="154"/>
      <c r="DRU13" s="154"/>
      <c r="DRV13" s="154"/>
      <c r="DRW13" s="154"/>
      <c r="DRX13" s="154"/>
      <c r="DRY13" s="154"/>
      <c r="DRZ13" s="154"/>
      <c r="DSA13" s="154"/>
      <c r="DSB13" s="154"/>
      <c r="DSC13" s="154"/>
      <c r="DSD13" s="154"/>
      <c r="DSE13" s="154"/>
      <c r="DSF13" s="154"/>
      <c r="DSG13" s="154"/>
      <c r="DSH13" s="154"/>
      <c r="DSI13" s="154"/>
      <c r="DSJ13" s="154"/>
      <c r="DSK13" s="154"/>
      <c r="DSL13" s="154"/>
      <c r="DSM13" s="154"/>
      <c r="DSN13" s="154"/>
      <c r="DSO13" s="154"/>
      <c r="DSP13" s="154"/>
      <c r="DSQ13" s="154"/>
      <c r="DSR13" s="154"/>
      <c r="DSS13" s="154"/>
      <c r="DST13" s="154"/>
      <c r="DSU13" s="154"/>
      <c r="DSV13" s="154"/>
      <c r="DSW13" s="154"/>
      <c r="DSX13" s="154"/>
      <c r="DSY13" s="154"/>
      <c r="DSZ13" s="154"/>
      <c r="DTA13" s="154"/>
      <c r="DTB13" s="154"/>
      <c r="DTC13" s="154"/>
      <c r="DTD13" s="154"/>
      <c r="DTE13" s="154"/>
      <c r="DTF13" s="154"/>
      <c r="DTG13" s="154"/>
      <c r="DTH13" s="154"/>
      <c r="DTI13" s="154"/>
      <c r="DTJ13" s="154"/>
      <c r="DTK13" s="154"/>
      <c r="DTL13" s="154"/>
      <c r="DTM13" s="154"/>
      <c r="DTN13" s="154"/>
      <c r="DTO13" s="154"/>
      <c r="DTP13" s="154"/>
      <c r="DTQ13" s="154"/>
      <c r="DTR13" s="154"/>
      <c r="DTS13" s="154"/>
      <c r="DTT13" s="154"/>
      <c r="DTU13" s="154"/>
      <c r="DTV13" s="154"/>
      <c r="DTW13" s="154"/>
      <c r="DTX13" s="154"/>
      <c r="DTY13" s="154"/>
      <c r="DTZ13" s="154"/>
      <c r="DUA13" s="154"/>
      <c r="DUB13" s="154"/>
      <c r="DUC13" s="154"/>
      <c r="DUD13" s="154"/>
      <c r="DUE13" s="154"/>
      <c r="DUF13" s="154"/>
      <c r="DUG13" s="154"/>
      <c r="DUH13" s="154"/>
      <c r="DUI13" s="154"/>
      <c r="DUJ13" s="154"/>
      <c r="DUK13" s="154"/>
      <c r="DUL13" s="154"/>
      <c r="DUM13" s="154"/>
      <c r="DUN13" s="154"/>
      <c r="DUO13" s="154"/>
      <c r="DUP13" s="154"/>
      <c r="DUQ13" s="154"/>
      <c r="DUR13" s="154"/>
      <c r="DUS13" s="154"/>
      <c r="DUT13" s="154"/>
      <c r="DUU13" s="154"/>
      <c r="DUV13" s="154"/>
      <c r="DUW13" s="154"/>
      <c r="DUX13" s="154"/>
      <c r="DUY13" s="154"/>
      <c r="DUZ13" s="154"/>
      <c r="DVA13" s="154"/>
      <c r="DVB13" s="154"/>
      <c r="DVC13" s="154"/>
      <c r="DVD13" s="154"/>
      <c r="DVE13" s="154"/>
      <c r="DVF13" s="154"/>
      <c r="DVG13" s="154"/>
      <c r="DVH13" s="154"/>
      <c r="DVI13" s="154"/>
      <c r="DVJ13" s="154"/>
      <c r="DVK13" s="154"/>
      <c r="DVL13" s="154"/>
      <c r="DVM13" s="154"/>
      <c r="DVN13" s="154"/>
      <c r="DVO13" s="154"/>
      <c r="DVP13" s="154"/>
      <c r="DVQ13" s="154"/>
      <c r="DVR13" s="154"/>
      <c r="DVS13" s="154"/>
      <c r="DVT13" s="154"/>
      <c r="DVU13" s="154"/>
      <c r="DVV13" s="154"/>
      <c r="DVW13" s="154"/>
      <c r="DVX13" s="154"/>
      <c r="DVY13" s="154"/>
      <c r="DVZ13" s="154"/>
      <c r="DWA13" s="154"/>
      <c r="DWB13" s="154"/>
      <c r="DWC13" s="154"/>
      <c r="DWD13" s="154"/>
      <c r="DWE13" s="154"/>
      <c r="DWF13" s="154"/>
      <c r="DWG13" s="154"/>
      <c r="DWH13" s="154"/>
      <c r="DWI13" s="154"/>
      <c r="DWJ13" s="154"/>
      <c r="DWK13" s="154"/>
      <c r="DWL13" s="154"/>
      <c r="DWM13" s="154"/>
      <c r="DWN13" s="154"/>
      <c r="DWO13" s="154"/>
      <c r="DWP13" s="154"/>
      <c r="DWQ13" s="154"/>
      <c r="DWR13" s="154"/>
      <c r="DWS13" s="154"/>
      <c r="DWT13" s="154"/>
      <c r="DWU13" s="154"/>
      <c r="DWV13" s="154"/>
      <c r="DWW13" s="154"/>
      <c r="DWX13" s="154"/>
      <c r="DWY13" s="154"/>
      <c r="DWZ13" s="154"/>
      <c r="DXA13" s="154"/>
      <c r="DXB13" s="154"/>
      <c r="DXC13" s="154"/>
      <c r="DXD13" s="154"/>
      <c r="DXE13" s="154"/>
      <c r="DXF13" s="154"/>
      <c r="DXG13" s="154"/>
      <c r="DXH13" s="154"/>
      <c r="DXI13" s="154"/>
      <c r="DXJ13" s="154"/>
      <c r="DXK13" s="154"/>
      <c r="DXL13" s="154"/>
      <c r="DXM13" s="154"/>
      <c r="DXN13" s="154"/>
      <c r="DXO13" s="154"/>
      <c r="DXP13" s="154"/>
      <c r="DXQ13" s="154"/>
      <c r="DXR13" s="154"/>
      <c r="DXS13" s="154"/>
      <c r="DXT13" s="154"/>
      <c r="DXU13" s="154"/>
      <c r="DXV13" s="154"/>
      <c r="DXW13" s="154"/>
      <c r="DXX13" s="154"/>
      <c r="DXY13" s="154"/>
      <c r="DXZ13" s="154"/>
      <c r="DYA13" s="154"/>
      <c r="DYB13" s="154"/>
      <c r="DYC13" s="154"/>
      <c r="DYD13" s="154"/>
      <c r="DYE13" s="154"/>
      <c r="DYF13" s="154"/>
      <c r="DYG13" s="154"/>
      <c r="DYH13" s="154"/>
      <c r="DYI13" s="154"/>
      <c r="DYJ13" s="154"/>
      <c r="DYK13" s="154"/>
      <c r="DYL13" s="154"/>
      <c r="DYM13" s="154"/>
      <c r="DYN13" s="154"/>
      <c r="DYO13" s="154"/>
      <c r="DYP13" s="154"/>
      <c r="DYQ13" s="154"/>
      <c r="DYR13" s="154"/>
      <c r="DYS13" s="154"/>
      <c r="DYT13" s="154"/>
      <c r="DYU13" s="154"/>
      <c r="DYV13" s="154"/>
      <c r="DYW13" s="154"/>
      <c r="DYX13" s="154"/>
      <c r="DYY13" s="154"/>
      <c r="DYZ13" s="154"/>
      <c r="DZA13" s="154"/>
      <c r="DZB13" s="154"/>
      <c r="DZC13" s="154"/>
      <c r="DZD13" s="154"/>
      <c r="DZE13" s="154"/>
      <c r="DZF13" s="154"/>
      <c r="DZG13" s="154"/>
      <c r="DZH13" s="154"/>
      <c r="DZI13" s="154"/>
      <c r="DZJ13" s="154"/>
      <c r="DZK13" s="154"/>
      <c r="DZL13" s="154"/>
      <c r="DZM13" s="154"/>
      <c r="DZN13" s="154"/>
      <c r="DZO13" s="154"/>
      <c r="DZP13" s="154"/>
      <c r="DZQ13" s="154"/>
      <c r="DZR13" s="154"/>
      <c r="DZS13" s="154"/>
      <c r="DZT13" s="154"/>
      <c r="DZU13" s="154"/>
      <c r="DZV13" s="154"/>
      <c r="DZW13" s="154"/>
      <c r="DZX13" s="154"/>
      <c r="DZY13" s="154"/>
      <c r="DZZ13" s="154"/>
      <c r="EAA13" s="154"/>
      <c r="EAB13" s="154"/>
      <c r="EAC13" s="154"/>
      <c r="EAD13" s="154"/>
      <c r="EAE13" s="154"/>
      <c r="EAF13" s="154"/>
      <c r="EAG13" s="154"/>
      <c r="EAH13" s="154"/>
      <c r="EAI13" s="154"/>
      <c r="EAJ13" s="154"/>
      <c r="EAK13" s="154"/>
      <c r="EAL13" s="154"/>
      <c r="EAM13" s="154"/>
      <c r="EAN13" s="154"/>
      <c r="EAO13" s="154"/>
      <c r="EAP13" s="154"/>
      <c r="EAQ13" s="154"/>
      <c r="EAR13" s="154"/>
      <c r="EAS13" s="154"/>
      <c r="EAT13" s="154"/>
      <c r="EAU13" s="154"/>
      <c r="EAV13" s="154"/>
      <c r="EAW13" s="154"/>
      <c r="EAX13" s="154"/>
      <c r="EAY13" s="154"/>
      <c r="EAZ13" s="154"/>
      <c r="EBA13" s="154"/>
      <c r="EBB13" s="154"/>
      <c r="EBC13" s="154"/>
      <c r="EBD13" s="154"/>
      <c r="EBE13" s="154"/>
      <c r="EBF13" s="154"/>
      <c r="EBG13" s="154"/>
      <c r="EBH13" s="154"/>
      <c r="EBI13" s="154"/>
      <c r="EBJ13" s="154"/>
      <c r="EBK13" s="154"/>
      <c r="EBL13" s="154"/>
      <c r="EBM13" s="154"/>
      <c r="EBN13" s="154"/>
      <c r="EBO13" s="154"/>
      <c r="EBP13" s="154"/>
      <c r="EBQ13" s="154"/>
      <c r="EBR13" s="154"/>
      <c r="EBS13" s="154"/>
      <c r="EBT13" s="154"/>
      <c r="EBU13" s="154"/>
      <c r="EBV13" s="154"/>
      <c r="EBW13" s="154"/>
      <c r="EBX13" s="154"/>
      <c r="EBY13" s="154"/>
      <c r="EBZ13" s="154"/>
      <c r="ECA13" s="154"/>
      <c r="ECB13" s="154"/>
      <c r="ECC13" s="154"/>
      <c r="ECD13" s="154"/>
      <c r="ECE13" s="154"/>
      <c r="ECF13" s="154"/>
      <c r="ECG13" s="154"/>
      <c r="ECH13" s="154"/>
      <c r="ECI13" s="154"/>
      <c r="ECJ13" s="154"/>
      <c r="ECK13" s="154"/>
      <c r="ECL13" s="154"/>
      <c r="ECM13" s="154"/>
      <c r="ECN13" s="154"/>
      <c r="ECO13" s="154"/>
      <c r="ECP13" s="154"/>
      <c r="ECQ13" s="154"/>
      <c r="ECR13" s="154"/>
      <c r="ECS13" s="154"/>
      <c r="ECT13" s="154"/>
      <c r="ECU13" s="154"/>
      <c r="ECV13" s="154"/>
      <c r="ECW13" s="154"/>
      <c r="ECX13" s="154"/>
      <c r="ECY13" s="154"/>
      <c r="ECZ13" s="154"/>
      <c r="EDA13" s="154"/>
      <c r="EDB13" s="154"/>
      <c r="EDC13" s="154"/>
      <c r="EDD13" s="154"/>
      <c r="EDE13" s="154"/>
      <c r="EDF13" s="154"/>
      <c r="EDG13" s="154"/>
      <c r="EDH13" s="154"/>
      <c r="EDI13" s="154"/>
      <c r="EDJ13" s="154"/>
      <c r="EDK13" s="154"/>
      <c r="EDL13" s="154"/>
      <c r="EDM13" s="154"/>
      <c r="EDN13" s="154"/>
      <c r="EDO13" s="154"/>
      <c r="EDP13" s="154"/>
      <c r="EDQ13" s="154"/>
      <c r="EDR13" s="154"/>
      <c r="EDS13" s="154"/>
      <c r="EDT13" s="154"/>
      <c r="EDU13" s="154"/>
      <c r="EDV13" s="154"/>
      <c r="EDW13" s="154"/>
      <c r="EDX13" s="154"/>
      <c r="EDY13" s="154"/>
      <c r="EDZ13" s="154"/>
      <c r="EEA13" s="154"/>
      <c r="EEB13" s="154"/>
      <c r="EEC13" s="154"/>
      <c r="EED13" s="154"/>
      <c r="EEE13" s="154"/>
      <c r="EEF13" s="154"/>
      <c r="EEG13" s="154"/>
      <c r="EEH13" s="154"/>
      <c r="EEI13" s="154"/>
      <c r="EEJ13" s="154"/>
      <c r="EEK13" s="154"/>
      <c r="EEL13" s="154"/>
      <c r="EEM13" s="154"/>
      <c r="EEN13" s="154"/>
      <c r="EEO13" s="154"/>
      <c r="EEP13" s="154"/>
      <c r="EEQ13" s="154"/>
      <c r="EER13" s="154"/>
      <c r="EES13" s="154"/>
      <c r="EET13" s="154"/>
      <c r="EEU13" s="154"/>
      <c r="EEV13" s="154"/>
      <c r="EEW13" s="154"/>
      <c r="EEX13" s="154"/>
      <c r="EEY13" s="154"/>
      <c r="EEZ13" s="154"/>
      <c r="EFA13" s="154"/>
      <c r="EFB13" s="154"/>
      <c r="EFC13" s="154"/>
      <c r="EFD13" s="154"/>
      <c r="EFE13" s="154"/>
      <c r="EFF13" s="154"/>
      <c r="EFG13" s="154"/>
      <c r="EFH13" s="154"/>
      <c r="EFI13" s="154"/>
      <c r="EFJ13" s="154"/>
      <c r="EFK13" s="154"/>
      <c r="EFL13" s="154"/>
      <c r="EFM13" s="154"/>
      <c r="EFN13" s="154"/>
      <c r="EFO13" s="154"/>
      <c r="EFP13" s="154"/>
      <c r="EFQ13" s="154"/>
      <c r="EFR13" s="154"/>
      <c r="EFS13" s="154"/>
      <c r="EFT13" s="154"/>
      <c r="EFU13" s="154"/>
      <c r="EFV13" s="154"/>
      <c r="EFW13" s="154"/>
      <c r="EFX13" s="154"/>
      <c r="EFY13" s="154"/>
      <c r="EFZ13" s="154"/>
      <c r="EGA13" s="154"/>
      <c r="EGB13" s="154"/>
      <c r="EGC13" s="154"/>
      <c r="EGD13" s="154"/>
      <c r="EGE13" s="154"/>
      <c r="EGF13" s="154"/>
      <c r="EGG13" s="154"/>
      <c r="EGH13" s="154"/>
      <c r="EGI13" s="154"/>
      <c r="EGJ13" s="154"/>
      <c r="EGK13" s="154"/>
      <c r="EGL13" s="154"/>
      <c r="EGM13" s="154"/>
      <c r="EGN13" s="154"/>
      <c r="EGO13" s="154"/>
      <c r="EGP13" s="154"/>
      <c r="EGQ13" s="154"/>
      <c r="EGR13" s="154"/>
      <c r="EGS13" s="154"/>
      <c r="EGT13" s="154"/>
      <c r="EGU13" s="154"/>
      <c r="EGV13" s="154"/>
      <c r="EGW13" s="154"/>
      <c r="EGX13" s="154"/>
      <c r="EGY13" s="154"/>
      <c r="EGZ13" s="154"/>
      <c r="EHA13" s="154"/>
      <c r="EHB13" s="154"/>
      <c r="EHC13" s="154"/>
      <c r="EHD13" s="154"/>
      <c r="EHE13" s="154"/>
      <c r="EHF13" s="154"/>
      <c r="EHG13" s="154"/>
      <c r="EHH13" s="154"/>
      <c r="EHI13" s="154"/>
      <c r="EHJ13" s="154"/>
      <c r="EHK13" s="154"/>
      <c r="EHL13" s="154"/>
      <c r="EHM13" s="154"/>
      <c r="EHN13" s="154"/>
      <c r="EHO13" s="154"/>
      <c r="EHP13" s="154"/>
      <c r="EHQ13" s="154"/>
      <c r="EHR13" s="154"/>
      <c r="EHS13" s="154"/>
      <c r="EHT13" s="154"/>
      <c r="EHU13" s="154"/>
      <c r="EHV13" s="154"/>
      <c r="EHW13" s="154"/>
      <c r="EHX13" s="154"/>
      <c r="EHY13" s="154"/>
      <c r="EHZ13" s="154"/>
      <c r="EIA13" s="154"/>
      <c r="EIB13" s="154"/>
      <c r="EIC13" s="154"/>
      <c r="EID13" s="154"/>
      <c r="EIE13" s="154"/>
      <c r="EIF13" s="154"/>
      <c r="EIG13" s="154"/>
      <c r="EIH13" s="154"/>
      <c r="EII13" s="154"/>
      <c r="EIJ13" s="154"/>
      <c r="EIK13" s="154"/>
      <c r="EIL13" s="154"/>
      <c r="EIM13" s="154"/>
      <c r="EIN13" s="154"/>
      <c r="EIO13" s="154"/>
      <c r="EIP13" s="154"/>
      <c r="EIQ13" s="154"/>
      <c r="EIR13" s="154"/>
      <c r="EIS13" s="154"/>
      <c r="EIT13" s="154"/>
      <c r="EIU13" s="154"/>
      <c r="EIV13" s="154"/>
      <c r="EIW13" s="154"/>
      <c r="EIX13" s="154"/>
      <c r="EIY13" s="154"/>
      <c r="EIZ13" s="154"/>
      <c r="EJA13" s="154"/>
      <c r="EJB13" s="154"/>
      <c r="EJC13" s="154"/>
      <c r="EJD13" s="154"/>
      <c r="EJE13" s="154"/>
      <c r="EJF13" s="154"/>
      <c r="EJG13" s="154"/>
      <c r="EJH13" s="154"/>
      <c r="EJI13" s="154"/>
      <c r="EJJ13" s="154"/>
      <c r="EJK13" s="154"/>
      <c r="EJL13" s="154"/>
      <c r="EJM13" s="154"/>
      <c r="EJN13" s="154"/>
      <c r="EJO13" s="154"/>
      <c r="EJP13" s="154"/>
      <c r="EJQ13" s="154"/>
      <c r="EJR13" s="154"/>
      <c r="EJS13" s="154"/>
      <c r="EJT13" s="154"/>
      <c r="EJU13" s="154"/>
      <c r="EJV13" s="154"/>
      <c r="EJW13" s="154"/>
      <c r="EJX13" s="154"/>
      <c r="EJY13" s="154"/>
      <c r="EJZ13" s="154"/>
      <c r="EKA13" s="154"/>
      <c r="EKB13" s="154"/>
      <c r="EKC13" s="154"/>
      <c r="EKD13" s="154"/>
      <c r="EKE13" s="154"/>
      <c r="EKF13" s="154"/>
      <c r="EKG13" s="154"/>
      <c r="EKH13" s="154"/>
      <c r="EKI13" s="154"/>
      <c r="EKJ13" s="154"/>
      <c r="EKK13" s="154"/>
      <c r="EKL13" s="154"/>
      <c r="EKM13" s="154"/>
      <c r="EKN13" s="154"/>
      <c r="EKO13" s="154"/>
      <c r="EKP13" s="154"/>
      <c r="EKQ13" s="154"/>
      <c r="EKR13" s="154"/>
      <c r="EKS13" s="154"/>
      <c r="EKT13" s="154"/>
      <c r="EKU13" s="154"/>
      <c r="EKV13" s="154"/>
      <c r="EKW13" s="154"/>
      <c r="EKX13" s="154"/>
      <c r="EKY13" s="154"/>
      <c r="EKZ13" s="154"/>
      <c r="ELA13" s="154"/>
      <c r="ELB13" s="154"/>
      <c r="ELC13" s="154"/>
      <c r="ELD13" s="154"/>
      <c r="ELE13" s="154"/>
      <c r="ELF13" s="154"/>
      <c r="ELG13" s="154"/>
      <c r="ELH13" s="154"/>
      <c r="ELI13" s="154"/>
      <c r="ELJ13" s="154"/>
      <c r="ELK13" s="154"/>
      <c r="ELL13" s="154"/>
      <c r="ELM13" s="154"/>
      <c r="ELN13" s="154"/>
      <c r="ELO13" s="154"/>
      <c r="ELP13" s="154"/>
      <c r="ELQ13" s="154"/>
      <c r="ELR13" s="154"/>
      <c r="ELS13" s="154"/>
      <c r="ELT13" s="154"/>
      <c r="ELU13" s="154"/>
      <c r="ELV13" s="154"/>
      <c r="ELW13" s="154"/>
      <c r="ELX13" s="154"/>
      <c r="ELY13" s="154"/>
      <c r="ELZ13" s="154"/>
      <c r="EMA13" s="154"/>
      <c r="EMB13" s="154"/>
      <c r="EMC13" s="154"/>
      <c r="EMD13" s="154"/>
      <c r="EME13" s="154"/>
      <c r="EMF13" s="154"/>
      <c r="EMG13" s="154"/>
      <c r="EMH13" s="154"/>
      <c r="EMI13" s="154"/>
      <c r="EMJ13" s="154"/>
      <c r="EMK13" s="154"/>
      <c r="EML13" s="154"/>
      <c r="EMM13" s="154"/>
      <c r="EMN13" s="154"/>
      <c r="EMO13" s="154"/>
      <c r="EMP13" s="154"/>
      <c r="EMQ13" s="154"/>
      <c r="EMR13" s="154"/>
      <c r="EMS13" s="154"/>
      <c r="EMT13" s="154"/>
      <c r="EMU13" s="154"/>
      <c r="EMV13" s="154"/>
      <c r="EMW13" s="154"/>
      <c r="EMX13" s="154"/>
      <c r="EMY13" s="154"/>
      <c r="EMZ13" s="154"/>
      <c r="ENA13" s="154"/>
      <c r="ENB13" s="154"/>
      <c r="ENC13" s="154"/>
      <c r="END13" s="154"/>
      <c r="ENE13" s="154"/>
      <c r="ENF13" s="154"/>
      <c r="ENG13" s="154"/>
      <c r="ENH13" s="154"/>
      <c r="ENI13" s="154"/>
      <c r="ENJ13" s="154"/>
      <c r="ENK13" s="154"/>
      <c r="ENL13" s="154"/>
      <c r="ENM13" s="154"/>
      <c r="ENN13" s="154"/>
      <c r="ENO13" s="154"/>
      <c r="ENP13" s="154"/>
      <c r="ENQ13" s="154"/>
      <c r="ENR13" s="154"/>
      <c r="ENS13" s="154"/>
      <c r="ENT13" s="154"/>
      <c r="ENU13" s="154"/>
      <c r="ENV13" s="154"/>
      <c r="ENW13" s="154"/>
      <c r="ENX13" s="154"/>
      <c r="ENY13" s="154"/>
      <c r="ENZ13" s="154"/>
      <c r="EOA13" s="154"/>
      <c r="EOB13" s="154"/>
      <c r="EOC13" s="154"/>
      <c r="EOD13" s="154"/>
      <c r="EOE13" s="154"/>
      <c r="EOF13" s="154"/>
      <c r="EOG13" s="154"/>
      <c r="EOH13" s="154"/>
      <c r="EOI13" s="154"/>
      <c r="EOJ13" s="154"/>
      <c r="EOK13" s="154"/>
      <c r="EOL13" s="154"/>
      <c r="EOM13" s="154"/>
      <c r="EON13" s="154"/>
      <c r="EOO13" s="154"/>
      <c r="EOP13" s="154"/>
      <c r="EOQ13" s="154"/>
      <c r="EOR13" s="154"/>
      <c r="EOS13" s="154"/>
      <c r="EOT13" s="154"/>
      <c r="EOU13" s="154"/>
      <c r="EOV13" s="154"/>
      <c r="EOW13" s="154"/>
      <c r="EOX13" s="154"/>
      <c r="EOY13" s="154"/>
      <c r="EOZ13" s="154"/>
      <c r="EPA13" s="154"/>
      <c r="EPB13" s="154"/>
      <c r="EPC13" s="154"/>
      <c r="EPD13" s="154"/>
      <c r="EPE13" s="154"/>
      <c r="EPF13" s="154"/>
      <c r="EPG13" s="154"/>
      <c r="EPH13" s="154"/>
      <c r="EPI13" s="154"/>
      <c r="EPJ13" s="154"/>
      <c r="EPK13" s="154"/>
      <c r="EPL13" s="154"/>
      <c r="EPM13" s="154"/>
      <c r="EPN13" s="154"/>
      <c r="EPO13" s="154"/>
      <c r="EPP13" s="154"/>
      <c r="EPQ13" s="154"/>
      <c r="EPR13" s="154"/>
      <c r="EPS13" s="154"/>
      <c r="EPT13" s="154"/>
      <c r="EPU13" s="154"/>
      <c r="EPV13" s="154"/>
      <c r="EPW13" s="154"/>
      <c r="EPX13" s="154"/>
      <c r="EPY13" s="154"/>
      <c r="EPZ13" s="154"/>
      <c r="EQA13" s="154"/>
      <c r="EQB13" s="154"/>
      <c r="EQC13" s="154"/>
      <c r="EQD13" s="154"/>
      <c r="EQE13" s="154"/>
      <c r="EQF13" s="154"/>
      <c r="EQG13" s="154"/>
      <c r="EQH13" s="154"/>
      <c r="EQI13" s="154"/>
      <c r="EQJ13" s="154"/>
      <c r="EQK13" s="154"/>
      <c r="EQL13" s="154"/>
      <c r="EQM13" s="154"/>
      <c r="EQN13" s="154"/>
      <c r="EQO13" s="154"/>
      <c r="EQP13" s="154"/>
      <c r="EQQ13" s="154"/>
      <c r="EQR13" s="154"/>
      <c r="EQS13" s="154"/>
      <c r="EQT13" s="154"/>
      <c r="EQU13" s="154"/>
      <c r="EQV13" s="154"/>
      <c r="EQW13" s="154"/>
      <c r="EQX13" s="154"/>
      <c r="EQY13" s="154"/>
      <c r="EQZ13" s="154"/>
      <c r="ERA13" s="154"/>
      <c r="ERB13" s="154"/>
      <c r="ERC13" s="154"/>
      <c r="ERD13" s="154"/>
      <c r="ERE13" s="154"/>
      <c r="ERF13" s="154"/>
      <c r="ERG13" s="154"/>
      <c r="ERH13" s="154"/>
      <c r="ERI13" s="154"/>
      <c r="ERJ13" s="154"/>
      <c r="ERK13" s="154"/>
      <c r="ERL13" s="154"/>
      <c r="ERM13" s="154"/>
      <c r="ERN13" s="154"/>
      <c r="ERO13" s="154"/>
      <c r="ERP13" s="154"/>
      <c r="ERQ13" s="154"/>
      <c r="ERR13" s="154"/>
      <c r="ERS13" s="154"/>
      <c r="ERT13" s="154"/>
      <c r="ERU13" s="154"/>
      <c r="ERV13" s="154"/>
      <c r="ERW13" s="154"/>
      <c r="ERX13" s="154"/>
      <c r="ERY13" s="154"/>
      <c r="ERZ13" s="154"/>
      <c r="ESA13" s="154"/>
      <c r="ESB13" s="154"/>
      <c r="ESC13" s="154"/>
      <c r="ESD13" s="154"/>
      <c r="ESE13" s="154"/>
      <c r="ESF13" s="154"/>
      <c r="ESG13" s="154"/>
      <c r="ESH13" s="154"/>
      <c r="ESI13" s="154"/>
      <c r="ESJ13" s="154"/>
      <c r="ESK13" s="154"/>
      <c r="ESL13" s="154"/>
      <c r="ESM13" s="154"/>
      <c r="ESN13" s="154"/>
      <c r="ESO13" s="154"/>
      <c r="ESP13" s="154"/>
      <c r="ESQ13" s="154"/>
      <c r="ESR13" s="154"/>
      <c r="ESS13" s="154"/>
      <c r="EST13" s="154"/>
      <c r="ESU13" s="154"/>
      <c r="ESV13" s="154"/>
      <c r="ESW13" s="154"/>
      <c r="ESX13" s="154"/>
      <c r="ESY13" s="154"/>
      <c r="ESZ13" s="154"/>
      <c r="ETA13" s="154"/>
      <c r="ETB13" s="154"/>
      <c r="ETC13" s="154"/>
      <c r="ETD13" s="154"/>
      <c r="ETE13" s="154"/>
      <c r="ETF13" s="154"/>
      <c r="ETG13" s="154"/>
      <c r="ETH13" s="154"/>
      <c r="ETI13" s="154"/>
      <c r="ETJ13" s="154"/>
      <c r="ETK13" s="154"/>
      <c r="ETL13" s="154"/>
      <c r="ETM13" s="154"/>
      <c r="ETN13" s="154"/>
      <c r="ETO13" s="154"/>
      <c r="ETP13" s="154"/>
      <c r="ETQ13" s="154"/>
      <c r="ETR13" s="154"/>
      <c r="ETS13" s="154"/>
      <c r="ETT13" s="154"/>
      <c r="ETU13" s="154"/>
      <c r="ETV13" s="154"/>
      <c r="ETW13" s="154"/>
      <c r="ETX13" s="154"/>
      <c r="ETY13" s="154"/>
      <c r="ETZ13" s="154"/>
      <c r="EUA13" s="154"/>
      <c r="EUB13" s="154"/>
      <c r="EUC13" s="154"/>
      <c r="EUD13" s="154"/>
      <c r="EUE13" s="154"/>
      <c r="EUF13" s="154"/>
      <c r="EUG13" s="154"/>
      <c r="EUH13" s="154"/>
      <c r="EUI13" s="154"/>
      <c r="EUJ13" s="154"/>
      <c r="EUK13" s="154"/>
      <c r="EUL13" s="154"/>
      <c r="EUM13" s="154"/>
      <c r="EUN13" s="154"/>
      <c r="EUO13" s="154"/>
      <c r="EUP13" s="154"/>
      <c r="EUQ13" s="154"/>
      <c r="EUR13" s="154"/>
      <c r="EUS13" s="154"/>
      <c r="EUT13" s="154"/>
      <c r="EUU13" s="154"/>
      <c r="EUV13" s="154"/>
      <c r="EUW13" s="154"/>
      <c r="EUX13" s="154"/>
      <c r="EUY13" s="154"/>
      <c r="EUZ13" s="154"/>
      <c r="EVA13" s="154"/>
      <c r="EVB13" s="154"/>
      <c r="EVC13" s="154"/>
      <c r="EVD13" s="154"/>
      <c r="EVE13" s="154"/>
      <c r="EVF13" s="154"/>
      <c r="EVG13" s="154"/>
      <c r="EVH13" s="154"/>
      <c r="EVI13" s="154"/>
      <c r="EVJ13" s="154"/>
      <c r="EVK13" s="154"/>
      <c r="EVL13" s="154"/>
      <c r="EVM13" s="154"/>
      <c r="EVN13" s="154"/>
      <c r="EVO13" s="154"/>
      <c r="EVP13" s="154"/>
      <c r="EVQ13" s="154"/>
      <c r="EVR13" s="154"/>
      <c r="EVS13" s="154"/>
      <c r="EVT13" s="154"/>
      <c r="EVU13" s="154"/>
      <c r="EVV13" s="154"/>
      <c r="EVW13" s="154"/>
      <c r="EVX13" s="154"/>
      <c r="EVY13" s="154"/>
      <c r="EVZ13" s="154"/>
      <c r="EWA13" s="154"/>
      <c r="EWB13" s="154"/>
      <c r="EWC13" s="154"/>
      <c r="EWD13" s="154"/>
      <c r="EWE13" s="154"/>
      <c r="EWF13" s="154"/>
      <c r="EWG13" s="154"/>
      <c r="EWH13" s="154"/>
      <c r="EWI13" s="154"/>
      <c r="EWJ13" s="154"/>
      <c r="EWK13" s="154"/>
      <c r="EWL13" s="154"/>
      <c r="EWM13" s="154"/>
      <c r="EWN13" s="154"/>
      <c r="EWO13" s="154"/>
      <c r="EWP13" s="154"/>
      <c r="EWQ13" s="154"/>
      <c r="EWR13" s="154"/>
      <c r="EWS13" s="154"/>
      <c r="EWT13" s="154"/>
      <c r="EWU13" s="154"/>
      <c r="EWV13" s="154"/>
      <c r="EWW13" s="154"/>
      <c r="EWX13" s="154"/>
      <c r="EWY13" s="154"/>
      <c r="EWZ13" s="154"/>
      <c r="EXA13" s="154"/>
      <c r="EXB13" s="154"/>
      <c r="EXC13" s="154"/>
      <c r="EXD13" s="154"/>
      <c r="EXE13" s="154"/>
      <c r="EXF13" s="154"/>
      <c r="EXG13" s="154"/>
      <c r="EXH13" s="154"/>
      <c r="EXI13" s="154"/>
      <c r="EXJ13" s="154"/>
      <c r="EXK13" s="154"/>
      <c r="EXL13" s="154"/>
      <c r="EXM13" s="154"/>
      <c r="EXN13" s="154"/>
      <c r="EXO13" s="154"/>
      <c r="EXP13" s="154"/>
      <c r="EXQ13" s="154"/>
      <c r="EXR13" s="154"/>
      <c r="EXS13" s="154"/>
      <c r="EXT13" s="154"/>
      <c r="EXU13" s="154"/>
      <c r="EXV13" s="154"/>
      <c r="EXW13" s="154"/>
      <c r="EXX13" s="154"/>
      <c r="EXY13" s="154"/>
      <c r="EXZ13" s="154"/>
      <c r="EYA13" s="154"/>
      <c r="EYB13" s="154"/>
      <c r="EYC13" s="154"/>
      <c r="EYD13" s="154"/>
      <c r="EYE13" s="154"/>
      <c r="EYF13" s="154"/>
      <c r="EYG13" s="154"/>
      <c r="EYH13" s="154"/>
      <c r="EYI13" s="154"/>
      <c r="EYJ13" s="154"/>
      <c r="EYK13" s="154"/>
      <c r="EYL13" s="154"/>
      <c r="EYM13" s="154"/>
      <c r="EYN13" s="154"/>
      <c r="EYO13" s="154"/>
      <c r="EYP13" s="154"/>
      <c r="EYQ13" s="154"/>
      <c r="EYR13" s="154"/>
      <c r="EYS13" s="154"/>
      <c r="EYT13" s="154"/>
      <c r="EYU13" s="154"/>
      <c r="EYV13" s="154"/>
      <c r="EYW13" s="154"/>
      <c r="EYX13" s="154"/>
      <c r="EYY13" s="154"/>
      <c r="EYZ13" s="154"/>
      <c r="EZA13" s="154"/>
      <c r="EZB13" s="154"/>
      <c r="EZC13" s="154"/>
      <c r="EZD13" s="154"/>
      <c r="EZE13" s="154"/>
      <c r="EZF13" s="154"/>
      <c r="EZG13" s="154"/>
      <c r="EZH13" s="154"/>
      <c r="EZI13" s="154"/>
      <c r="EZJ13" s="154"/>
      <c r="EZK13" s="154"/>
      <c r="EZL13" s="154"/>
      <c r="EZM13" s="154"/>
      <c r="EZN13" s="154"/>
      <c r="EZO13" s="154"/>
      <c r="EZP13" s="154"/>
      <c r="EZQ13" s="154"/>
      <c r="EZR13" s="154"/>
      <c r="EZS13" s="154"/>
      <c r="EZT13" s="154"/>
      <c r="EZU13" s="154"/>
      <c r="EZV13" s="154"/>
      <c r="EZW13" s="154"/>
      <c r="EZX13" s="154"/>
      <c r="EZY13" s="154"/>
      <c r="EZZ13" s="154"/>
      <c r="FAA13" s="154"/>
      <c r="FAB13" s="154"/>
      <c r="FAC13" s="154"/>
      <c r="FAD13" s="154"/>
      <c r="FAE13" s="154"/>
      <c r="FAF13" s="154"/>
      <c r="FAG13" s="154"/>
      <c r="FAH13" s="154"/>
      <c r="FAI13" s="154"/>
      <c r="FAJ13" s="154"/>
      <c r="FAK13" s="154"/>
      <c r="FAL13" s="154"/>
      <c r="FAM13" s="154"/>
      <c r="FAN13" s="154"/>
      <c r="FAO13" s="154"/>
      <c r="FAP13" s="154"/>
      <c r="FAQ13" s="154"/>
      <c r="FAR13" s="154"/>
      <c r="FAS13" s="154"/>
      <c r="FAT13" s="154"/>
      <c r="FAU13" s="154"/>
      <c r="FAV13" s="154"/>
      <c r="FAW13" s="154"/>
      <c r="FAX13" s="154"/>
      <c r="FAY13" s="154"/>
      <c r="FAZ13" s="154"/>
      <c r="FBA13" s="154"/>
      <c r="FBB13" s="154"/>
      <c r="FBC13" s="154"/>
      <c r="FBD13" s="154"/>
      <c r="FBE13" s="154"/>
      <c r="FBF13" s="154"/>
      <c r="FBG13" s="154"/>
      <c r="FBH13" s="154"/>
      <c r="FBI13" s="154"/>
      <c r="FBJ13" s="154"/>
      <c r="FBK13" s="154"/>
      <c r="FBL13" s="154"/>
      <c r="FBM13" s="154"/>
      <c r="FBN13" s="154"/>
      <c r="FBO13" s="154"/>
      <c r="FBP13" s="154"/>
      <c r="FBQ13" s="154"/>
      <c r="FBR13" s="154"/>
      <c r="FBS13" s="154"/>
      <c r="FBT13" s="154"/>
      <c r="FBU13" s="154"/>
      <c r="FBV13" s="154"/>
      <c r="FBW13" s="154"/>
      <c r="FBX13" s="154"/>
      <c r="FBY13" s="154"/>
      <c r="FBZ13" s="154"/>
      <c r="FCA13" s="154"/>
      <c r="FCB13" s="154"/>
      <c r="FCC13" s="154"/>
      <c r="FCD13" s="154"/>
      <c r="FCE13" s="154"/>
      <c r="FCF13" s="154"/>
      <c r="FCG13" s="154"/>
      <c r="FCH13" s="154"/>
      <c r="FCI13" s="154"/>
      <c r="FCJ13" s="154"/>
      <c r="FCK13" s="154"/>
      <c r="FCL13" s="154"/>
      <c r="FCM13" s="154"/>
      <c r="FCN13" s="154"/>
      <c r="FCO13" s="154"/>
      <c r="FCP13" s="154"/>
      <c r="FCQ13" s="154"/>
      <c r="FCR13" s="154"/>
      <c r="FCS13" s="154"/>
      <c r="FCT13" s="154"/>
      <c r="FCU13" s="154"/>
      <c r="FCV13" s="154"/>
      <c r="FCW13" s="154"/>
      <c r="FCX13" s="154"/>
      <c r="FCY13" s="154"/>
      <c r="FCZ13" s="154"/>
      <c r="FDA13" s="154"/>
      <c r="FDB13" s="154"/>
      <c r="FDC13" s="154"/>
      <c r="FDD13" s="154"/>
      <c r="FDE13" s="154"/>
      <c r="FDF13" s="154"/>
      <c r="FDG13" s="154"/>
      <c r="FDH13" s="154"/>
      <c r="FDI13" s="154"/>
      <c r="FDJ13" s="154"/>
      <c r="FDK13" s="154"/>
      <c r="FDL13" s="154"/>
      <c r="FDM13" s="154"/>
      <c r="FDN13" s="154"/>
      <c r="FDO13" s="154"/>
      <c r="FDP13" s="154"/>
      <c r="FDQ13" s="154"/>
      <c r="FDR13" s="154"/>
      <c r="FDS13" s="154"/>
      <c r="FDT13" s="154"/>
      <c r="FDU13" s="154"/>
      <c r="FDV13" s="154"/>
      <c r="FDW13" s="154"/>
      <c r="FDX13" s="154"/>
      <c r="FDY13" s="154"/>
      <c r="FDZ13" s="154"/>
      <c r="FEA13" s="154"/>
      <c r="FEB13" s="154"/>
      <c r="FEC13" s="154"/>
      <c r="FED13" s="154"/>
      <c r="FEE13" s="154"/>
      <c r="FEF13" s="154"/>
      <c r="FEG13" s="154"/>
      <c r="FEH13" s="154"/>
      <c r="FEI13" s="154"/>
      <c r="FEJ13" s="154"/>
      <c r="FEK13" s="154"/>
      <c r="FEL13" s="154"/>
      <c r="FEM13" s="154"/>
      <c r="FEN13" s="154"/>
      <c r="FEO13" s="154"/>
      <c r="FEP13" s="154"/>
      <c r="FEQ13" s="154"/>
      <c r="FER13" s="154"/>
      <c r="FES13" s="154"/>
      <c r="FET13" s="154"/>
      <c r="FEU13" s="154"/>
      <c r="FEV13" s="154"/>
      <c r="FEW13" s="154"/>
      <c r="FEX13" s="154"/>
      <c r="FEY13" s="154"/>
      <c r="FEZ13" s="154"/>
      <c r="FFA13" s="154"/>
      <c r="FFB13" s="154"/>
      <c r="FFC13" s="154"/>
      <c r="FFD13" s="154"/>
      <c r="FFE13" s="154"/>
      <c r="FFF13" s="154"/>
      <c r="FFG13" s="154"/>
      <c r="FFH13" s="154"/>
      <c r="FFI13" s="154"/>
      <c r="FFJ13" s="154"/>
      <c r="FFK13" s="154"/>
      <c r="FFL13" s="154"/>
      <c r="FFM13" s="154"/>
      <c r="FFN13" s="154"/>
      <c r="FFO13" s="154"/>
      <c r="FFP13" s="154"/>
      <c r="FFQ13" s="154"/>
      <c r="FFR13" s="154"/>
      <c r="FFS13" s="154"/>
      <c r="FFT13" s="154"/>
      <c r="FFU13" s="154"/>
      <c r="FFV13" s="154"/>
      <c r="FFW13" s="154"/>
      <c r="FFX13" s="154"/>
      <c r="FFY13" s="154"/>
      <c r="FFZ13" s="154"/>
      <c r="FGA13" s="154"/>
      <c r="FGB13" s="154"/>
      <c r="FGC13" s="154"/>
      <c r="FGD13" s="154"/>
      <c r="FGE13" s="154"/>
      <c r="FGF13" s="154"/>
      <c r="FGG13" s="154"/>
      <c r="FGH13" s="154"/>
      <c r="FGI13" s="154"/>
      <c r="FGJ13" s="154"/>
      <c r="FGK13" s="154"/>
      <c r="FGL13" s="154"/>
      <c r="FGM13" s="154"/>
      <c r="FGN13" s="154"/>
      <c r="FGO13" s="154"/>
      <c r="FGP13" s="154"/>
      <c r="FGQ13" s="154"/>
      <c r="FGR13" s="154"/>
      <c r="FGS13" s="154"/>
      <c r="FGT13" s="154"/>
      <c r="FGU13" s="154"/>
      <c r="FGV13" s="154"/>
      <c r="FGW13" s="154"/>
      <c r="FGX13" s="154"/>
      <c r="FGY13" s="154"/>
      <c r="FGZ13" s="154"/>
      <c r="FHA13" s="154"/>
      <c r="FHB13" s="154"/>
      <c r="FHC13" s="154"/>
      <c r="FHD13" s="154"/>
      <c r="FHE13" s="154"/>
      <c r="FHF13" s="154"/>
      <c r="FHG13" s="154"/>
      <c r="FHH13" s="154"/>
      <c r="FHI13" s="154"/>
      <c r="FHJ13" s="154"/>
      <c r="FHK13" s="154"/>
      <c r="FHL13" s="154"/>
      <c r="FHM13" s="154"/>
      <c r="FHN13" s="154"/>
      <c r="FHO13" s="154"/>
      <c r="FHP13" s="154"/>
      <c r="FHQ13" s="154"/>
      <c r="FHR13" s="154"/>
      <c r="FHS13" s="154"/>
      <c r="FHT13" s="154"/>
      <c r="FHU13" s="154"/>
      <c r="FHV13" s="154"/>
      <c r="FHW13" s="154"/>
      <c r="FHX13" s="154"/>
      <c r="FHY13" s="154"/>
      <c r="FHZ13" s="154"/>
      <c r="FIA13" s="154"/>
      <c r="FIB13" s="154"/>
      <c r="FIC13" s="154"/>
      <c r="FID13" s="154"/>
      <c r="FIE13" s="154"/>
      <c r="FIF13" s="154"/>
      <c r="FIG13" s="154"/>
      <c r="FIH13" s="154"/>
      <c r="FII13" s="154"/>
      <c r="FIJ13" s="154"/>
      <c r="FIK13" s="154"/>
      <c r="FIL13" s="154"/>
      <c r="FIM13" s="154"/>
      <c r="FIN13" s="154"/>
      <c r="FIO13" s="154"/>
      <c r="FIP13" s="154"/>
      <c r="FIQ13" s="154"/>
      <c r="FIR13" s="154"/>
      <c r="FIS13" s="154"/>
      <c r="FIT13" s="154"/>
      <c r="FIU13" s="154"/>
      <c r="FIV13" s="154"/>
      <c r="FIW13" s="154"/>
      <c r="FIX13" s="154"/>
      <c r="FIY13" s="154"/>
      <c r="FIZ13" s="154"/>
      <c r="FJA13" s="154"/>
      <c r="FJB13" s="154"/>
      <c r="FJC13" s="154"/>
      <c r="FJD13" s="154"/>
      <c r="FJE13" s="154"/>
      <c r="FJF13" s="154"/>
      <c r="FJG13" s="154"/>
      <c r="FJH13" s="154"/>
      <c r="FJI13" s="154"/>
      <c r="FJJ13" s="154"/>
      <c r="FJK13" s="154"/>
      <c r="FJL13" s="154"/>
      <c r="FJM13" s="154"/>
      <c r="FJN13" s="154"/>
      <c r="FJO13" s="154"/>
      <c r="FJP13" s="154"/>
      <c r="FJQ13" s="154"/>
      <c r="FJR13" s="154"/>
      <c r="FJS13" s="154"/>
      <c r="FJT13" s="154"/>
      <c r="FJU13" s="154"/>
      <c r="FJV13" s="154"/>
      <c r="FJW13" s="154"/>
      <c r="FJX13" s="154"/>
      <c r="FJY13" s="154"/>
      <c r="FJZ13" s="154"/>
      <c r="FKA13" s="154"/>
      <c r="FKB13" s="154"/>
      <c r="FKC13" s="154"/>
      <c r="FKD13" s="154"/>
      <c r="FKE13" s="154"/>
      <c r="FKF13" s="154"/>
      <c r="FKG13" s="154"/>
      <c r="FKH13" s="154"/>
      <c r="FKI13" s="154"/>
      <c r="FKJ13" s="154"/>
      <c r="FKK13" s="154"/>
      <c r="FKL13" s="154"/>
      <c r="FKM13" s="154"/>
      <c r="FKN13" s="154"/>
      <c r="FKO13" s="154"/>
      <c r="FKP13" s="154"/>
      <c r="FKQ13" s="154"/>
      <c r="FKR13" s="154"/>
      <c r="FKS13" s="154"/>
      <c r="FKT13" s="154"/>
      <c r="FKU13" s="154"/>
      <c r="FKV13" s="154"/>
      <c r="FKW13" s="154"/>
      <c r="FKX13" s="154"/>
      <c r="FKY13" s="154"/>
      <c r="FKZ13" s="154"/>
      <c r="FLA13" s="154"/>
      <c r="FLB13" s="154"/>
      <c r="FLC13" s="154"/>
      <c r="FLD13" s="154"/>
      <c r="FLE13" s="154"/>
      <c r="FLF13" s="154"/>
      <c r="FLG13" s="154"/>
      <c r="FLH13" s="154"/>
      <c r="FLI13" s="154"/>
      <c r="FLJ13" s="154"/>
      <c r="FLK13" s="154"/>
      <c r="FLL13" s="154"/>
      <c r="FLM13" s="154"/>
      <c r="FLN13" s="154"/>
      <c r="FLO13" s="154"/>
      <c r="FLP13" s="154"/>
      <c r="FLQ13" s="154"/>
      <c r="FLR13" s="154"/>
      <c r="FLS13" s="154"/>
      <c r="FLT13" s="154"/>
      <c r="FLU13" s="154"/>
      <c r="FLV13" s="154"/>
      <c r="FLW13" s="154"/>
      <c r="FLX13" s="154"/>
      <c r="FLY13" s="154"/>
      <c r="FLZ13" s="154"/>
      <c r="FMA13" s="154"/>
      <c r="FMB13" s="154"/>
      <c r="FMC13" s="154"/>
      <c r="FMD13" s="154"/>
      <c r="FME13" s="154"/>
      <c r="FMF13" s="154"/>
      <c r="FMG13" s="154"/>
      <c r="FMH13" s="154"/>
      <c r="FMI13" s="154"/>
      <c r="FMJ13" s="154"/>
      <c r="FMK13" s="154"/>
      <c r="FML13" s="154"/>
      <c r="FMM13" s="154"/>
      <c r="FMN13" s="154"/>
      <c r="FMO13" s="154"/>
      <c r="FMP13" s="154"/>
      <c r="FMQ13" s="154"/>
      <c r="FMR13" s="154"/>
      <c r="FMS13" s="154"/>
      <c r="FMT13" s="154"/>
      <c r="FMU13" s="154"/>
      <c r="FMV13" s="154"/>
      <c r="FMW13" s="154"/>
      <c r="FMX13" s="154"/>
      <c r="FMY13" s="154"/>
      <c r="FMZ13" s="154"/>
      <c r="FNA13" s="154"/>
      <c r="FNB13" s="154"/>
      <c r="FNC13" s="154"/>
      <c r="FND13" s="154"/>
      <c r="FNE13" s="154"/>
      <c r="FNF13" s="154"/>
      <c r="FNG13" s="154"/>
      <c r="FNH13" s="154"/>
      <c r="FNI13" s="154"/>
      <c r="FNJ13" s="154"/>
      <c r="FNK13" s="154"/>
      <c r="FNL13" s="154"/>
      <c r="FNM13" s="154"/>
      <c r="FNN13" s="154"/>
      <c r="FNO13" s="154"/>
      <c r="FNP13" s="154"/>
      <c r="FNQ13" s="154"/>
      <c r="FNR13" s="154"/>
      <c r="FNS13" s="154"/>
      <c r="FNT13" s="154"/>
      <c r="FNU13" s="154"/>
      <c r="FNV13" s="154"/>
      <c r="FNW13" s="154"/>
      <c r="FNX13" s="154"/>
      <c r="FNY13" s="154"/>
      <c r="FNZ13" s="154"/>
      <c r="FOA13" s="154"/>
      <c r="FOB13" s="154"/>
      <c r="FOC13" s="154"/>
      <c r="FOD13" s="154"/>
      <c r="FOE13" s="154"/>
      <c r="FOF13" s="154"/>
      <c r="FOG13" s="154"/>
      <c r="FOH13" s="154"/>
      <c r="FOI13" s="154"/>
      <c r="FOJ13" s="154"/>
      <c r="FOK13" s="154"/>
      <c r="FOL13" s="154"/>
      <c r="FOM13" s="154"/>
      <c r="FON13" s="154"/>
      <c r="FOO13" s="154"/>
      <c r="FOP13" s="154"/>
      <c r="FOQ13" s="154"/>
      <c r="FOR13" s="154"/>
      <c r="FOS13" s="154"/>
      <c r="FOT13" s="154"/>
      <c r="FOU13" s="154"/>
      <c r="FOV13" s="154"/>
      <c r="FOW13" s="154"/>
      <c r="FOX13" s="154"/>
      <c r="FOY13" s="154"/>
      <c r="FOZ13" s="154"/>
      <c r="FPA13" s="154"/>
      <c r="FPB13" s="154"/>
      <c r="FPC13" s="154"/>
      <c r="FPD13" s="154"/>
      <c r="FPE13" s="154"/>
      <c r="FPF13" s="154"/>
      <c r="FPG13" s="154"/>
      <c r="FPH13" s="154"/>
      <c r="FPI13" s="154"/>
      <c r="FPJ13" s="154"/>
      <c r="FPK13" s="154"/>
      <c r="FPL13" s="154"/>
      <c r="FPM13" s="154"/>
      <c r="FPN13" s="154"/>
      <c r="FPO13" s="154"/>
      <c r="FPP13" s="154"/>
      <c r="FPQ13" s="154"/>
      <c r="FPR13" s="154"/>
      <c r="FPS13" s="154"/>
      <c r="FPT13" s="154"/>
      <c r="FPU13" s="154"/>
      <c r="FPV13" s="154"/>
      <c r="FPW13" s="154"/>
      <c r="FPX13" s="154"/>
      <c r="FPY13" s="154"/>
      <c r="FPZ13" s="154"/>
      <c r="FQA13" s="154"/>
      <c r="FQB13" s="154"/>
      <c r="FQC13" s="154"/>
      <c r="FQD13" s="154"/>
      <c r="FQE13" s="154"/>
      <c r="FQF13" s="154"/>
      <c r="FQG13" s="154"/>
      <c r="FQH13" s="154"/>
      <c r="FQI13" s="154"/>
      <c r="FQJ13" s="154"/>
      <c r="FQK13" s="154"/>
      <c r="FQL13" s="154"/>
      <c r="FQM13" s="154"/>
      <c r="FQN13" s="154"/>
      <c r="FQO13" s="154"/>
      <c r="FQP13" s="154"/>
      <c r="FQQ13" s="154"/>
      <c r="FQR13" s="154"/>
      <c r="FQS13" s="154"/>
      <c r="FQT13" s="154"/>
      <c r="FQU13" s="154"/>
      <c r="FQV13" s="154"/>
      <c r="FQW13" s="154"/>
      <c r="FQX13" s="154"/>
      <c r="FQY13" s="154"/>
      <c r="FQZ13" s="154"/>
      <c r="FRA13" s="154"/>
      <c r="FRB13" s="154"/>
      <c r="FRC13" s="154"/>
      <c r="FRD13" s="154"/>
      <c r="FRE13" s="154"/>
      <c r="FRF13" s="154"/>
      <c r="FRG13" s="154"/>
      <c r="FRH13" s="154"/>
      <c r="FRI13" s="154"/>
      <c r="FRJ13" s="154"/>
      <c r="FRK13" s="154"/>
      <c r="FRL13" s="154"/>
      <c r="FRM13" s="154"/>
      <c r="FRN13" s="154"/>
      <c r="FRO13" s="154"/>
      <c r="FRP13" s="154"/>
      <c r="FRQ13" s="154"/>
      <c r="FRR13" s="154"/>
      <c r="FRS13" s="154"/>
      <c r="FRT13" s="154"/>
      <c r="FRU13" s="154"/>
      <c r="FRV13" s="154"/>
      <c r="FRW13" s="154"/>
      <c r="FRX13" s="154"/>
      <c r="FRY13" s="154"/>
      <c r="FRZ13" s="154"/>
      <c r="FSA13" s="154"/>
      <c r="FSB13" s="154"/>
      <c r="FSC13" s="154"/>
      <c r="FSD13" s="154"/>
      <c r="FSE13" s="154"/>
      <c r="FSF13" s="154"/>
      <c r="FSG13" s="154"/>
      <c r="FSH13" s="154"/>
      <c r="FSI13" s="154"/>
      <c r="FSJ13" s="154"/>
      <c r="FSK13" s="154"/>
      <c r="FSL13" s="154"/>
      <c r="FSM13" s="154"/>
      <c r="FSN13" s="154"/>
      <c r="FSO13" s="154"/>
      <c r="FSP13" s="154"/>
      <c r="FSQ13" s="154"/>
      <c r="FSR13" s="154"/>
      <c r="FSS13" s="154"/>
      <c r="FST13" s="154"/>
      <c r="FSU13" s="154"/>
      <c r="FSV13" s="154"/>
      <c r="FSW13" s="154"/>
      <c r="FSX13" s="154"/>
      <c r="FSY13" s="154"/>
      <c r="FSZ13" s="154"/>
      <c r="FTA13" s="154"/>
      <c r="FTB13" s="154"/>
      <c r="FTC13" s="154"/>
      <c r="FTD13" s="154"/>
      <c r="FTE13" s="154"/>
      <c r="FTF13" s="154"/>
      <c r="FTG13" s="154"/>
      <c r="FTH13" s="154"/>
      <c r="FTI13" s="154"/>
      <c r="FTJ13" s="154"/>
      <c r="FTK13" s="154"/>
      <c r="FTL13" s="154"/>
      <c r="FTM13" s="154"/>
      <c r="FTN13" s="154"/>
      <c r="FTO13" s="154"/>
      <c r="FTP13" s="154"/>
      <c r="FTQ13" s="154"/>
      <c r="FTR13" s="154"/>
      <c r="FTS13" s="154"/>
      <c r="FTT13" s="154"/>
      <c r="FTU13" s="154"/>
      <c r="FTV13" s="154"/>
      <c r="FTW13" s="154"/>
      <c r="FTX13" s="154"/>
      <c r="FTY13" s="154"/>
      <c r="FTZ13" s="154"/>
      <c r="FUA13" s="154"/>
      <c r="FUB13" s="154"/>
      <c r="FUC13" s="154"/>
      <c r="FUD13" s="154"/>
      <c r="FUE13" s="154"/>
      <c r="FUF13" s="154"/>
      <c r="FUG13" s="154"/>
      <c r="FUH13" s="154"/>
      <c r="FUI13" s="154"/>
      <c r="FUJ13" s="154"/>
      <c r="FUK13" s="154"/>
      <c r="FUL13" s="154"/>
      <c r="FUM13" s="154"/>
      <c r="FUN13" s="154"/>
      <c r="FUO13" s="154"/>
      <c r="FUP13" s="154"/>
      <c r="FUQ13" s="154"/>
      <c r="FUR13" s="154"/>
      <c r="FUS13" s="154"/>
      <c r="FUT13" s="154"/>
      <c r="FUU13" s="154"/>
      <c r="FUV13" s="154"/>
      <c r="FUW13" s="154"/>
      <c r="FUX13" s="154"/>
      <c r="FUY13" s="154"/>
      <c r="FUZ13" s="154"/>
      <c r="FVA13" s="154"/>
      <c r="FVB13" s="154"/>
      <c r="FVC13" s="154"/>
      <c r="FVD13" s="154"/>
      <c r="FVE13" s="154"/>
      <c r="FVF13" s="154"/>
      <c r="FVG13" s="154"/>
      <c r="FVH13" s="154"/>
      <c r="FVI13" s="154"/>
      <c r="FVJ13" s="154"/>
      <c r="FVK13" s="154"/>
      <c r="FVL13" s="154"/>
      <c r="FVM13" s="154"/>
      <c r="FVN13" s="154"/>
      <c r="FVO13" s="154"/>
      <c r="FVP13" s="154"/>
      <c r="FVQ13" s="154"/>
      <c r="FVR13" s="154"/>
      <c r="FVS13" s="154"/>
      <c r="FVT13" s="154"/>
      <c r="FVU13" s="154"/>
      <c r="FVV13" s="154"/>
      <c r="FVW13" s="154"/>
      <c r="FVX13" s="154"/>
      <c r="FVY13" s="154"/>
      <c r="FVZ13" s="154"/>
      <c r="FWA13" s="154"/>
      <c r="FWB13" s="154"/>
      <c r="FWC13" s="154"/>
      <c r="FWD13" s="154"/>
      <c r="FWE13" s="154"/>
      <c r="FWF13" s="154"/>
      <c r="FWG13" s="154"/>
      <c r="FWH13" s="154"/>
      <c r="FWI13" s="154"/>
      <c r="FWJ13" s="154"/>
      <c r="FWK13" s="154"/>
      <c r="FWL13" s="154"/>
      <c r="FWM13" s="154"/>
      <c r="FWN13" s="154"/>
      <c r="FWO13" s="154"/>
      <c r="FWP13" s="154"/>
      <c r="FWQ13" s="154"/>
      <c r="FWR13" s="154"/>
      <c r="FWS13" s="154"/>
      <c r="FWT13" s="154"/>
      <c r="FWU13" s="154"/>
      <c r="FWV13" s="154"/>
      <c r="FWW13" s="154"/>
      <c r="FWX13" s="154"/>
      <c r="FWY13" s="154"/>
      <c r="FWZ13" s="154"/>
      <c r="FXA13" s="154"/>
      <c r="FXB13" s="154"/>
      <c r="FXC13" s="154"/>
      <c r="FXD13" s="154"/>
      <c r="FXE13" s="154"/>
      <c r="FXF13" s="154"/>
      <c r="FXG13" s="154"/>
      <c r="FXH13" s="154"/>
      <c r="FXI13" s="154"/>
      <c r="FXJ13" s="154"/>
      <c r="FXK13" s="154"/>
      <c r="FXL13" s="154"/>
      <c r="FXM13" s="154"/>
      <c r="FXN13" s="154"/>
      <c r="FXO13" s="154"/>
      <c r="FXP13" s="154"/>
      <c r="FXQ13" s="154"/>
      <c r="FXR13" s="154"/>
      <c r="FXS13" s="154"/>
      <c r="FXT13" s="154"/>
      <c r="FXU13" s="154"/>
      <c r="FXV13" s="154"/>
      <c r="FXW13" s="154"/>
      <c r="FXX13" s="154"/>
      <c r="FXY13" s="154"/>
      <c r="FXZ13" s="154"/>
      <c r="FYA13" s="154"/>
      <c r="FYB13" s="154"/>
      <c r="FYC13" s="154"/>
      <c r="FYD13" s="154"/>
      <c r="FYE13" s="154"/>
      <c r="FYF13" s="154"/>
      <c r="FYG13" s="154"/>
      <c r="FYH13" s="154"/>
      <c r="FYI13" s="154"/>
      <c r="FYJ13" s="154"/>
      <c r="FYK13" s="154"/>
      <c r="FYL13" s="154"/>
      <c r="FYM13" s="154"/>
      <c r="FYN13" s="154"/>
      <c r="FYO13" s="154"/>
      <c r="FYP13" s="154"/>
      <c r="FYQ13" s="154"/>
      <c r="FYR13" s="154"/>
      <c r="FYS13" s="154"/>
      <c r="FYT13" s="154"/>
      <c r="FYU13" s="154"/>
      <c r="FYV13" s="154"/>
      <c r="FYW13" s="154"/>
      <c r="FYX13" s="154"/>
      <c r="FYY13" s="154"/>
      <c r="FYZ13" s="154"/>
      <c r="FZA13" s="154"/>
      <c r="FZB13" s="154"/>
      <c r="FZC13" s="154"/>
      <c r="FZD13" s="154"/>
      <c r="FZE13" s="154"/>
      <c r="FZF13" s="154"/>
      <c r="FZG13" s="154"/>
      <c r="FZH13" s="154"/>
      <c r="FZI13" s="154"/>
      <c r="FZJ13" s="154"/>
      <c r="FZK13" s="154"/>
      <c r="FZL13" s="154"/>
      <c r="FZM13" s="154"/>
      <c r="FZN13" s="154"/>
      <c r="FZO13" s="154"/>
      <c r="FZP13" s="154"/>
      <c r="FZQ13" s="154"/>
      <c r="FZR13" s="154"/>
      <c r="FZS13" s="154"/>
      <c r="FZT13" s="154"/>
      <c r="FZU13" s="154"/>
      <c r="FZV13" s="154"/>
      <c r="FZW13" s="154"/>
      <c r="FZX13" s="154"/>
      <c r="FZY13" s="154"/>
      <c r="FZZ13" s="154"/>
      <c r="GAA13" s="154"/>
      <c r="GAB13" s="154"/>
      <c r="GAC13" s="154"/>
      <c r="GAD13" s="154"/>
      <c r="GAE13" s="154"/>
      <c r="GAF13" s="154"/>
      <c r="GAG13" s="154"/>
      <c r="GAH13" s="154"/>
      <c r="GAI13" s="154"/>
      <c r="GAJ13" s="154"/>
      <c r="GAK13" s="154"/>
      <c r="GAL13" s="154"/>
      <c r="GAM13" s="154"/>
      <c r="GAN13" s="154"/>
      <c r="GAO13" s="154"/>
      <c r="GAP13" s="154"/>
      <c r="GAQ13" s="154"/>
      <c r="GAR13" s="154"/>
      <c r="GAS13" s="154"/>
      <c r="GAT13" s="154"/>
      <c r="GAU13" s="154"/>
      <c r="GAV13" s="154"/>
      <c r="GAW13" s="154"/>
      <c r="GAX13" s="154"/>
      <c r="GAY13" s="154"/>
      <c r="GAZ13" s="154"/>
      <c r="GBA13" s="154"/>
      <c r="GBB13" s="154"/>
      <c r="GBC13" s="154"/>
      <c r="GBD13" s="154"/>
      <c r="GBE13" s="154"/>
      <c r="GBF13" s="154"/>
      <c r="GBG13" s="154"/>
      <c r="GBH13" s="154"/>
      <c r="GBI13" s="154"/>
      <c r="GBJ13" s="154"/>
      <c r="GBK13" s="154"/>
      <c r="GBL13" s="154"/>
      <c r="GBM13" s="154"/>
      <c r="GBN13" s="154"/>
      <c r="GBO13" s="154"/>
      <c r="GBP13" s="154"/>
      <c r="GBQ13" s="154"/>
      <c r="GBR13" s="154"/>
      <c r="GBS13" s="154"/>
      <c r="GBT13" s="154"/>
      <c r="GBU13" s="154"/>
      <c r="GBV13" s="154"/>
      <c r="GBW13" s="154"/>
      <c r="GBX13" s="154"/>
      <c r="GBY13" s="154"/>
      <c r="GBZ13" s="154"/>
      <c r="GCA13" s="154"/>
      <c r="GCB13" s="154"/>
      <c r="GCC13" s="154"/>
      <c r="GCD13" s="154"/>
      <c r="GCE13" s="154"/>
      <c r="GCF13" s="154"/>
      <c r="GCG13" s="154"/>
      <c r="GCH13" s="154"/>
      <c r="GCI13" s="154"/>
      <c r="GCJ13" s="154"/>
      <c r="GCK13" s="154"/>
      <c r="GCL13" s="154"/>
      <c r="GCM13" s="154"/>
      <c r="GCN13" s="154"/>
      <c r="GCO13" s="154"/>
      <c r="GCP13" s="154"/>
      <c r="GCQ13" s="154"/>
      <c r="GCR13" s="154"/>
      <c r="GCS13" s="154"/>
      <c r="GCT13" s="154"/>
      <c r="GCU13" s="154"/>
      <c r="GCV13" s="154"/>
      <c r="GCW13" s="154"/>
      <c r="GCX13" s="154"/>
      <c r="GCY13" s="154"/>
      <c r="GCZ13" s="154"/>
      <c r="GDA13" s="154"/>
      <c r="GDB13" s="154"/>
      <c r="GDC13" s="154"/>
      <c r="GDD13" s="154"/>
      <c r="GDE13" s="154"/>
      <c r="GDF13" s="154"/>
      <c r="GDG13" s="154"/>
      <c r="GDH13" s="154"/>
      <c r="GDI13" s="154"/>
      <c r="GDJ13" s="154"/>
      <c r="GDK13" s="154"/>
      <c r="GDL13" s="154"/>
      <c r="GDM13" s="154"/>
      <c r="GDN13" s="154"/>
      <c r="GDO13" s="154"/>
      <c r="GDP13" s="154"/>
      <c r="GDQ13" s="154"/>
      <c r="GDR13" s="154"/>
      <c r="GDS13" s="154"/>
      <c r="GDT13" s="154"/>
      <c r="GDU13" s="154"/>
      <c r="GDV13" s="154"/>
      <c r="GDW13" s="154"/>
      <c r="GDX13" s="154"/>
      <c r="GDY13" s="154"/>
      <c r="GDZ13" s="154"/>
      <c r="GEA13" s="154"/>
      <c r="GEB13" s="154"/>
      <c r="GEC13" s="154"/>
      <c r="GED13" s="154"/>
      <c r="GEE13" s="154"/>
      <c r="GEF13" s="154"/>
      <c r="GEG13" s="154"/>
      <c r="GEH13" s="154"/>
      <c r="GEI13" s="154"/>
      <c r="GEJ13" s="154"/>
      <c r="GEK13" s="154"/>
      <c r="GEL13" s="154"/>
      <c r="GEM13" s="154"/>
      <c r="GEN13" s="154"/>
      <c r="GEO13" s="154"/>
      <c r="GEP13" s="154"/>
      <c r="GEQ13" s="154"/>
      <c r="GER13" s="154"/>
      <c r="GES13" s="154"/>
      <c r="GET13" s="154"/>
      <c r="GEU13" s="154"/>
      <c r="GEV13" s="154"/>
      <c r="GEW13" s="154"/>
      <c r="GEX13" s="154"/>
      <c r="GEY13" s="154"/>
      <c r="GEZ13" s="154"/>
      <c r="GFA13" s="154"/>
      <c r="GFB13" s="154"/>
      <c r="GFC13" s="154"/>
      <c r="GFD13" s="154"/>
      <c r="GFE13" s="154"/>
      <c r="GFF13" s="154"/>
      <c r="GFG13" s="154"/>
      <c r="GFH13" s="154"/>
      <c r="GFI13" s="154"/>
      <c r="GFJ13" s="154"/>
      <c r="GFK13" s="154"/>
      <c r="GFL13" s="154"/>
      <c r="GFM13" s="154"/>
      <c r="GFN13" s="154"/>
      <c r="GFO13" s="154"/>
      <c r="GFP13" s="154"/>
      <c r="GFQ13" s="154"/>
      <c r="GFR13" s="154"/>
      <c r="GFS13" s="154"/>
      <c r="GFT13" s="154"/>
      <c r="GFU13" s="154"/>
      <c r="GFV13" s="154"/>
      <c r="GFW13" s="154"/>
      <c r="GFX13" s="154"/>
      <c r="GFY13" s="154"/>
      <c r="GFZ13" s="154"/>
      <c r="GGA13" s="154"/>
      <c r="GGB13" s="154"/>
      <c r="GGC13" s="154"/>
      <c r="GGD13" s="154"/>
      <c r="GGE13" s="154"/>
      <c r="GGF13" s="154"/>
      <c r="GGG13" s="154"/>
      <c r="GGH13" s="154"/>
      <c r="GGI13" s="154"/>
      <c r="GGJ13" s="154"/>
      <c r="GGK13" s="154"/>
      <c r="GGL13" s="154"/>
      <c r="GGM13" s="154"/>
      <c r="GGN13" s="154"/>
      <c r="GGO13" s="154"/>
      <c r="GGP13" s="154"/>
      <c r="GGQ13" s="154"/>
      <c r="GGR13" s="154"/>
      <c r="GGS13" s="154"/>
      <c r="GGT13" s="154"/>
      <c r="GGU13" s="154"/>
      <c r="GGV13" s="154"/>
      <c r="GGW13" s="154"/>
      <c r="GGX13" s="154"/>
      <c r="GGY13" s="154"/>
      <c r="GGZ13" s="154"/>
      <c r="GHA13" s="154"/>
      <c r="GHB13" s="154"/>
      <c r="GHC13" s="154"/>
      <c r="GHD13" s="154"/>
      <c r="GHE13" s="154"/>
      <c r="GHF13" s="154"/>
      <c r="GHG13" s="154"/>
      <c r="GHH13" s="154"/>
      <c r="GHI13" s="154"/>
      <c r="GHJ13" s="154"/>
      <c r="GHK13" s="154"/>
      <c r="GHL13" s="154"/>
      <c r="GHM13" s="154"/>
      <c r="GHN13" s="154"/>
      <c r="GHO13" s="154"/>
      <c r="GHP13" s="154"/>
      <c r="GHQ13" s="154"/>
      <c r="GHR13" s="154"/>
      <c r="GHS13" s="154"/>
      <c r="GHT13" s="154"/>
      <c r="GHU13" s="154"/>
      <c r="GHV13" s="154"/>
      <c r="GHW13" s="154"/>
      <c r="GHX13" s="154"/>
      <c r="GHY13" s="154"/>
      <c r="GHZ13" s="154"/>
      <c r="GIA13" s="154"/>
      <c r="GIB13" s="154"/>
      <c r="GIC13" s="154"/>
      <c r="GID13" s="154"/>
      <c r="GIE13" s="154"/>
      <c r="GIF13" s="154"/>
      <c r="GIG13" s="154"/>
      <c r="GIH13" s="154"/>
      <c r="GII13" s="154"/>
      <c r="GIJ13" s="154"/>
      <c r="GIK13" s="154"/>
      <c r="GIL13" s="154"/>
      <c r="GIM13" s="154"/>
      <c r="GIN13" s="154"/>
      <c r="GIO13" s="154"/>
      <c r="GIP13" s="154"/>
      <c r="GIQ13" s="154"/>
      <c r="GIR13" s="154"/>
      <c r="GIS13" s="154"/>
      <c r="GIT13" s="154"/>
      <c r="GIU13" s="154"/>
      <c r="GIV13" s="154"/>
      <c r="GIW13" s="154"/>
      <c r="GIX13" s="154"/>
      <c r="GIY13" s="154"/>
      <c r="GIZ13" s="154"/>
      <c r="GJA13" s="154"/>
      <c r="GJB13" s="154"/>
      <c r="GJC13" s="154"/>
      <c r="GJD13" s="154"/>
      <c r="GJE13" s="154"/>
      <c r="GJF13" s="154"/>
      <c r="GJG13" s="154"/>
      <c r="GJH13" s="154"/>
      <c r="GJI13" s="154"/>
      <c r="GJJ13" s="154"/>
      <c r="GJK13" s="154"/>
      <c r="GJL13" s="154"/>
      <c r="GJM13" s="154"/>
      <c r="GJN13" s="154"/>
      <c r="GJO13" s="154"/>
      <c r="GJP13" s="154"/>
      <c r="GJQ13" s="154"/>
      <c r="GJR13" s="154"/>
      <c r="GJS13" s="154"/>
      <c r="GJT13" s="154"/>
      <c r="GJU13" s="154"/>
      <c r="GJV13" s="154"/>
      <c r="GJW13" s="154"/>
      <c r="GJX13" s="154"/>
      <c r="GJY13" s="154"/>
      <c r="GJZ13" s="154"/>
      <c r="GKA13" s="154"/>
      <c r="GKB13" s="154"/>
      <c r="GKC13" s="154"/>
      <c r="GKD13" s="154"/>
      <c r="GKE13" s="154"/>
      <c r="GKF13" s="154"/>
      <c r="GKG13" s="154"/>
      <c r="GKH13" s="154"/>
      <c r="GKI13" s="154"/>
      <c r="GKJ13" s="154"/>
      <c r="GKK13" s="154"/>
      <c r="GKL13" s="154"/>
      <c r="GKM13" s="154"/>
      <c r="GKN13" s="154"/>
      <c r="GKO13" s="154"/>
      <c r="GKP13" s="154"/>
      <c r="GKQ13" s="154"/>
      <c r="GKR13" s="154"/>
      <c r="GKS13" s="154"/>
      <c r="GKT13" s="154"/>
      <c r="GKU13" s="154"/>
      <c r="GKV13" s="154"/>
      <c r="GKW13" s="154"/>
      <c r="GKX13" s="154"/>
      <c r="GKY13" s="154"/>
      <c r="GKZ13" s="154"/>
      <c r="GLA13" s="154"/>
      <c r="GLB13" s="154"/>
      <c r="GLC13" s="154"/>
      <c r="GLD13" s="154"/>
      <c r="GLE13" s="154"/>
      <c r="GLF13" s="154"/>
      <c r="GLG13" s="154"/>
      <c r="GLH13" s="154"/>
      <c r="GLI13" s="154"/>
      <c r="GLJ13" s="154"/>
      <c r="GLK13" s="154"/>
      <c r="GLL13" s="154"/>
      <c r="GLM13" s="154"/>
      <c r="GLN13" s="154"/>
      <c r="GLO13" s="154"/>
      <c r="GLP13" s="154"/>
      <c r="GLQ13" s="154"/>
      <c r="GLR13" s="154"/>
      <c r="GLS13" s="154"/>
      <c r="GLT13" s="154"/>
      <c r="GLU13" s="154"/>
      <c r="GLV13" s="154"/>
      <c r="GLW13" s="154"/>
      <c r="GLX13" s="154"/>
      <c r="GLY13" s="154"/>
      <c r="GLZ13" s="154"/>
      <c r="GMA13" s="154"/>
      <c r="GMB13" s="154"/>
      <c r="GMC13" s="154"/>
      <c r="GMD13" s="154"/>
      <c r="GME13" s="154"/>
      <c r="GMF13" s="154"/>
      <c r="GMG13" s="154"/>
      <c r="GMH13" s="154"/>
      <c r="GMI13" s="154"/>
      <c r="GMJ13" s="154"/>
      <c r="GMK13" s="154"/>
      <c r="GML13" s="154"/>
      <c r="GMM13" s="154"/>
      <c r="GMN13" s="154"/>
      <c r="GMO13" s="154"/>
      <c r="GMP13" s="154"/>
      <c r="GMQ13" s="154"/>
      <c r="GMR13" s="154"/>
      <c r="GMS13" s="154"/>
      <c r="GMT13" s="154"/>
      <c r="GMU13" s="154"/>
      <c r="GMV13" s="154"/>
      <c r="GMW13" s="154"/>
      <c r="GMX13" s="154"/>
      <c r="GMY13" s="154"/>
      <c r="GMZ13" s="154"/>
      <c r="GNA13" s="154"/>
      <c r="GNB13" s="154"/>
      <c r="GNC13" s="154"/>
      <c r="GND13" s="154"/>
      <c r="GNE13" s="154"/>
      <c r="GNF13" s="154"/>
      <c r="GNG13" s="154"/>
      <c r="GNH13" s="154"/>
      <c r="GNI13" s="154"/>
      <c r="GNJ13" s="154"/>
      <c r="GNK13" s="154"/>
      <c r="GNL13" s="154"/>
      <c r="GNM13" s="154"/>
      <c r="GNN13" s="154"/>
      <c r="GNO13" s="154"/>
      <c r="GNP13" s="154"/>
      <c r="GNQ13" s="154"/>
      <c r="GNR13" s="154"/>
      <c r="GNS13" s="154"/>
      <c r="GNT13" s="154"/>
      <c r="GNU13" s="154"/>
      <c r="GNV13" s="154"/>
      <c r="GNW13" s="154"/>
      <c r="GNX13" s="154"/>
      <c r="GNY13" s="154"/>
      <c r="GNZ13" s="154"/>
      <c r="GOA13" s="154"/>
      <c r="GOB13" s="154"/>
      <c r="GOC13" s="154"/>
      <c r="GOD13" s="154"/>
      <c r="GOE13" s="154"/>
      <c r="GOF13" s="154"/>
      <c r="GOG13" s="154"/>
      <c r="GOH13" s="154"/>
      <c r="GOI13" s="154"/>
      <c r="GOJ13" s="154"/>
      <c r="GOK13" s="154"/>
      <c r="GOL13" s="154"/>
      <c r="GOM13" s="154"/>
      <c r="GON13" s="154"/>
      <c r="GOO13" s="154"/>
      <c r="GOP13" s="154"/>
      <c r="GOQ13" s="154"/>
      <c r="GOR13" s="154"/>
      <c r="GOS13" s="154"/>
      <c r="GOT13" s="154"/>
      <c r="GOU13" s="154"/>
      <c r="GOV13" s="154"/>
      <c r="GOW13" s="154"/>
      <c r="GOX13" s="154"/>
      <c r="GOY13" s="154"/>
      <c r="GOZ13" s="154"/>
      <c r="GPA13" s="154"/>
      <c r="GPB13" s="154"/>
      <c r="GPC13" s="154"/>
      <c r="GPD13" s="154"/>
      <c r="GPE13" s="154"/>
      <c r="GPF13" s="154"/>
      <c r="GPG13" s="154"/>
      <c r="GPH13" s="154"/>
      <c r="GPI13" s="154"/>
      <c r="GPJ13" s="154"/>
      <c r="GPK13" s="154"/>
      <c r="GPL13" s="154"/>
      <c r="GPM13" s="154"/>
      <c r="GPN13" s="154"/>
      <c r="GPO13" s="154"/>
      <c r="GPP13" s="154"/>
      <c r="GPQ13" s="154"/>
      <c r="GPR13" s="154"/>
      <c r="GPS13" s="154"/>
      <c r="GPT13" s="154"/>
      <c r="GPU13" s="154"/>
      <c r="GPV13" s="154"/>
      <c r="GPW13" s="154"/>
      <c r="GPX13" s="154"/>
      <c r="GPY13" s="154"/>
      <c r="GPZ13" s="154"/>
      <c r="GQA13" s="154"/>
      <c r="GQB13" s="154"/>
      <c r="GQC13" s="154"/>
      <c r="GQD13" s="154"/>
      <c r="GQE13" s="154"/>
      <c r="GQF13" s="154"/>
      <c r="GQG13" s="154"/>
      <c r="GQH13" s="154"/>
      <c r="GQI13" s="154"/>
      <c r="GQJ13" s="154"/>
      <c r="GQK13" s="154"/>
      <c r="GQL13" s="154"/>
      <c r="GQM13" s="154"/>
      <c r="GQN13" s="154"/>
      <c r="GQO13" s="154"/>
      <c r="GQP13" s="154"/>
      <c r="GQQ13" s="154"/>
      <c r="GQR13" s="154"/>
      <c r="GQS13" s="154"/>
      <c r="GQT13" s="154"/>
      <c r="GQU13" s="154"/>
      <c r="GQV13" s="154"/>
      <c r="GQW13" s="154"/>
      <c r="GQX13" s="154"/>
      <c r="GQY13" s="154"/>
      <c r="GQZ13" s="154"/>
      <c r="GRA13" s="154"/>
      <c r="GRB13" s="154"/>
      <c r="GRC13" s="154"/>
      <c r="GRD13" s="154"/>
      <c r="GRE13" s="154"/>
      <c r="GRF13" s="154"/>
      <c r="GRG13" s="154"/>
      <c r="GRH13" s="154"/>
      <c r="GRI13" s="154"/>
      <c r="GRJ13" s="154"/>
      <c r="GRK13" s="154"/>
      <c r="GRL13" s="154"/>
      <c r="GRM13" s="154"/>
      <c r="GRN13" s="154"/>
      <c r="GRO13" s="154"/>
      <c r="GRP13" s="154"/>
      <c r="GRQ13" s="154"/>
      <c r="GRR13" s="154"/>
      <c r="GRS13" s="154"/>
      <c r="GRT13" s="154"/>
      <c r="GRU13" s="154"/>
      <c r="GRV13" s="154"/>
      <c r="GRW13" s="154"/>
      <c r="GRX13" s="154"/>
      <c r="GRY13" s="154"/>
      <c r="GRZ13" s="154"/>
      <c r="GSA13" s="154"/>
      <c r="GSB13" s="154"/>
      <c r="GSC13" s="154"/>
      <c r="GSD13" s="154"/>
      <c r="GSE13" s="154"/>
      <c r="GSF13" s="154"/>
      <c r="GSG13" s="154"/>
      <c r="GSH13" s="154"/>
      <c r="GSI13" s="154"/>
      <c r="GSJ13" s="154"/>
      <c r="GSK13" s="154"/>
      <c r="GSL13" s="154"/>
      <c r="GSM13" s="154"/>
      <c r="GSN13" s="154"/>
      <c r="GSO13" s="154"/>
      <c r="GSP13" s="154"/>
      <c r="GSQ13" s="154"/>
      <c r="GSR13" s="154"/>
      <c r="GSS13" s="154"/>
      <c r="GST13" s="154"/>
      <c r="GSU13" s="154"/>
      <c r="GSV13" s="154"/>
      <c r="GSW13" s="154"/>
      <c r="GSX13" s="154"/>
      <c r="GSY13" s="154"/>
      <c r="GSZ13" s="154"/>
      <c r="GTA13" s="154"/>
      <c r="GTB13" s="154"/>
      <c r="GTC13" s="154"/>
      <c r="GTD13" s="154"/>
      <c r="GTE13" s="154"/>
      <c r="GTF13" s="154"/>
      <c r="GTG13" s="154"/>
      <c r="GTH13" s="154"/>
      <c r="GTI13" s="154"/>
      <c r="GTJ13" s="154"/>
      <c r="GTK13" s="154"/>
      <c r="GTL13" s="154"/>
      <c r="GTM13" s="154"/>
      <c r="GTN13" s="154"/>
      <c r="GTO13" s="154"/>
      <c r="GTP13" s="154"/>
      <c r="GTQ13" s="154"/>
      <c r="GTR13" s="154"/>
      <c r="GTS13" s="154"/>
      <c r="GTT13" s="154"/>
      <c r="GTU13" s="154"/>
      <c r="GTV13" s="154"/>
      <c r="GTW13" s="154"/>
      <c r="GTX13" s="154"/>
      <c r="GTY13" s="154"/>
      <c r="GTZ13" s="154"/>
      <c r="GUA13" s="154"/>
      <c r="GUB13" s="154"/>
      <c r="GUC13" s="154"/>
      <c r="GUD13" s="154"/>
      <c r="GUE13" s="154"/>
      <c r="GUF13" s="154"/>
      <c r="GUG13" s="154"/>
      <c r="GUH13" s="154"/>
      <c r="GUI13" s="154"/>
      <c r="GUJ13" s="154"/>
      <c r="GUK13" s="154"/>
      <c r="GUL13" s="154"/>
      <c r="GUM13" s="154"/>
      <c r="GUN13" s="154"/>
      <c r="GUO13" s="154"/>
      <c r="GUP13" s="154"/>
      <c r="GUQ13" s="154"/>
      <c r="GUR13" s="154"/>
      <c r="GUS13" s="154"/>
      <c r="GUT13" s="154"/>
      <c r="GUU13" s="154"/>
      <c r="GUV13" s="154"/>
      <c r="GUW13" s="154"/>
      <c r="GUX13" s="154"/>
      <c r="GUY13" s="154"/>
      <c r="GUZ13" s="154"/>
      <c r="GVA13" s="154"/>
      <c r="GVB13" s="154"/>
      <c r="GVC13" s="154"/>
      <c r="GVD13" s="154"/>
      <c r="GVE13" s="154"/>
      <c r="GVF13" s="154"/>
      <c r="GVG13" s="154"/>
      <c r="GVH13" s="154"/>
      <c r="GVI13" s="154"/>
      <c r="GVJ13" s="154"/>
      <c r="GVK13" s="154"/>
      <c r="GVL13" s="154"/>
      <c r="GVM13" s="154"/>
      <c r="GVN13" s="154"/>
      <c r="GVO13" s="154"/>
      <c r="GVP13" s="154"/>
      <c r="GVQ13" s="154"/>
      <c r="GVR13" s="154"/>
      <c r="GVS13" s="154"/>
      <c r="GVT13" s="154"/>
      <c r="GVU13" s="154"/>
      <c r="GVV13" s="154"/>
      <c r="GVW13" s="154"/>
      <c r="GVX13" s="154"/>
      <c r="GVY13" s="154"/>
      <c r="GVZ13" s="154"/>
      <c r="GWA13" s="154"/>
      <c r="GWB13" s="154"/>
      <c r="GWC13" s="154"/>
      <c r="GWD13" s="154"/>
      <c r="GWE13" s="154"/>
      <c r="GWF13" s="154"/>
      <c r="GWG13" s="154"/>
      <c r="GWH13" s="154"/>
      <c r="GWI13" s="154"/>
      <c r="GWJ13" s="154"/>
      <c r="GWK13" s="154"/>
      <c r="GWL13" s="154"/>
      <c r="GWM13" s="154"/>
      <c r="GWN13" s="154"/>
      <c r="GWO13" s="154"/>
      <c r="GWP13" s="154"/>
      <c r="GWQ13" s="154"/>
      <c r="GWR13" s="154"/>
      <c r="GWS13" s="154"/>
      <c r="GWT13" s="154"/>
      <c r="GWU13" s="154"/>
      <c r="GWV13" s="154"/>
      <c r="GWW13" s="154"/>
      <c r="GWX13" s="154"/>
      <c r="GWY13" s="154"/>
      <c r="GWZ13" s="154"/>
      <c r="GXA13" s="154"/>
      <c r="GXB13" s="154"/>
      <c r="GXC13" s="154"/>
      <c r="GXD13" s="154"/>
      <c r="GXE13" s="154"/>
      <c r="GXF13" s="154"/>
      <c r="GXG13" s="154"/>
      <c r="GXH13" s="154"/>
      <c r="GXI13" s="154"/>
      <c r="GXJ13" s="154"/>
      <c r="GXK13" s="154"/>
      <c r="GXL13" s="154"/>
      <c r="GXM13" s="154"/>
      <c r="GXN13" s="154"/>
      <c r="GXO13" s="154"/>
      <c r="GXP13" s="154"/>
      <c r="GXQ13" s="154"/>
      <c r="GXR13" s="154"/>
      <c r="GXS13" s="154"/>
      <c r="GXT13" s="154"/>
      <c r="GXU13" s="154"/>
      <c r="GXV13" s="154"/>
      <c r="GXW13" s="154"/>
      <c r="GXX13" s="154"/>
      <c r="GXY13" s="154"/>
      <c r="GXZ13" s="154"/>
      <c r="GYA13" s="154"/>
      <c r="GYB13" s="154"/>
      <c r="GYC13" s="154"/>
      <c r="GYD13" s="154"/>
      <c r="GYE13" s="154"/>
      <c r="GYF13" s="154"/>
      <c r="GYG13" s="154"/>
      <c r="GYH13" s="154"/>
      <c r="GYI13" s="154"/>
      <c r="GYJ13" s="154"/>
      <c r="GYK13" s="154"/>
      <c r="GYL13" s="154"/>
      <c r="GYM13" s="154"/>
      <c r="GYN13" s="154"/>
      <c r="GYO13" s="154"/>
      <c r="GYP13" s="154"/>
      <c r="GYQ13" s="154"/>
      <c r="GYR13" s="154"/>
      <c r="GYS13" s="154"/>
      <c r="GYT13" s="154"/>
      <c r="GYU13" s="154"/>
      <c r="GYV13" s="154"/>
      <c r="GYW13" s="154"/>
      <c r="GYX13" s="154"/>
      <c r="GYY13" s="154"/>
      <c r="GYZ13" s="154"/>
      <c r="GZA13" s="154"/>
      <c r="GZB13" s="154"/>
      <c r="GZC13" s="154"/>
      <c r="GZD13" s="154"/>
      <c r="GZE13" s="154"/>
      <c r="GZF13" s="154"/>
      <c r="GZG13" s="154"/>
      <c r="GZH13" s="154"/>
      <c r="GZI13" s="154"/>
      <c r="GZJ13" s="154"/>
      <c r="GZK13" s="154"/>
      <c r="GZL13" s="154"/>
      <c r="GZM13" s="154"/>
      <c r="GZN13" s="154"/>
      <c r="GZO13" s="154"/>
      <c r="GZP13" s="154"/>
      <c r="GZQ13" s="154"/>
      <c r="GZR13" s="154"/>
      <c r="GZS13" s="154"/>
      <c r="GZT13" s="154"/>
      <c r="GZU13" s="154"/>
      <c r="GZV13" s="154"/>
      <c r="GZW13" s="154"/>
      <c r="GZX13" s="154"/>
      <c r="GZY13" s="154"/>
      <c r="GZZ13" s="154"/>
      <c r="HAA13" s="154"/>
      <c r="HAB13" s="154"/>
      <c r="HAC13" s="154"/>
      <c r="HAD13" s="154"/>
      <c r="HAE13" s="154"/>
      <c r="HAF13" s="154"/>
      <c r="HAG13" s="154"/>
      <c r="HAH13" s="154"/>
      <c r="HAI13" s="154"/>
      <c r="HAJ13" s="154"/>
      <c r="HAK13" s="154"/>
      <c r="HAL13" s="154"/>
      <c r="HAM13" s="154"/>
      <c r="HAN13" s="154"/>
      <c r="HAO13" s="154"/>
      <c r="HAP13" s="154"/>
      <c r="HAQ13" s="154"/>
      <c r="HAR13" s="154"/>
      <c r="HAS13" s="154"/>
      <c r="HAT13" s="154"/>
      <c r="HAU13" s="154"/>
      <c r="HAV13" s="154"/>
      <c r="HAW13" s="154"/>
      <c r="HAX13" s="154"/>
      <c r="HAY13" s="154"/>
      <c r="HAZ13" s="154"/>
      <c r="HBA13" s="154"/>
      <c r="HBB13" s="154"/>
      <c r="HBC13" s="154"/>
      <c r="HBD13" s="154"/>
      <c r="HBE13" s="154"/>
      <c r="HBF13" s="154"/>
      <c r="HBG13" s="154"/>
      <c r="HBH13" s="154"/>
      <c r="HBI13" s="154"/>
      <c r="HBJ13" s="154"/>
      <c r="HBK13" s="154"/>
      <c r="HBL13" s="154"/>
      <c r="HBM13" s="154"/>
      <c r="HBN13" s="154"/>
      <c r="HBO13" s="154"/>
      <c r="HBP13" s="154"/>
      <c r="HBQ13" s="154"/>
      <c r="HBR13" s="154"/>
      <c r="HBS13" s="154"/>
      <c r="HBT13" s="154"/>
      <c r="HBU13" s="154"/>
      <c r="HBV13" s="154"/>
      <c r="HBW13" s="154"/>
      <c r="HBX13" s="154"/>
      <c r="HBY13" s="154"/>
      <c r="HBZ13" s="154"/>
      <c r="HCA13" s="154"/>
      <c r="HCB13" s="154"/>
      <c r="HCC13" s="154"/>
      <c r="HCD13" s="154"/>
      <c r="HCE13" s="154"/>
      <c r="HCF13" s="154"/>
      <c r="HCG13" s="154"/>
      <c r="HCH13" s="154"/>
      <c r="HCI13" s="154"/>
      <c r="HCJ13" s="154"/>
      <c r="HCK13" s="154"/>
      <c r="HCL13" s="154"/>
      <c r="HCM13" s="154"/>
      <c r="HCN13" s="154"/>
      <c r="HCO13" s="154"/>
      <c r="HCP13" s="154"/>
      <c r="HCQ13" s="154"/>
      <c r="HCR13" s="154"/>
      <c r="HCS13" s="154"/>
      <c r="HCT13" s="154"/>
      <c r="HCU13" s="154"/>
      <c r="HCV13" s="154"/>
      <c r="HCW13" s="154"/>
      <c r="HCX13" s="154"/>
      <c r="HCY13" s="154"/>
      <c r="HCZ13" s="154"/>
      <c r="HDA13" s="154"/>
      <c r="HDB13" s="154"/>
      <c r="HDC13" s="154"/>
      <c r="HDD13" s="154"/>
      <c r="HDE13" s="154"/>
      <c r="HDF13" s="154"/>
      <c r="HDG13" s="154"/>
      <c r="HDH13" s="154"/>
      <c r="HDI13" s="154"/>
      <c r="HDJ13" s="154"/>
      <c r="HDK13" s="154"/>
      <c r="HDL13" s="154"/>
      <c r="HDM13" s="154"/>
      <c r="HDN13" s="154"/>
      <c r="HDO13" s="154"/>
      <c r="HDP13" s="154"/>
      <c r="HDQ13" s="154"/>
      <c r="HDR13" s="154"/>
      <c r="HDS13" s="154"/>
      <c r="HDT13" s="154"/>
      <c r="HDU13" s="154"/>
      <c r="HDV13" s="154"/>
      <c r="HDW13" s="154"/>
      <c r="HDX13" s="154"/>
      <c r="HDY13" s="154"/>
      <c r="HDZ13" s="154"/>
      <c r="HEA13" s="154"/>
      <c r="HEB13" s="154"/>
      <c r="HEC13" s="154"/>
      <c r="HED13" s="154"/>
      <c r="HEE13" s="154"/>
      <c r="HEF13" s="154"/>
      <c r="HEG13" s="154"/>
      <c r="HEH13" s="154"/>
      <c r="HEI13" s="154"/>
      <c r="HEJ13" s="154"/>
      <c r="HEK13" s="154"/>
      <c r="HEL13" s="154"/>
      <c r="HEM13" s="154"/>
      <c r="HEN13" s="154"/>
      <c r="HEO13" s="154"/>
      <c r="HEP13" s="154"/>
      <c r="HEQ13" s="154"/>
      <c r="HER13" s="154"/>
      <c r="HES13" s="154"/>
      <c r="HET13" s="154"/>
      <c r="HEU13" s="154"/>
      <c r="HEV13" s="154"/>
      <c r="HEW13" s="154"/>
      <c r="HEX13" s="154"/>
      <c r="HEY13" s="154"/>
      <c r="HEZ13" s="154"/>
      <c r="HFA13" s="154"/>
      <c r="HFB13" s="154"/>
      <c r="HFC13" s="154"/>
      <c r="HFD13" s="154"/>
      <c r="HFE13" s="154"/>
      <c r="HFF13" s="154"/>
      <c r="HFG13" s="154"/>
      <c r="HFH13" s="154"/>
      <c r="HFI13" s="154"/>
      <c r="HFJ13" s="154"/>
      <c r="HFK13" s="154"/>
      <c r="HFL13" s="154"/>
      <c r="HFM13" s="154"/>
      <c r="HFN13" s="154"/>
      <c r="HFO13" s="154"/>
      <c r="HFP13" s="154"/>
      <c r="HFQ13" s="154"/>
      <c r="HFR13" s="154"/>
      <c r="HFS13" s="154"/>
      <c r="HFT13" s="154"/>
      <c r="HFU13" s="154"/>
      <c r="HFV13" s="154"/>
      <c r="HFW13" s="154"/>
      <c r="HFX13" s="154"/>
      <c r="HFY13" s="154"/>
      <c r="HFZ13" s="154"/>
      <c r="HGA13" s="154"/>
      <c r="HGB13" s="154"/>
      <c r="HGC13" s="154"/>
      <c r="HGD13" s="154"/>
      <c r="HGE13" s="154"/>
      <c r="HGF13" s="154"/>
      <c r="HGG13" s="154"/>
      <c r="HGH13" s="154"/>
      <c r="HGI13" s="154"/>
      <c r="HGJ13" s="154"/>
      <c r="HGK13" s="154"/>
      <c r="HGL13" s="154"/>
      <c r="HGM13" s="154"/>
      <c r="HGN13" s="154"/>
      <c r="HGO13" s="154"/>
      <c r="HGP13" s="154"/>
      <c r="HGQ13" s="154"/>
      <c r="HGR13" s="154"/>
      <c r="HGS13" s="154"/>
      <c r="HGT13" s="154"/>
      <c r="HGU13" s="154"/>
      <c r="HGV13" s="154"/>
      <c r="HGW13" s="154"/>
      <c r="HGX13" s="154"/>
      <c r="HGY13" s="154"/>
      <c r="HGZ13" s="154"/>
      <c r="HHA13" s="154"/>
      <c r="HHB13" s="154"/>
      <c r="HHC13" s="154"/>
      <c r="HHD13" s="154"/>
      <c r="HHE13" s="154"/>
      <c r="HHF13" s="154"/>
      <c r="HHG13" s="154"/>
      <c r="HHH13" s="154"/>
      <c r="HHI13" s="154"/>
      <c r="HHJ13" s="154"/>
      <c r="HHK13" s="154"/>
      <c r="HHL13" s="154"/>
      <c r="HHM13" s="154"/>
      <c r="HHN13" s="154"/>
      <c r="HHO13" s="154"/>
      <c r="HHP13" s="154"/>
      <c r="HHQ13" s="154"/>
      <c r="HHR13" s="154"/>
      <c r="HHS13" s="154"/>
      <c r="HHT13" s="154"/>
      <c r="HHU13" s="154"/>
      <c r="HHV13" s="154"/>
      <c r="HHW13" s="154"/>
      <c r="HHX13" s="154"/>
      <c r="HHY13" s="154"/>
      <c r="HHZ13" s="154"/>
      <c r="HIA13" s="154"/>
      <c r="HIB13" s="154"/>
      <c r="HIC13" s="154"/>
      <c r="HID13" s="154"/>
      <c r="HIE13" s="154"/>
      <c r="HIF13" s="154"/>
      <c r="HIG13" s="154"/>
      <c r="HIH13" s="154"/>
      <c r="HII13" s="154"/>
      <c r="HIJ13" s="154"/>
      <c r="HIK13" s="154"/>
      <c r="HIL13" s="154"/>
      <c r="HIM13" s="154"/>
      <c r="HIN13" s="154"/>
      <c r="HIO13" s="154"/>
      <c r="HIP13" s="154"/>
      <c r="HIQ13" s="154"/>
      <c r="HIR13" s="154"/>
      <c r="HIS13" s="154"/>
      <c r="HIT13" s="154"/>
      <c r="HIU13" s="154"/>
      <c r="HIV13" s="154"/>
      <c r="HIW13" s="154"/>
      <c r="HIX13" s="154"/>
      <c r="HIY13" s="154"/>
      <c r="HIZ13" s="154"/>
      <c r="HJA13" s="154"/>
      <c r="HJB13" s="154"/>
      <c r="HJC13" s="154"/>
      <c r="HJD13" s="154"/>
      <c r="HJE13" s="154"/>
      <c r="HJF13" s="154"/>
      <c r="HJG13" s="154"/>
      <c r="HJH13" s="154"/>
      <c r="HJI13" s="154"/>
      <c r="HJJ13" s="154"/>
      <c r="HJK13" s="154"/>
      <c r="HJL13" s="154"/>
      <c r="HJM13" s="154"/>
      <c r="HJN13" s="154"/>
      <c r="HJO13" s="154"/>
      <c r="HJP13" s="154"/>
      <c r="HJQ13" s="154"/>
      <c r="HJR13" s="154"/>
      <c r="HJS13" s="154"/>
      <c r="HJT13" s="154"/>
      <c r="HJU13" s="154"/>
      <c r="HJV13" s="154"/>
      <c r="HJW13" s="154"/>
      <c r="HJX13" s="154"/>
      <c r="HJY13" s="154"/>
      <c r="HJZ13" s="154"/>
      <c r="HKA13" s="154"/>
      <c r="HKB13" s="154"/>
      <c r="HKC13" s="154"/>
      <c r="HKD13" s="154"/>
      <c r="HKE13" s="154"/>
      <c r="HKF13" s="154"/>
      <c r="HKG13" s="154"/>
      <c r="HKH13" s="154"/>
      <c r="HKI13" s="154"/>
      <c r="HKJ13" s="154"/>
      <c r="HKK13" s="154"/>
      <c r="HKL13" s="154"/>
      <c r="HKM13" s="154"/>
      <c r="HKN13" s="154"/>
      <c r="HKO13" s="154"/>
      <c r="HKP13" s="154"/>
      <c r="HKQ13" s="154"/>
      <c r="HKR13" s="154"/>
      <c r="HKS13" s="154"/>
      <c r="HKT13" s="154"/>
      <c r="HKU13" s="154"/>
      <c r="HKV13" s="154"/>
      <c r="HKW13" s="154"/>
      <c r="HKX13" s="154"/>
      <c r="HKY13" s="154"/>
      <c r="HKZ13" s="154"/>
      <c r="HLA13" s="154"/>
      <c r="HLB13" s="154"/>
      <c r="HLC13" s="154"/>
      <c r="HLD13" s="154"/>
      <c r="HLE13" s="154"/>
      <c r="HLF13" s="154"/>
      <c r="HLG13" s="154"/>
      <c r="HLH13" s="154"/>
      <c r="HLI13" s="154"/>
      <c r="HLJ13" s="154"/>
      <c r="HLK13" s="154"/>
      <c r="HLL13" s="154"/>
      <c r="HLM13" s="154"/>
      <c r="HLN13" s="154"/>
      <c r="HLO13" s="154"/>
      <c r="HLP13" s="154"/>
      <c r="HLQ13" s="154"/>
      <c r="HLR13" s="154"/>
      <c r="HLS13" s="154"/>
      <c r="HLT13" s="154"/>
      <c r="HLU13" s="154"/>
      <c r="HLV13" s="154"/>
      <c r="HLW13" s="154"/>
      <c r="HLX13" s="154"/>
      <c r="HLY13" s="154"/>
      <c r="HLZ13" s="154"/>
      <c r="HMA13" s="154"/>
      <c r="HMB13" s="154"/>
      <c r="HMC13" s="154"/>
      <c r="HMD13" s="154"/>
      <c r="HME13" s="154"/>
      <c r="HMF13" s="154"/>
      <c r="HMG13" s="154"/>
      <c r="HMH13" s="154"/>
      <c r="HMI13" s="154"/>
      <c r="HMJ13" s="154"/>
      <c r="HMK13" s="154"/>
      <c r="HML13" s="154"/>
      <c r="HMM13" s="154"/>
      <c r="HMN13" s="154"/>
      <c r="HMO13" s="154"/>
      <c r="HMP13" s="154"/>
      <c r="HMQ13" s="154"/>
      <c r="HMR13" s="154"/>
      <c r="HMS13" s="154"/>
      <c r="HMT13" s="154"/>
      <c r="HMU13" s="154"/>
      <c r="HMV13" s="154"/>
      <c r="HMW13" s="154"/>
      <c r="HMX13" s="154"/>
      <c r="HMY13" s="154"/>
      <c r="HMZ13" s="154"/>
      <c r="HNA13" s="154"/>
      <c r="HNB13" s="154"/>
      <c r="HNC13" s="154"/>
      <c r="HND13" s="154"/>
      <c r="HNE13" s="154"/>
      <c r="HNF13" s="154"/>
      <c r="HNG13" s="154"/>
      <c r="HNH13" s="154"/>
      <c r="HNI13" s="154"/>
      <c r="HNJ13" s="154"/>
      <c r="HNK13" s="154"/>
      <c r="HNL13" s="154"/>
      <c r="HNM13" s="154"/>
      <c r="HNN13" s="154"/>
      <c r="HNO13" s="154"/>
      <c r="HNP13" s="154"/>
      <c r="HNQ13" s="154"/>
      <c r="HNR13" s="154"/>
      <c r="HNS13" s="154"/>
      <c r="HNT13" s="154"/>
      <c r="HNU13" s="154"/>
      <c r="HNV13" s="154"/>
      <c r="HNW13" s="154"/>
      <c r="HNX13" s="154"/>
      <c r="HNY13" s="154"/>
      <c r="HNZ13" s="154"/>
      <c r="HOA13" s="154"/>
      <c r="HOB13" s="154"/>
      <c r="HOC13" s="154"/>
      <c r="HOD13" s="154"/>
      <c r="HOE13" s="154"/>
      <c r="HOF13" s="154"/>
      <c r="HOG13" s="154"/>
      <c r="HOH13" s="154"/>
      <c r="HOI13" s="154"/>
      <c r="HOJ13" s="154"/>
      <c r="HOK13" s="154"/>
      <c r="HOL13" s="154"/>
      <c r="HOM13" s="154"/>
      <c r="HON13" s="154"/>
      <c r="HOO13" s="154"/>
      <c r="HOP13" s="154"/>
      <c r="HOQ13" s="154"/>
      <c r="HOR13" s="154"/>
      <c r="HOS13" s="154"/>
      <c r="HOT13" s="154"/>
      <c r="HOU13" s="154"/>
      <c r="HOV13" s="154"/>
      <c r="HOW13" s="154"/>
      <c r="HOX13" s="154"/>
      <c r="HOY13" s="154"/>
      <c r="HOZ13" s="154"/>
      <c r="HPA13" s="154"/>
      <c r="HPB13" s="154"/>
      <c r="HPC13" s="154"/>
      <c r="HPD13" s="154"/>
      <c r="HPE13" s="154"/>
      <c r="HPF13" s="154"/>
      <c r="HPG13" s="154"/>
      <c r="HPH13" s="154"/>
      <c r="HPI13" s="154"/>
      <c r="HPJ13" s="154"/>
      <c r="HPK13" s="154"/>
      <c r="HPL13" s="154"/>
      <c r="HPM13" s="154"/>
      <c r="HPN13" s="154"/>
      <c r="HPO13" s="154"/>
      <c r="HPP13" s="154"/>
      <c r="HPQ13" s="154"/>
      <c r="HPR13" s="154"/>
      <c r="HPS13" s="154"/>
      <c r="HPT13" s="154"/>
      <c r="HPU13" s="154"/>
      <c r="HPV13" s="154"/>
      <c r="HPW13" s="154"/>
      <c r="HPX13" s="154"/>
      <c r="HPY13" s="154"/>
      <c r="HPZ13" s="154"/>
      <c r="HQA13" s="154"/>
      <c r="HQB13" s="154"/>
      <c r="HQC13" s="154"/>
      <c r="HQD13" s="154"/>
      <c r="HQE13" s="154"/>
      <c r="HQF13" s="154"/>
      <c r="HQG13" s="154"/>
      <c r="HQH13" s="154"/>
      <c r="HQI13" s="154"/>
      <c r="HQJ13" s="154"/>
      <c r="HQK13" s="154"/>
      <c r="HQL13" s="154"/>
      <c r="HQM13" s="154"/>
      <c r="HQN13" s="154"/>
      <c r="HQO13" s="154"/>
      <c r="HQP13" s="154"/>
      <c r="HQQ13" s="154"/>
      <c r="HQR13" s="154"/>
      <c r="HQS13" s="154"/>
      <c r="HQT13" s="154"/>
      <c r="HQU13" s="154"/>
      <c r="HQV13" s="154"/>
      <c r="HQW13" s="154"/>
      <c r="HQX13" s="154"/>
      <c r="HQY13" s="154"/>
      <c r="HQZ13" s="154"/>
      <c r="HRA13" s="154"/>
      <c r="HRB13" s="154"/>
      <c r="HRC13" s="154"/>
      <c r="HRD13" s="154"/>
      <c r="HRE13" s="154"/>
      <c r="HRF13" s="154"/>
      <c r="HRG13" s="154"/>
      <c r="HRH13" s="154"/>
      <c r="HRI13" s="154"/>
      <c r="HRJ13" s="154"/>
      <c r="HRK13" s="154"/>
      <c r="HRL13" s="154"/>
      <c r="HRM13" s="154"/>
      <c r="HRN13" s="154"/>
      <c r="HRO13" s="154"/>
      <c r="HRP13" s="154"/>
      <c r="HRQ13" s="154"/>
      <c r="HRR13" s="154"/>
      <c r="HRS13" s="154"/>
      <c r="HRT13" s="154"/>
      <c r="HRU13" s="154"/>
      <c r="HRV13" s="154"/>
      <c r="HRW13" s="154"/>
      <c r="HRX13" s="154"/>
      <c r="HRY13" s="154"/>
      <c r="HRZ13" s="154"/>
      <c r="HSA13" s="154"/>
      <c r="HSB13" s="154"/>
      <c r="HSC13" s="154"/>
      <c r="HSD13" s="154"/>
      <c r="HSE13" s="154"/>
      <c r="HSF13" s="154"/>
      <c r="HSG13" s="154"/>
      <c r="HSH13" s="154"/>
      <c r="HSI13" s="154"/>
      <c r="HSJ13" s="154"/>
      <c r="HSK13" s="154"/>
      <c r="HSL13" s="154"/>
      <c r="HSM13" s="154"/>
      <c r="HSN13" s="154"/>
      <c r="HSO13" s="154"/>
      <c r="HSP13" s="154"/>
      <c r="HSQ13" s="154"/>
      <c r="HSR13" s="154"/>
      <c r="HSS13" s="154"/>
      <c r="HST13" s="154"/>
      <c r="HSU13" s="154"/>
      <c r="HSV13" s="154"/>
      <c r="HSW13" s="154"/>
      <c r="HSX13" s="154"/>
      <c r="HSY13" s="154"/>
      <c r="HSZ13" s="154"/>
      <c r="HTA13" s="154"/>
      <c r="HTB13" s="154"/>
      <c r="HTC13" s="154"/>
      <c r="HTD13" s="154"/>
      <c r="HTE13" s="154"/>
      <c r="HTF13" s="154"/>
      <c r="HTG13" s="154"/>
      <c r="HTH13" s="154"/>
      <c r="HTI13" s="154"/>
      <c r="HTJ13" s="154"/>
      <c r="HTK13" s="154"/>
      <c r="HTL13" s="154"/>
      <c r="HTM13" s="154"/>
      <c r="HTN13" s="154"/>
      <c r="HTO13" s="154"/>
      <c r="HTP13" s="154"/>
      <c r="HTQ13" s="154"/>
      <c r="HTR13" s="154"/>
      <c r="HTS13" s="154"/>
      <c r="HTT13" s="154"/>
      <c r="HTU13" s="154"/>
      <c r="HTV13" s="154"/>
      <c r="HTW13" s="154"/>
      <c r="HTX13" s="154"/>
      <c r="HTY13" s="154"/>
      <c r="HTZ13" s="154"/>
      <c r="HUA13" s="154"/>
      <c r="HUB13" s="154"/>
      <c r="HUC13" s="154"/>
      <c r="HUD13" s="154"/>
      <c r="HUE13" s="154"/>
      <c r="HUF13" s="154"/>
      <c r="HUG13" s="154"/>
      <c r="HUH13" s="154"/>
      <c r="HUI13" s="154"/>
      <c r="HUJ13" s="154"/>
      <c r="HUK13" s="154"/>
      <c r="HUL13" s="154"/>
      <c r="HUM13" s="154"/>
      <c r="HUN13" s="154"/>
      <c r="HUO13" s="154"/>
      <c r="HUP13" s="154"/>
      <c r="HUQ13" s="154"/>
      <c r="HUR13" s="154"/>
      <c r="HUS13" s="154"/>
      <c r="HUT13" s="154"/>
      <c r="HUU13" s="154"/>
      <c r="HUV13" s="154"/>
      <c r="HUW13" s="154"/>
      <c r="HUX13" s="154"/>
      <c r="HUY13" s="154"/>
      <c r="HUZ13" s="154"/>
      <c r="HVA13" s="154"/>
      <c r="HVB13" s="154"/>
      <c r="HVC13" s="154"/>
      <c r="HVD13" s="154"/>
      <c r="HVE13" s="154"/>
      <c r="HVF13" s="154"/>
      <c r="HVG13" s="154"/>
      <c r="HVH13" s="154"/>
      <c r="HVI13" s="154"/>
      <c r="HVJ13" s="154"/>
      <c r="HVK13" s="154"/>
      <c r="HVL13" s="154"/>
      <c r="HVM13" s="154"/>
      <c r="HVN13" s="154"/>
      <c r="HVO13" s="154"/>
      <c r="HVP13" s="154"/>
      <c r="HVQ13" s="154"/>
      <c r="HVR13" s="154"/>
      <c r="HVS13" s="154"/>
      <c r="HVT13" s="154"/>
      <c r="HVU13" s="154"/>
      <c r="HVV13" s="154"/>
      <c r="HVW13" s="154"/>
      <c r="HVX13" s="154"/>
      <c r="HVY13" s="154"/>
      <c r="HVZ13" s="154"/>
      <c r="HWA13" s="154"/>
      <c r="HWB13" s="154"/>
      <c r="HWC13" s="154"/>
      <c r="HWD13" s="154"/>
      <c r="HWE13" s="154"/>
      <c r="HWF13" s="154"/>
      <c r="HWG13" s="154"/>
      <c r="HWH13" s="154"/>
      <c r="HWI13" s="154"/>
      <c r="HWJ13" s="154"/>
      <c r="HWK13" s="154"/>
      <c r="HWL13" s="154"/>
      <c r="HWM13" s="154"/>
      <c r="HWN13" s="154"/>
      <c r="HWO13" s="154"/>
      <c r="HWP13" s="154"/>
      <c r="HWQ13" s="154"/>
      <c r="HWR13" s="154"/>
      <c r="HWS13" s="154"/>
      <c r="HWT13" s="154"/>
      <c r="HWU13" s="154"/>
      <c r="HWV13" s="154"/>
      <c r="HWW13" s="154"/>
      <c r="HWX13" s="154"/>
      <c r="HWY13" s="154"/>
      <c r="HWZ13" s="154"/>
      <c r="HXA13" s="154"/>
      <c r="HXB13" s="154"/>
      <c r="HXC13" s="154"/>
      <c r="HXD13" s="154"/>
      <c r="HXE13" s="154"/>
      <c r="HXF13" s="154"/>
      <c r="HXG13" s="154"/>
      <c r="HXH13" s="154"/>
      <c r="HXI13" s="154"/>
      <c r="HXJ13" s="154"/>
      <c r="HXK13" s="154"/>
      <c r="HXL13" s="154"/>
      <c r="HXM13" s="154"/>
      <c r="HXN13" s="154"/>
      <c r="HXO13" s="154"/>
      <c r="HXP13" s="154"/>
      <c r="HXQ13" s="154"/>
      <c r="HXR13" s="154"/>
      <c r="HXS13" s="154"/>
      <c r="HXT13" s="154"/>
      <c r="HXU13" s="154"/>
      <c r="HXV13" s="154"/>
      <c r="HXW13" s="154"/>
      <c r="HXX13" s="154"/>
      <c r="HXY13" s="154"/>
      <c r="HXZ13" s="154"/>
      <c r="HYA13" s="154"/>
      <c r="HYB13" s="154"/>
      <c r="HYC13" s="154"/>
      <c r="HYD13" s="154"/>
      <c r="HYE13" s="154"/>
      <c r="HYF13" s="154"/>
      <c r="HYG13" s="154"/>
      <c r="HYH13" s="154"/>
      <c r="HYI13" s="154"/>
      <c r="HYJ13" s="154"/>
      <c r="HYK13" s="154"/>
      <c r="HYL13" s="154"/>
      <c r="HYM13" s="154"/>
      <c r="HYN13" s="154"/>
      <c r="HYO13" s="154"/>
      <c r="HYP13" s="154"/>
      <c r="HYQ13" s="154"/>
      <c r="HYR13" s="154"/>
      <c r="HYS13" s="154"/>
      <c r="HYT13" s="154"/>
      <c r="HYU13" s="154"/>
      <c r="HYV13" s="154"/>
      <c r="HYW13" s="154"/>
      <c r="HYX13" s="154"/>
      <c r="HYY13" s="154"/>
      <c r="HYZ13" s="154"/>
      <c r="HZA13" s="154"/>
      <c r="HZB13" s="154"/>
      <c r="HZC13" s="154"/>
      <c r="HZD13" s="154"/>
      <c r="HZE13" s="154"/>
      <c r="HZF13" s="154"/>
      <c r="HZG13" s="154"/>
      <c r="HZH13" s="154"/>
      <c r="HZI13" s="154"/>
      <c r="HZJ13" s="154"/>
      <c r="HZK13" s="154"/>
      <c r="HZL13" s="154"/>
      <c r="HZM13" s="154"/>
      <c r="HZN13" s="154"/>
      <c r="HZO13" s="154"/>
      <c r="HZP13" s="154"/>
      <c r="HZQ13" s="154"/>
      <c r="HZR13" s="154"/>
      <c r="HZS13" s="154"/>
      <c r="HZT13" s="154"/>
      <c r="HZU13" s="154"/>
      <c r="HZV13" s="154"/>
      <c r="HZW13" s="154"/>
      <c r="HZX13" s="154"/>
      <c r="HZY13" s="154"/>
      <c r="HZZ13" s="154"/>
      <c r="IAA13" s="154"/>
      <c r="IAB13" s="154"/>
      <c r="IAC13" s="154"/>
      <c r="IAD13" s="154"/>
      <c r="IAE13" s="154"/>
      <c r="IAF13" s="154"/>
      <c r="IAG13" s="154"/>
      <c r="IAH13" s="154"/>
      <c r="IAI13" s="154"/>
      <c r="IAJ13" s="154"/>
      <c r="IAK13" s="154"/>
      <c r="IAL13" s="154"/>
      <c r="IAM13" s="154"/>
      <c r="IAN13" s="154"/>
      <c r="IAO13" s="154"/>
      <c r="IAP13" s="154"/>
      <c r="IAQ13" s="154"/>
      <c r="IAR13" s="154"/>
      <c r="IAS13" s="154"/>
      <c r="IAT13" s="154"/>
      <c r="IAU13" s="154"/>
      <c r="IAV13" s="154"/>
      <c r="IAW13" s="154"/>
      <c r="IAX13" s="154"/>
      <c r="IAY13" s="154"/>
      <c r="IAZ13" s="154"/>
      <c r="IBA13" s="154"/>
      <c r="IBB13" s="154"/>
      <c r="IBC13" s="154"/>
      <c r="IBD13" s="154"/>
      <c r="IBE13" s="154"/>
      <c r="IBF13" s="154"/>
      <c r="IBG13" s="154"/>
      <c r="IBH13" s="154"/>
      <c r="IBI13" s="154"/>
      <c r="IBJ13" s="154"/>
      <c r="IBK13" s="154"/>
      <c r="IBL13" s="154"/>
      <c r="IBM13" s="154"/>
      <c r="IBN13" s="154"/>
      <c r="IBO13" s="154"/>
      <c r="IBP13" s="154"/>
      <c r="IBQ13" s="154"/>
      <c r="IBR13" s="154"/>
      <c r="IBS13" s="154"/>
      <c r="IBT13" s="154"/>
      <c r="IBU13" s="154"/>
      <c r="IBV13" s="154"/>
      <c r="IBW13" s="154"/>
      <c r="IBX13" s="154"/>
      <c r="IBY13" s="154"/>
      <c r="IBZ13" s="154"/>
      <c r="ICA13" s="154"/>
      <c r="ICB13" s="154"/>
      <c r="ICC13" s="154"/>
      <c r="ICD13" s="154"/>
      <c r="ICE13" s="154"/>
      <c r="ICF13" s="154"/>
      <c r="ICG13" s="154"/>
      <c r="ICH13" s="154"/>
      <c r="ICI13" s="154"/>
      <c r="ICJ13" s="154"/>
      <c r="ICK13" s="154"/>
      <c r="ICL13" s="154"/>
      <c r="ICM13" s="154"/>
      <c r="ICN13" s="154"/>
      <c r="ICO13" s="154"/>
      <c r="ICP13" s="154"/>
      <c r="ICQ13" s="154"/>
      <c r="ICR13" s="154"/>
      <c r="ICS13" s="154"/>
      <c r="ICT13" s="154"/>
      <c r="ICU13" s="154"/>
      <c r="ICV13" s="154"/>
      <c r="ICW13" s="154"/>
      <c r="ICX13" s="154"/>
      <c r="ICY13" s="154"/>
      <c r="ICZ13" s="154"/>
      <c r="IDA13" s="154"/>
      <c r="IDB13" s="154"/>
      <c r="IDC13" s="154"/>
      <c r="IDD13" s="154"/>
      <c r="IDE13" s="154"/>
      <c r="IDF13" s="154"/>
      <c r="IDG13" s="154"/>
      <c r="IDH13" s="154"/>
      <c r="IDI13" s="154"/>
      <c r="IDJ13" s="154"/>
      <c r="IDK13" s="154"/>
      <c r="IDL13" s="154"/>
      <c r="IDM13" s="154"/>
      <c r="IDN13" s="154"/>
      <c r="IDO13" s="154"/>
      <c r="IDP13" s="154"/>
      <c r="IDQ13" s="154"/>
      <c r="IDR13" s="154"/>
      <c r="IDS13" s="154"/>
      <c r="IDT13" s="154"/>
      <c r="IDU13" s="154"/>
      <c r="IDV13" s="154"/>
      <c r="IDW13" s="154"/>
      <c r="IDX13" s="154"/>
      <c r="IDY13" s="154"/>
      <c r="IDZ13" s="154"/>
      <c r="IEA13" s="154"/>
      <c r="IEB13" s="154"/>
      <c r="IEC13" s="154"/>
      <c r="IED13" s="154"/>
      <c r="IEE13" s="154"/>
      <c r="IEF13" s="154"/>
      <c r="IEG13" s="154"/>
      <c r="IEH13" s="154"/>
      <c r="IEI13" s="154"/>
      <c r="IEJ13" s="154"/>
      <c r="IEK13" s="154"/>
      <c r="IEL13" s="154"/>
      <c r="IEM13" s="154"/>
      <c r="IEN13" s="154"/>
      <c r="IEO13" s="154"/>
      <c r="IEP13" s="154"/>
      <c r="IEQ13" s="154"/>
      <c r="IER13" s="154"/>
      <c r="IES13" s="154"/>
      <c r="IET13" s="154"/>
      <c r="IEU13" s="154"/>
      <c r="IEV13" s="154"/>
      <c r="IEW13" s="154"/>
      <c r="IEX13" s="154"/>
      <c r="IEY13" s="154"/>
      <c r="IEZ13" s="154"/>
      <c r="IFA13" s="154"/>
      <c r="IFB13" s="154"/>
      <c r="IFC13" s="154"/>
      <c r="IFD13" s="154"/>
      <c r="IFE13" s="154"/>
      <c r="IFF13" s="154"/>
      <c r="IFG13" s="154"/>
      <c r="IFH13" s="154"/>
      <c r="IFI13" s="154"/>
      <c r="IFJ13" s="154"/>
      <c r="IFK13" s="154"/>
      <c r="IFL13" s="154"/>
      <c r="IFM13" s="154"/>
      <c r="IFN13" s="154"/>
      <c r="IFO13" s="154"/>
      <c r="IFP13" s="154"/>
      <c r="IFQ13" s="154"/>
      <c r="IFR13" s="154"/>
      <c r="IFS13" s="154"/>
      <c r="IFT13" s="154"/>
      <c r="IFU13" s="154"/>
      <c r="IFV13" s="154"/>
      <c r="IFW13" s="154"/>
      <c r="IFX13" s="154"/>
      <c r="IFY13" s="154"/>
      <c r="IFZ13" s="154"/>
      <c r="IGA13" s="154"/>
      <c r="IGB13" s="154"/>
      <c r="IGC13" s="154"/>
      <c r="IGD13" s="154"/>
      <c r="IGE13" s="154"/>
      <c r="IGF13" s="154"/>
      <c r="IGG13" s="154"/>
      <c r="IGH13" s="154"/>
      <c r="IGI13" s="154"/>
      <c r="IGJ13" s="154"/>
      <c r="IGK13" s="154"/>
      <c r="IGL13" s="154"/>
      <c r="IGM13" s="154"/>
      <c r="IGN13" s="154"/>
      <c r="IGO13" s="154"/>
      <c r="IGP13" s="154"/>
      <c r="IGQ13" s="154"/>
      <c r="IGR13" s="154"/>
      <c r="IGS13" s="154"/>
      <c r="IGT13" s="154"/>
      <c r="IGU13" s="154"/>
      <c r="IGV13" s="154"/>
      <c r="IGW13" s="154"/>
      <c r="IGX13" s="154"/>
      <c r="IGY13" s="154"/>
      <c r="IGZ13" s="154"/>
      <c r="IHA13" s="154"/>
      <c r="IHB13" s="154"/>
      <c r="IHC13" s="154"/>
      <c r="IHD13" s="154"/>
      <c r="IHE13" s="154"/>
      <c r="IHF13" s="154"/>
      <c r="IHG13" s="154"/>
      <c r="IHH13" s="154"/>
      <c r="IHI13" s="154"/>
      <c r="IHJ13" s="154"/>
      <c r="IHK13" s="154"/>
      <c r="IHL13" s="154"/>
      <c r="IHM13" s="154"/>
      <c r="IHN13" s="154"/>
      <c r="IHO13" s="154"/>
      <c r="IHP13" s="154"/>
      <c r="IHQ13" s="154"/>
      <c r="IHR13" s="154"/>
      <c r="IHS13" s="154"/>
      <c r="IHT13" s="154"/>
      <c r="IHU13" s="154"/>
      <c r="IHV13" s="154"/>
      <c r="IHW13" s="154"/>
      <c r="IHX13" s="154"/>
      <c r="IHY13" s="154"/>
      <c r="IHZ13" s="154"/>
      <c r="IIA13" s="154"/>
      <c r="IIB13" s="154"/>
      <c r="IIC13" s="154"/>
      <c r="IID13" s="154"/>
      <c r="IIE13" s="154"/>
      <c r="IIF13" s="154"/>
      <c r="IIG13" s="154"/>
      <c r="IIH13" s="154"/>
      <c r="III13" s="154"/>
      <c r="IIJ13" s="154"/>
      <c r="IIK13" s="154"/>
      <c r="IIL13" s="154"/>
      <c r="IIM13" s="154"/>
      <c r="IIN13" s="154"/>
      <c r="IIO13" s="154"/>
      <c r="IIP13" s="154"/>
      <c r="IIQ13" s="154"/>
      <c r="IIR13" s="154"/>
      <c r="IIS13" s="154"/>
      <c r="IIT13" s="154"/>
      <c r="IIU13" s="154"/>
      <c r="IIV13" s="154"/>
      <c r="IIW13" s="154"/>
      <c r="IIX13" s="154"/>
      <c r="IIY13" s="154"/>
      <c r="IIZ13" s="154"/>
      <c r="IJA13" s="154"/>
      <c r="IJB13" s="154"/>
      <c r="IJC13" s="154"/>
      <c r="IJD13" s="154"/>
      <c r="IJE13" s="154"/>
      <c r="IJF13" s="154"/>
      <c r="IJG13" s="154"/>
      <c r="IJH13" s="154"/>
      <c r="IJI13" s="154"/>
      <c r="IJJ13" s="154"/>
      <c r="IJK13" s="154"/>
      <c r="IJL13" s="154"/>
      <c r="IJM13" s="154"/>
      <c r="IJN13" s="154"/>
      <c r="IJO13" s="154"/>
      <c r="IJP13" s="154"/>
      <c r="IJQ13" s="154"/>
      <c r="IJR13" s="154"/>
      <c r="IJS13" s="154"/>
      <c r="IJT13" s="154"/>
      <c r="IJU13" s="154"/>
      <c r="IJV13" s="154"/>
      <c r="IJW13" s="154"/>
      <c r="IJX13" s="154"/>
      <c r="IJY13" s="154"/>
      <c r="IJZ13" s="154"/>
      <c r="IKA13" s="154"/>
      <c r="IKB13" s="154"/>
      <c r="IKC13" s="154"/>
      <c r="IKD13" s="154"/>
      <c r="IKE13" s="154"/>
      <c r="IKF13" s="154"/>
      <c r="IKG13" s="154"/>
      <c r="IKH13" s="154"/>
      <c r="IKI13" s="154"/>
      <c r="IKJ13" s="154"/>
      <c r="IKK13" s="154"/>
      <c r="IKL13" s="154"/>
      <c r="IKM13" s="154"/>
      <c r="IKN13" s="154"/>
      <c r="IKO13" s="154"/>
      <c r="IKP13" s="154"/>
      <c r="IKQ13" s="154"/>
      <c r="IKR13" s="154"/>
      <c r="IKS13" s="154"/>
      <c r="IKT13" s="154"/>
      <c r="IKU13" s="154"/>
      <c r="IKV13" s="154"/>
      <c r="IKW13" s="154"/>
      <c r="IKX13" s="154"/>
      <c r="IKY13" s="154"/>
      <c r="IKZ13" s="154"/>
      <c r="ILA13" s="154"/>
      <c r="ILB13" s="154"/>
      <c r="ILC13" s="154"/>
      <c r="ILD13" s="154"/>
      <c r="ILE13" s="154"/>
      <c r="ILF13" s="154"/>
      <c r="ILG13" s="154"/>
      <c r="ILH13" s="154"/>
      <c r="ILI13" s="154"/>
      <c r="ILJ13" s="154"/>
      <c r="ILK13" s="154"/>
      <c r="ILL13" s="154"/>
      <c r="ILM13" s="154"/>
      <c r="ILN13" s="154"/>
      <c r="ILO13" s="154"/>
      <c r="ILP13" s="154"/>
      <c r="ILQ13" s="154"/>
      <c r="ILR13" s="154"/>
      <c r="ILS13" s="154"/>
      <c r="ILT13" s="154"/>
      <c r="ILU13" s="154"/>
      <c r="ILV13" s="154"/>
      <c r="ILW13" s="154"/>
      <c r="ILX13" s="154"/>
      <c r="ILY13" s="154"/>
      <c r="ILZ13" s="154"/>
      <c r="IMA13" s="154"/>
      <c r="IMB13" s="154"/>
      <c r="IMC13" s="154"/>
      <c r="IMD13" s="154"/>
      <c r="IME13" s="154"/>
      <c r="IMF13" s="154"/>
      <c r="IMG13" s="154"/>
      <c r="IMH13" s="154"/>
      <c r="IMI13" s="154"/>
      <c r="IMJ13" s="154"/>
      <c r="IMK13" s="154"/>
      <c r="IML13" s="154"/>
      <c r="IMM13" s="154"/>
      <c r="IMN13" s="154"/>
      <c r="IMO13" s="154"/>
      <c r="IMP13" s="154"/>
      <c r="IMQ13" s="154"/>
      <c r="IMR13" s="154"/>
      <c r="IMS13" s="154"/>
      <c r="IMT13" s="154"/>
      <c r="IMU13" s="154"/>
      <c r="IMV13" s="154"/>
      <c r="IMW13" s="154"/>
      <c r="IMX13" s="154"/>
      <c r="IMY13" s="154"/>
      <c r="IMZ13" s="154"/>
      <c r="INA13" s="154"/>
      <c r="INB13" s="154"/>
      <c r="INC13" s="154"/>
      <c r="IND13" s="154"/>
      <c r="INE13" s="154"/>
      <c r="INF13" s="154"/>
      <c r="ING13" s="154"/>
      <c r="INH13" s="154"/>
      <c r="INI13" s="154"/>
      <c r="INJ13" s="154"/>
      <c r="INK13" s="154"/>
      <c r="INL13" s="154"/>
      <c r="INM13" s="154"/>
      <c r="INN13" s="154"/>
      <c r="INO13" s="154"/>
      <c r="INP13" s="154"/>
      <c r="INQ13" s="154"/>
      <c r="INR13" s="154"/>
      <c r="INS13" s="154"/>
      <c r="INT13" s="154"/>
      <c r="INU13" s="154"/>
      <c r="INV13" s="154"/>
      <c r="INW13" s="154"/>
      <c r="INX13" s="154"/>
      <c r="INY13" s="154"/>
      <c r="INZ13" s="154"/>
      <c r="IOA13" s="154"/>
      <c r="IOB13" s="154"/>
      <c r="IOC13" s="154"/>
      <c r="IOD13" s="154"/>
      <c r="IOE13" s="154"/>
      <c r="IOF13" s="154"/>
      <c r="IOG13" s="154"/>
      <c r="IOH13" s="154"/>
      <c r="IOI13" s="154"/>
      <c r="IOJ13" s="154"/>
      <c r="IOK13" s="154"/>
      <c r="IOL13" s="154"/>
      <c r="IOM13" s="154"/>
      <c r="ION13" s="154"/>
      <c r="IOO13" s="154"/>
      <c r="IOP13" s="154"/>
      <c r="IOQ13" s="154"/>
      <c r="IOR13" s="154"/>
      <c r="IOS13" s="154"/>
      <c r="IOT13" s="154"/>
      <c r="IOU13" s="154"/>
      <c r="IOV13" s="154"/>
      <c r="IOW13" s="154"/>
      <c r="IOX13" s="154"/>
      <c r="IOY13" s="154"/>
      <c r="IOZ13" s="154"/>
      <c r="IPA13" s="154"/>
      <c r="IPB13" s="154"/>
      <c r="IPC13" s="154"/>
      <c r="IPD13" s="154"/>
      <c r="IPE13" s="154"/>
      <c r="IPF13" s="154"/>
      <c r="IPG13" s="154"/>
      <c r="IPH13" s="154"/>
      <c r="IPI13" s="154"/>
      <c r="IPJ13" s="154"/>
      <c r="IPK13" s="154"/>
      <c r="IPL13" s="154"/>
      <c r="IPM13" s="154"/>
      <c r="IPN13" s="154"/>
      <c r="IPO13" s="154"/>
      <c r="IPP13" s="154"/>
      <c r="IPQ13" s="154"/>
      <c r="IPR13" s="154"/>
      <c r="IPS13" s="154"/>
      <c r="IPT13" s="154"/>
      <c r="IPU13" s="154"/>
      <c r="IPV13" s="154"/>
      <c r="IPW13" s="154"/>
      <c r="IPX13" s="154"/>
      <c r="IPY13" s="154"/>
      <c r="IPZ13" s="154"/>
      <c r="IQA13" s="154"/>
      <c r="IQB13" s="154"/>
      <c r="IQC13" s="154"/>
      <c r="IQD13" s="154"/>
      <c r="IQE13" s="154"/>
      <c r="IQF13" s="154"/>
      <c r="IQG13" s="154"/>
      <c r="IQH13" s="154"/>
      <c r="IQI13" s="154"/>
      <c r="IQJ13" s="154"/>
      <c r="IQK13" s="154"/>
      <c r="IQL13" s="154"/>
      <c r="IQM13" s="154"/>
      <c r="IQN13" s="154"/>
      <c r="IQO13" s="154"/>
      <c r="IQP13" s="154"/>
      <c r="IQQ13" s="154"/>
      <c r="IQR13" s="154"/>
      <c r="IQS13" s="154"/>
      <c r="IQT13" s="154"/>
      <c r="IQU13" s="154"/>
      <c r="IQV13" s="154"/>
      <c r="IQW13" s="154"/>
      <c r="IQX13" s="154"/>
      <c r="IQY13" s="154"/>
      <c r="IQZ13" s="154"/>
      <c r="IRA13" s="154"/>
      <c r="IRB13" s="154"/>
      <c r="IRC13" s="154"/>
      <c r="IRD13" s="154"/>
      <c r="IRE13" s="154"/>
      <c r="IRF13" s="154"/>
      <c r="IRG13" s="154"/>
      <c r="IRH13" s="154"/>
      <c r="IRI13" s="154"/>
      <c r="IRJ13" s="154"/>
      <c r="IRK13" s="154"/>
      <c r="IRL13" s="154"/>
      <c r="IRM13" s="154"/>
      <c r="IRN13" s="154"/>
      <c r="IRO13" s="154"/>
      <c r="IRP13" s="154"/>
      <c r="IRQ13" s="154"/>
      <c r="IRR13" s="154"/>
      <c r="IRS13" s="154"/>
      <c r="IRT13" s="154"/>
      <c r="IRU13" s="154"/>
      <c r="IRV13" s="154"/>
      <c r="IRW13" s="154"/>
      <c r="IRX13" s="154"/>
      <c r="IRY13" s="154"/>
      <c r="IRZ13" s="154"/>
      <c r="ISA13" s="154"/>
      <c r="ISB13" s="154"/>
      <c r="ISC13" s="154"/>
      <c r="ISD13" s="154"/>
      <c r="ISE13" s="154"/>
      <c r="ISF13" s="154"/>
      <c r="ISG13" s="154"/>
      <c r="ISH13" s="154"/>
      <c r="ISI13" s="154"/>
      <c r="ISJ13" s="154"/>
      <c r="ISK13" s="154"/>
      <c r="ISL13" s="154"/>
      <c r="ISM13" s="154"/>
      <c r="ISN13" s="154"/>
      <c r="ISO13" s="154"/>
      <c r="ISP13" s="154"/>
      <c r="ISQ13" s="154"/>
      <c r="ISR13" s="154"/>
      <c r="ISS13" s="154"/>
      <c r="IST13" s="154"/>
      <c r="ISU13" s="154"/>
      <c r="ISV13" s="154"/>
      <c r="ISW13" s="154"/>
      <c r="ISX13" s="154"/>
      <c r="ISY13" s="154"/>
      <c r="ISZ13" s="154"/>
      <c r="ITA13" s="154"/>
      <c r="ITB13" s="154"/>
      <c r="ITC13" s="154"/>
      <c r="ITD13" s="154"/>
      <c r="ITE13" s="154"/>
      <c r="ITF13" s="154"/>
      <c r="ITG13" s="154"/>
      <c r="ITH13" s="154"/>
      <c r="ITI13" s="154"/>
      <c r="ITJ13" s="154"/>
      <c r="ITK13" s="154"/>
      <c r="ITL13" s="154"/>
      <c r="ITM13" s="154"/>
      <c r="ITN13" s="154"/>
      <c r="ITO13" s="154"/>
      <c r="ITP13" s="154"/>
      <c r="ITQ13" s="154"/>
      <c r="ITR13" s="154"/>
      <c r="ITS13" s="154"/>
      <c r="ITT13" s="154"/>
      <c r="ITU13" s="154"/>
      <c r="ITV13" s="154"/>
      <c r="ITW13" s="154"/>
      <c r="ITX13" s="154"/>
      <c r="ITY13" s="154"/>
      <c r="ITZ13" s="154"/>
      <c r="IUA13" s="154"/>
      <c r="IUB13" s="154"/>
      <c r="IUC13" s="154"/>
      <c r="IUD13" s="154"/>
      <c r="IUE13" s="154"/>
      <c r="IUF13" s="154"/>
      <c r="IUG13" s="154"/>
      <c r="IUH13" s="154"/>
      <c r="IUI13" s="154"/>
      <c r="IUJ13" s="154"/>
      <c r="IUK13" s="154"/>
      <c r="IUL13" s="154"/>
      <c r="IUM13" s="154"/>
      <c r="IUN13" s="154"/>
      <c r="IUO13" s="154"/>
      <c r="IUP13" s="154"/>
      <c r="IUQ13" s="154"/>
      <c r="IUR13" s="154"/>
      <c r="IUS13" s="154"/>
      <c r="IUT13" s="154"/>
      <c r="IUU13" s="154"/>
      <c r="IUV13" s="154"/>
      <c r="IUW13" s="154"/>
      <c r="IUX13" s="154"/>
      <c r="IUY13" s="154"/>
      <c r="IUZ13" s="154"/>
      <c r="IVA13" s="154"/>
      <c r="IVB13" s="154"/>
      <c r="IVC13" s="154"/>
      <c r="IVD13" s="154"/>
      <c r="IVE13" s="154"/>
      <c r="IVF13" s="154"/>
      <c r="IVG13" s="154"/>
      <c r="IVH13" s="154"/>
      <c r="IVI13" s="154"/>
      <c r="IVJ13" s="154"/>
      <c r="IVK13" s="154"/>
      <c r="IVL13" s="154"/>
      <c r="IVM13" s="154"/>
      <c r="IVN13" s="154"/>
      <c r="IVO13" s="154"/>
      <c r="IVP13" s="154"/>
      <c r="IVQ13" s="154"/>
      <c r="IVR13" s="154"/>
      <c r="IVS13" s="154"/>
      <c r="IVT13" s="154"/>
      <c r="IVU13" s="154"/>
      <c r="IVV13" s="154"/>
      <c r="IVW13" s="154"/>
      <c r="IVX13" s="154"/>
      <c r="IVY13" s="154"/>
      <c r="IVZ13" s="154"/>
      <c r="IWA13" s="154"/>
      <c r="IWB13" s="154"/>
      <c r="IWC13" s="154"/>
      <c r="IWD13" s="154"/>
      <c r="IWE13" s="154"/>
      <c r="IWF13" s="154"/>
      <c r="IWG13" s="154"/>
      <c r="IWH13" s="154"/>
      <c r="IWI13" s="154"/>
      <c r="IWJ13" s="154"/>
      <c r="IWK13" s="154"/>
      <c r="IWL13" s="154"/>
      <c r="IWM13" s="154"/>
      <c r="IWN13" s="154"/>
      <c r="IWO13" s="154"/>
      <c r="IWP13" s="154"/>
      <c r="IWQ13" s="154"/>
      <c r="IWR13" s="154"/>
      <c r="IWS13" s="154"/>
      <c r="IWT13" s="154"/>
      <c r="IWU13" s="154"/>
      <c r="IWV13" s="154"/>
      <c r="IWW13" s="154"/>
      <c r="IWX13" s="154"/>
      <c r="IWY13" s="154"/>
      <c r="IWZ13" s="154"/>
      <c r="IXA13" s="154"/>
      <c r="IXB13" s="154"/>
      <c r="IXC13" s="154"/>
      <c r="IXD13" s="154"/>
      <c r="IXE13" s="154"/>
      <c r="IXF13" s="154"/>
      <c r="IXG13" s="154"/>
      <c r="IXH13" s="154"/>
      <c r="IXI13" s="154"/>
      <c r="IXJ13" s="154"/>
      <c r="IXK13" s="154"/>
      <c r="IXL13" s="154"/>
      <c r="IXM13" s="154"/>
      <c r="IXN13" s="154"/>
      <c r="IXO13" s="154"/>
      <c r="IXP13" s="154"/>
      <c r="IXQ13" s="154"/>
      <c r="IXR13" s="154"/>
      <c r="IXS13" s="154"/>
      <c r="IXT13" s="154"/>
      <c r="IXU13" s="154"/>
      <c r="IXV13" s="154"/>
      <c r="IXW13" s="154"/>
      <c r="IXX13" s="154"/>
      <c r="IXY13" s="154"/>
      <c r="IXZ13" s="154"/>
      <c r="IYA13" s="154"/>
      <c r="IYB13" s="154"/>
      <c r="IYC13" s="154"/>
      <c r="IYD13" s="154"/>
      <c r="IYE13" s="154"/>
      <c r="IYF13" s="154"/>
      <c r="IYG13" s="154"/>
      <c r="IYH13" s="154"/>
      <c r="IYI13" s="154"/>
      <c r="IYJ13" s="154"/>
      <c r="IYK13" s="154"/>
      <c r="IYL13" s="154"/>
      <c r="IYM13" s="154"/>
      <c r="IYN13" s="154"/>
      <c r="IYO13" s="154"/>
      <c r="IYP13" s="154"/>
      <c r="IYQ13" s="154"/>
      <c r="IYR13" s="154"/>
      <c r="IYS13" s="154"/>
      <c r="IYT13" s="154"/>
      <c r="IYU13" s="154"/>
      <c r="IYV13" s="154"/>
      <c r="IYW13" s="154"/>
      <c r="IYX13" s="154"/>
      <c r="IYY13" s="154"/>
      <c r="IYZ13" s="154"/>
      <c r="IZA13" s="154"/>
      <c r="IZB13" s="154"/>
      <c r="IZC13" s="154"/>
      <c r="IZD13" s="154"/>
      <c r="IZE13" s="154"/>
      <c r="IZF13" s="154"/>
      <c r="IZG13" s="154"/>
      <c r="IZH13" s="154"/>
      <c r="IZI13" s="154"/>
      <c r="IZJ13" s="154"/>
      <c r="IZK13" s="154"/>
      <c r="IZL13" s="154"/>
      <c r="IZM13" s="154"/>
      <c r="IZN13" s="154"/>
      <c r="IZO13" s="154"/>
      <c r="IZP13" s="154"/>
      <c r="IZQ13" s="154"/>
      <c r="IZR13" s="154"/>
      <c r="IZS13" s="154"/>
      <c r="IZT13" s="154"/>
      <c r="IZU13" s="154"/>
      <c r="IZV13" s="154"/>
      <c r="IZW13" s="154"/>
      <c r="IZX13" s="154"/>
      <c r="IZY13" s="154"/>
      <c r="IZZ13" s="154"/>
      <c r="JAA13" s="154"/>
      <c r="JAB13" s="154"/>
      <c r="JAC13" s="154"/>
      <c r="JAD13" s="154"/>
      <c r="JAE13" s="154"/>
      <c r="JAF13" s="154"/>
      <c r="JAG13" s="154"/>
      <c r="JAH13" s="154"/>
      <c r="JAI13" s="154"/>
      <c r="JAJ13" s="154"/>
      <c r="JAK13" s="154"/>
      <c r="JAL13" s="154"/>
      <c r="JAM13" s="154"/>
      <c r="JAN13" s="154"/>
      <c r="JAO13" s="154"/>
      <c r="JAP13" s="154"/>
      <c r="JAQ13" s="154"/>
      <c r="JAR13" s="154"/>
      <c r="JAS13" s="154"/>
      <c r="JAT13" s="154"/>
      <c r="JAU13" s="154"/>
      <c r="JAV13" s="154"/>
      <c r="JAW13" s="154"/>
      <c r="JAX13" s="154"/>
      <c r="JAY13" s="154"/>
      <c r="JAZ13" s="154"/>
      <c r="JBA13" s="154"/>
      <c r="JBB13" s="154"/>
      <c r="JBC13" s="154"/>
      <c r="JBD13" s="154"/>
      <c r="JBE13" s="154"/>
      <c r="JBF13" s="154"/>
      <c r="JBG13" s="154"/>
      <c r="JBH13" s="154"/>
      <c r="JBI13" s="154"/>
      <c r="JBJ13" s="154"/>
      <c r="JBK13" s="154"/>
      <c r="JBL13" s="154"/>
      <c r="JBM13" s="154"/>
      <c r="JBN13" s="154"/>
      <c r="JBO13" s="154"/>
      <c r="JBP13" s="154"/>
      <c r="JBQ13" s="154"/>
      <c r="JBR13" s="154"/>
      <c r="JBS13" s="154"/>
      <c r="JBT13" s="154"/>
      <c r="JBU13" s="154"/>
      <c r="JBV13" s="154"/>
      <c r="JBW13" s="154"/>
      <c r="JBX13" s="154"/>
      <c r="JBY13" s="154"/>
      <c r="JBZ13" s="154"/>
      <c r="JCA13" s="154"/>
      <c r="JCB13" s="154"/>
      <c r="JCC13" s="154"/>
      <c r="JCD13" s="154"/>
      <c r="JCE13" s="154"/>
      <c r="JCF13" s="154"/>
      <c r="JCG13" s="154"/>
      <c r="JCH13" s="154"/>
      <c r="JCI13" s="154"/>
      <c r="JCJ13" s="154"/>
      <c r="JCK13" s="154"/>
      <c r="JCL13" s="154"/>
      <c r="JCM13" s="154"/>
      <c r="JCN13" s="154"/>
      <c r="JCO13" s="154"/>
      <c r="JCP13" s="154"/>
      <c r="JCQ13" s="154"/>
      <c r="JCR13" s="154"/>
      <c r="JCS13" s="154"/>
      <c r="JCT13" s="154"/>
      <c r="JCU13" s="154"/>
      <c r="JCV13" s="154"/>
      <c r="JCW13" s="154"/>
      <c r="JCX13" s="154"/>
      <c r="JCY13" s="154"/>
      <c r="JCZ13" s="154"/>
      <c r="JDA13" s="154"/>
      <c r="JDB13" s="154"/>
      <c r="JDC13" s="154"/>
      <c r="JDD13" s="154"/>
      <c r="JDE13" s="154"/>
      <c r="JDF13" s="154"/>
      <c r="JDG13" s="154"/>
      <c r="JDH13" s="154"/>
      <c r="JDI13" s="154"/>
      <c r="JDJ13" s="154"/>
      <c r="JDK13" s="154"/>
      <c r="JDL13" s="154"/>
      <c r="JDM13" s="154"/>
      <c r="JDN13" s="154"/>
      <c r="JDO13" s="154"/>
      <c r="JDP13" s="154"/>
      <c r="JDQ13" s="154"/>
      <c r="JDR13" s="154"/>
      <c r="JDS13" s="154"/>
      <c r="JDT13" s="154"/>
      <c r="JDU13" s="154"/>
      <c r="JDV13" s="154"/>
      <c r="JDW13" s="154"/>
      <c r="JDX13" s="154"/>
      <c r="JDY13" s="154"/>
      <c r="JDZ13" s="154"/>
      <c r="JEA13" s="154"/>
      <c r="JEB13" s="154"/>
      <c r="JEC13" s="154"/>
      <c r="JED13" s="154"/>
      <c r="JEE13" s="154"/>
      <c r="JEF13" s="154"/>
      <c r="JEG13" s="154"/>
      <c r="JEH13" s="154"/>
      <c r="JEI13" s="154"/>
      <c r="JEJ13" s="154"/>
      <c r="JEK13" s="154"/>
      <c r="JEL13" s="154"/>
      <c r="JEM13" s="154"/>
      <c r="JEN13" s="154"/>
      <c r="JEO13" s="154"/>
      <c r="JEP13" s="154"/>
      <c r="JEQ13" s="154"/>
      <c r="JER13" s="154"/>
      <c r="JES13" s="154"/>
      <c r="JET13" s="154"/>
      <c r="JEU13" s="154"/>
      <c r="JEV13" s="154"/>
      <c r="JEW13" s="154"/>
      <c r="JEX13" s="154"/>
      <c r="JEY13" s="154"/>
      <c r="JEZ13" s="154"/>
      <c r="JFA13" s="154"/>
      <c r="JFB13" s="154"/>
      <c r="JFC13" s="154"/>
      <c r="JFD13" s="154"/>
      <c r="JFE13" s="154"/>
      <c r="JFF13" s="154"/>
      <c r="JFG13" s="154"/>
      <c r="JFH13" s="154"/>
      <c r="JFI13" s="154"/>
      <c r="JFJ13" s="154"/>
      <c r="JFK13" s="154"/>
      <c r="JFL13" s="154"/>
      <c r="JFM13" s="154"/>
      <c r="JFN13" s="154"/>
      <c r="JFO13" s="154"/>
      <c r="JFP13" s="154"/>
      <c r="JFQ13" s="154"/>
      <c r="JFR13" s="154"/>
      <c r="JFS13" s="154"/>
      <c r="JFT13" s="154"/>
      <c r="JFU13" s="154"/>
      <c r="JFV13" s="154"/>
      <c r="JFW13" s="154"/>
      <c r="JFX13" s="154"/>
      <c r="JFY13" s="154"/>
      <c r="JFZ13" s="154"/>
      <c r="JGA13" s="154"/>
      <c r="JGB13" s="154"/>
      <c r="JGC13" s="154"/>
      <c r="JGD13" s="154"/>
      <c r="JGE13" s="154"/>
      <c r="JGF13" s="154"/>
      <c r="JGG13" s="154"/>
      <c r="JGH13" s="154"/>
      <c r="JGI13" s="154"/>
      <c r="JGJ13" s="154"/>
      <c r="JGK13" s="154"/>
      <c r="JGL13" s="154"/>
      <c r="JGM13" s="154"/>
      <c r="JGN13" s="154"/>
      <c r="JGO13" s="154"/>
      <c r="JGP13" s="154"/>
      <c r="JGQ13" s="154"/>
      <c r="JGR13" s="154"/>
      <c r="JGS13" s="154"/>
      <c r="JGT13" s="154"/>
      <c r="JGU13" s="154"/>
      <c r="JGV13" s="154"/>
      <c r="JGW13" s="154"/>
      <c r="JGX13" s="154"/>
      <c r="JGY13" s="154"/>
      <c r="JGZ13" s="154"/>
      <c r="JHA13" s="154"/>
      <c r="JHB13" s="154"/>
      <c r="JHC13" s="154"/>
      <c r="JHD13" s="154"/>
      <c r="JHE13" s="154"/>
      <c r="JHF13" s="154"/>
      <c r="JHG13" s="154"/>
      <c r="JHH13" s="154"/>
      <c r="JHI13" s="154"/>
      <c r="JHJ13" s="154"/>
      <c r="JHK13" s="154"/>
      <c r="JHL13" s="154"/>
      <c r="JHM13" s="154"/>
      <c r="JHN13" s="154"/>
      <c r="JHO13" s="154"/>
      <c r="JHP13" s="154"/>
      <c r="JHQ13" s="154"/>
      <c r="JHR13" s="154"/>
      <c r="JHS13" s="154"/>
      <c r="JHT13" s="154"/>
      <c r="JHU13" s="154"/>
      <c r="JHV13" s="154"/>
      <c r="JHW13" s="154"/>
      <c r="JHX13" s="154"/>
      <c r="JHY13" s="154"/>
      <c r="JHZ13" s="154"/>
      <c r="JIA13" s="154"/>
      <c r="JIB13" s="154"/>
      <c r="JIC13" s="154"/>
      <c r="JID13" s="154"/>
      <c r="JIE13" s="154"/>
      <c r="JIF13" s="154"/>
      <c r="JIG13" s="154"/>
      <c r="JIH13" s="154"/>
      <c r="JII13" s="154"/>
      <c r="JIJ13" s="154"/>
      <c r="JIK13" s="154"/>
      <c r="JIL13" s="154"/>
      <c r="JIM13" s="154"/>
      <c r="JIN13" s="154"/>
      <c r="JIO13" s="154"/>
      <c r="JIP13" s="154"/>
      <c r="JIQ13" s="154"/>
      <c r="JIR13" s="154"/>
      <c r="JIS13" s="154"/>
      <c r="JIT13" s="154"/>
      <c r="JIU13" s="154"/>
      <c r="JIV13" s="154"/>
      <c r="JIW13" s="154"/>
      <c r="JIX13" s="154"/>
      <c r="JIY13" s="154"/>
      <c r="JIZ13" s="154"/>
      <c r="JJA13" s="154"/>
      <c r="JJB13" s="154"/>
      <c r="JJC13" s="154"/>
      <c r="JJD13" s="154"/>
      <c r="JJE13" s="154"/>
      <c r="JJF13" s="154"/>
      <c r="JJG13" s="154"/>
      <c r="JJH13" s="154"/>
      <c r="JJI13" s="154"/>
      <c r="JJJ13" s="154"/>
      <c r="JJK13" s="154"/>
      <c r="JJL13" s="154"/>
      <c r="JJM13" s="154"/>
      <c r="JJN13" s="154"/>
      <c r="JJO13" s="154"/>
      <c r="JJP13" s="154"/>
      <c r="JJQ13" s="154"/>
      <c r="JJR13" s="154"/>
      <c r="JJS13" s="154"/>
      <c r="JJT13" s="154"/>
      <c r="JJU13" s="154"/>
      <c r="JJV13" s="154"/>
      <c r="JJW13" s="154"/>
      <c r="JJX13" s="154"/>
      <c r="JJY13" s="154"/>
      <c r="JJZ13" s="154"/>
      <c r="JKA13" s="154"/>
      <c r="JKB13" s="154"/>
      <c r="JKC13" s="154"/>
      <c r="JKD13" s="154"/>
      <c r="JKE13" s="154"/>
      <c r="JKF13" s="154"/>
      <c r="JKG13" s="154"/>
      <c r="JKH13" s="154"/>
      <c r="JKI13" s="154"/>
      <c r="JKJ13" s="154"/>
      <c r="JKK13" s="154"/>
      <c r="JKL13" s="154"/>
      <c r="JKM13" s="154"/>
      <c r="JKN13" s="154"/>
      <c r="JKO13" s="154"/>
      <c r="JKP13" s="154"/>
      <c r="JKQ13" s="154"/>
      <c r="JKR13" s="154"/>
      <c r="JKS13" s="154"/>
      <c r="JKT13" s="154"/>
      <c r="JKU13" s="154"/>
      <c r="JKV13" s="154"/>
      <c r="JKW13" s="154"/>
      <c r="JKX13" s="154"/>
      <c r="JKY13" s="154"/>
      <c r="JKZ13" s="154"/>
      <c r="JLA13" s="154"/>
      <c r="JLB13" s="154"/>
      <c r="JLC13" s="154"/>
      <c r="JLD13" s="154"/>
      <c r="JLE13" s="154"/>
      <c r="JLF13" s="154"/>
      <c r="JLG13" s="154"/>
      <c r="JLH13" s="154"/>
      <c r="JLI13" s="154"/>
      <c r="JLJ13" s="154"/>
      <c r="JLK13" s="154"/>
      <c r="JLL13" s="154"/>
      <c r="JLM13" s="154"/>
      <c r="JLN13" s="154"/>
      <c r="JLO13" s="154"/>
      <c r="JLP13" s="154"/>
      <c r="JLQ13" s="154"/>
      <c r="JLR13" s="154"/>
      <c r="JLS13" s="154"/>
      <c r="JLT13" s="154"/>
      <c r="JLU13" s="154"/>
      <c r="JLV13" s="154"/>
      <c r="JLW13" s="154"/>
      <c r="JLX13" s="154"/>
      <c r="JLY13" s="154"/>
      <c r="JLZ13" s="154"/>
      <c r="JMA13" s="154"/>
      <c r="JMB13" s="154"/>
      <c r="JMC13" s="154"/>
      <c r="JMD13" s="154"/>
      <c r="JME13" s="154"/>
      <c r="JMF13" s="154"/>
      <c r="JMG13" s="154"/>
      <c r="JMH13" s="154"/>
      <c r="JMI13" s="154"/>
      <c r="JMJ13" s="154"/>
      <c r="JMK13" s="154"/>
      <c r="JML13" s="154"/>
      <c r="JMM13" s="154"/>
      <c r="JMN13" s="154"/>
      <c r="JMO13" s="154"/>
      <c r="JMP13" s="154"/>
      <c r="JMQ13" s="154"/>
      <c r="JMR13" s="154"/>
      <c r="JMS13" s="154"/>
      <c r="JMT13" s="154"/>
      <c r="JMU13" s="154"/>
      <c r="JMV13" s="154"/>
      <c r="JMW13" s="154"/>
      <c r="JMX13" s="154"/>
      <c r="JMY13" s="154"/>
      <c r="JMZ13" s="154"/>
      <c r="JNA13" s="154"/>
      <c r="JNB13" s="154"/>
      <c r="JNC13" s="154"/>
      <c r="JND13" s="154"/>
      <c r="JNE13" s="154"/>
      <c r="JNF13" s="154"/>
      <c r="JNG13" s="154"/>
      <c r="JNH13" s="154"/>
      <c r="JNI13" s="154"/>
      <c r="JNJ13" s="154"/>
      <c r="JNK13" s="154"/>
      <c r="JNL13" s="154"/>
      <c r="JNM13" s="154"/>
      <c r="JNN13" s="154"/>
      <c r="JNO13" s="154"/>
      <c r="JNP13" s="154"/>
      <c r="JNQ13" s="154"/>
      <c r="JNR13" s="154"/>
      <c r="JNS13" s="154"/>
      <c r="JNT13" s="154"/>
      <c r="JNU13" s="154"/>
      <c r="JNV13" s="154"/>
      <c r="JNW13" s="154"/>
      <c r="JNX13" s="154"/>
      <c r="JNY13" s="154"/>
      <c r="JNZ13" s="154"/>
      <c r="JOA13" s="154"/>
      <c r="JOB13" s="154"/>
      <c r="JOC13" s="154"/>
      <c r="JOD13" s="154"/>
      <c r="JOE13" s="154"/>
      <c r="JOF13" s="154"/>
      <c r="JOG13" s="154"/>
      <c r="JOH13" s="154"/>
      <c r="JOI13" s="154"/>
      <c r="JOJ13" s="154"/>
      <c r="JOK13" s="154"/>
      <c r="JOL13" s="154"/>
      <c r="JOM13" s="154"/>
      <c r="JON13" s="154"/>
      <c r="JOO13" s="154"/>
      <c r="JOP13" s="154"/>
      <c r="JOQ13" s="154"/>
      <c r="JOR13" s="154"/>
      <c r="JOS13" s="154"/>
      <c r="JOT13" s="154"/>
      <c r="JOU13" s="154"/>
      <c r="JOV13" s="154"/>
      <c r="JOW13" s="154"/>
      <c r="JOX13" s="154"/>
      <c r="JOY13" s="154"/>
      <c r="JOZ13" s="154"/>
      <c r="JPA13" s="154"/>
      <c r="JPB13" s="154"/>
      <c r="JPC13" s="154"/>
      <c r="JPD13" s="154"/>
      <c r="JPE13" s="154"/>
      <c r="JPF13" s="154"/>
      <c r="JPG13" s="154"/>
      <c r="JPH13" s="154"/>
      <c r="JPI13" s="154"/>
      <c r="JPJ13" s="154"/>
      <c r="JPK13" s="154"/>
      <c r="JPL13" s="154"/>
      <c r="JPM13" s="154"/>
      <c r="JPN13" s="154"/>
      <c r="JPO13" s="154"/>
      <c r="JPP13" s="154"/>
      <c r="JPQ13" s="154"/>
      <c r="JPR13" s="154"/>
      <c r="JPS13" s="154"/>
      <c r="JPT13" s="154"/>
      <c r="JPU13" s="154"/>
      <c r="JPV13" s="154"/>
      <c r="JPW13" s="154"/>
      <c r="JPX13" s="154"/>
      <c r="JPY13" s="154"/>
      <c r="JPZ13" s="154"/>
      <c r="JQA13" s="154"/>
      <c r="JQB13" s="154"/>
      <c r="JQC13" s="154"/>
      <c r="JQD13" s="154"/>
      <c r="JQE13" s="154"/>
      <c r="JQF13" s="154"/>
      <c r="JQG13" s="154"/>
      <c r="JQH13" s="154"/>
      <c r="JQI13" s="154"/>
      <c r="JQJ13" s="154"/>
      <c r="JQK13" s="154"/>
      <c r="JQL13" s="154"/>
      <c r="JQM13" s="154"/>
      <c r="JQN13" s="154"/>
      <c r="JQO13" s="154"/>
      <c r="JQP13" s="154"/>
      <c r="JQQ13" s="154"/>
      <c r="JQR13" s="154"/>
      <c r="JQS13" s="154"/>
      <c r="JQT13" s="154"/>
      <c r="JQU13" s="154"/>
      <c r="JQV13" s="154"/>
      <c r="JQW13" s="154"/>
      <c r="JQX13" s="154"/>
      <c r="JQY13" s="154"/>
      <c r="JQZ13" s="154"/>
      <c r="JRA13" s="154"/>
      <c r="JRB13" s="154"/>
      <c r="JRC13" s="154"/>
      <c r="JRD13" s="154"/>
      <c r="JRE13" s="154"/>
      <c r="JRF13" s="154"/>
      <c r="JRG13" s="154"/>
      <c r="JRH13" s="154"/>
      <c r="JRI13" s="154"/>
      <c r="JRJ13" s="154"/>
      <c r="JRK13" s="154"/>
      <c r="JRL13" s="154"/>
      <c r="JRM13" s="154"/>
      <c r="JRN13" s="154"/>
      <c r="JRO13" s="154"/>
      <c r="JRP13" s="154"/>
      <c r="JRQ13" s="154"/>
      <c r="JRR13" s="154"/>
      <c r="JRS13" s="154"/>
      <c r="JRT13" s="154"/>
      <c r="JRU13" s="154"/>
      <c r="JRV13" s="154"/>
      <c r="JRW13" s="154"/>
      <c r="JRX13" s="154"/>
      <c r="JRY13" s="154"/>
      <c r="JRZ13" s="154"/>
      <c r="JSA13" s="154"/>
      <c r="JSB13" s="154"/>
      <c r="JSC13" s="154"/>
      <c r="JSD13" s="154"/>
      <c r="JSE13" s="154"/>
      <c r="JSF13" s="154"/>
      <c r="JSG13" s="154"/>
      <c r="JSH13" s="154"/>
      <c r="JSI13" s="154"/>
      <c r="JSJ13" s="154"/>
      <c r="JSK13" s="154"/>
      <c r="JSL13" s="154"/>
      <c r="JSM13" s="154"/>
      <c r="JSN13" s="154"/>
      <c r="JSO13" s="154"/>
      <c r="JSP13" s="154"/>
      <c r="JSQ13" s="154"/>
      <c r="JSR13" s="154"/>
      <c r="JSS13" s="154"/>
      <c r="JST13" s="154"/>
      <c r="JSU13" s="154"/>
      <c r="JSV13" s="154"/>
      <c r="JSW13" s="154"/>
      <c r="JSX13" s="154"/>
      <c r="JSY13" s="154"/>
      <c r="JSZ13" s="154"/>
      <c r="JTA13" s="154"/>
      <c r="JTB13" s="154"/>
      <c r="JTC13" s="154"/>
      <c r="JTD13" s="154"/>
      <c r="JTE13" s="154"/>
      <c r="JTF13" s="154"/>
      <c r="JTG13" s="154"/>
      <c r="JTH13" s="154"/>
      <c r="JTI13" s="154"/>
      <c r="JTJ13" s="154"/>
      <c r="JTK13" s="154"/>
      <c r="JTL13" s="154"/>
      <c r="JTM13" s="154"/>
      <c r="JTN13" s="154"/>
      <c r="JTO13" s="154"/>
      <c r="JTP13" s="154"/>
      <c r="JTQ13" s="154"/>
      <c r="JTR13" s="154"/>
      <c r="JTS13" s="154"/>
      <c r="JTT13" s="154"/>
      <c r="JTU13" s="154"/>
      <c r="JTV13" s="154"/>
      <c r="JTW13" s="154"/>
      <c r="JTX13" s="154"/>
      <c r="JTY13" s="154"/>
      <c r="JTZ13" s="154"/>
      <c r="JUA13" s="154"/>
      <c r="JUB13" s="154"/>
      <c r="JUC13" s="154"/>
      <c r="JUD13" s="154"/>
      <c r="JUE13" s="154"/>
      <c r="JUF13" s="154"/>
      <c r="JUG13" s="154"/>
      <c r="JUH13" s="154"/>
      <c r="JUI13" s="154"/>
      <c r="JUJ13" s="154"/>
      <c r="JUK13" s="154"/>
      <c r="JUL13" s="154"/>
      <c r="JUM13" s="154"/>
      <c r="JUN13" s="154"/>
      <c r="JUO13" s="154"/>
      <c r="JUP13" s="154"/>
      <c r="JUQ13" s="154"/>
      <c r="JUR13" s="154"/>
      <c r="JUS13" s="154"/>
      <c r="JUT13" s="154"/>
      <c r="JUU13" s="154"/>
      <c r="JUV13" s="154"/>
      <c r="JUW13" s="154"/>
      <c r="JUX13" s="154"/>
      <c r="JUY13" s="154"/>
      <c r="JUZ13" s="154"/>
      <c r="JVA13" s="154"/>
      <c r="JVB13" s="154"/>
      <c r="JVC13" s="154"/>
      <c r="JVD13" s="154"/>
      <c r="JVE13" s="154"/>
      <c r="JVF13" s="154"/>
      <c r="JVG13" s="154"/>
      <c r="JVH13" s="154"/>
      <c r="JVI13" s="154"/>
      <c r="JVJ13" s="154"/>
      <c r="JVK13" s="154"/>
      <c r="JVL13" s="154"/>
      <c r="JVM13" s="154"/>
      <c r="JVN13" s="154"/>
      <c r="JVO13" s="154"/>
      <c r="JVP13" s="154"/>
      <c r="JVQ13" s="154"/>
      <c r="JVR13" s="154"/>
      <c r="JVS13" s="154"/>
      <c r="JVT13" s="154"/>
      <c r="JVU13" s="154"/>
      <c r="JVV13" s="154"/>
      <c r="JVW13" s="154"/>
      <c r="JVX13" s="154"/>
      <c r="JVY13" s="154"/>
      <c r="JVZ13" s="154"/>
      <c r="JWA13" s="154"/>
      <c r="JWB13" s="154"/>
      <c r="JWC13" s="154"/>
      <c r="JWD13" s="154"/>
      <c r="JWE13" s="154"/>
      <c r="JWF13" s="154"/>
      <c r="JWG13" s="154"/>
      <c r="JWH13" s="154"/>
      <c r="JWI13" s="154"/>
      <c r="JWJ13" s="154"/>
      <c r="JWK13" s="154"/>
      <c r="JWL13" s="154"/>
      <c r="JWM13" s="154"/>
      <c r="JWN13" s="154"/>
      <c r="JWO13" s="154"/>
      <c r="JWP13" s="154"/>
      <c r="JWQ13" s="154"/>
      <c r="JWR13" s="154"/>
      <c r="JWS13" s="154"/>
      <c r="JWT13" s="154"/>
      <c r="JWU13" s="154"/>
      <c r="JWV13" s="154"/>
      <c r="JWW13" s="154"/>
      <c r="JWX13" s="154"/>
      <c r="JWY13" s="154"/>
      <c r="JWZ13" s="154"/>
      <c r="JXA13" s="154"/>
      <c r="JXB13" s="154"/>
      <c r="JXC13" s="154"/>
      <c r="JXD13" s="154"/>
      <c r="JXE13" s="154"/>
      <c r="JXF13" s="154"/>
      <c r="JXG13" s="154"/>
      <c r="JXH13" s="154"/>
      <c r="JXI13" s="154"/>
      <c r="JXJ13" s="154"/>
      <c r="JXK13" s="154"/>
      <c r="JXL13" s="154"/>
      <c r="JXM13" s="154"/>
      <c r="JXN13" s="154"/>
      <c r="JXO13" s="154"/>
      <c r="JXP13" s="154"/>
      <c r="JXQ13" s="154"/>
      <c r="JXR13" s="154"/>
      <c r="JXS13" s="154"/>
      <c r="JXT13" s="154"/>
      <c r="JXU13" s="154"/>
      <c r="JXV13" s="154"/>
      <c r="JXW13" s="154"/>
      <c r="JXX13" s="154"/>
      <c r="JXY13" s="154"/>
      <c r="JXZ13" s="154"/>
      <c r="JYA13" s="154"/>
      <c r="JYB13" s="154"/>
      <c r="JYC13" s="154"/>
      <c r="JYD13" s="154"/>
      <c r="JYE13" s="154"/>
      <c r="JYF13" s="154"/>
      <c r="JYG13" s="154"/>
      <c r="JYH13" s="154"/>
      <c r="JYI13" s="154"/>
      <c r="JYJ13" s="154"/>
      <c r="JYK13" s="154"/>
      <c r="JYL13" s="154"/>
      <c r="JYM13" s="154"/>
      <c r="JYN13" s="154"/>
      <c r="JYO13" s="154"/>
      <c r="JYP13" s="154"/>
      <c r="JYQ13" s="154"/>
      <c r="JYR13" s="154"/>
      <c r="JYS13" s="154"/>
      <c r="JYT13" s="154"/>
      <c r="JYU13" s="154"/>
      <c r="JYV13" s="154"/>
      <c r="JYW13" s="154"/>
      <c r="JYX13" s="154"/>
      <c r="JYY13" s="154"/>
      <c r="JYZ13" s="154"/>
      <c r="JZA13" s="154"/>
      <c r="JZB13" s="154"/>
      <c r="JZC13" s="154"/>
      <c r="JZD13" s="154"/>
      <c r="JZE13" s="154"/>
      <c r="JZF13" s="154"/>
      <c r="JZG13" s="154"/>
      <c r="JZH13" s="154"/>
      <c r="JZI13" s="154"/>
      <c r="JZJ13" s="154"/>
      <c r="JZK13" s="154"/>
      <c r="JZL13" s="154"/>
      <c r="JZM13" s="154"/>
      <c r="JZN13" s="154"/>
      <c r="JZO13" s="154"/>
      <c r="JZP13" s="154"/>
      <c r="JZQ13" s="154"/>
      <c r="JZR13" s="154"/>
      <c r="JZS13" s="154"/>
      <c r="JZT13" s="154"/>
      <c r="JZU13" s="154"/>
      <c r="JZV13" s="154"/>
      <c r="JZW13" s="154"/>
      <c r="JZX13" s="154"/>
      <c r="JZY13" s="154"/>
      <c r="JZZ13" s="154"/>
      <c r="KAA13" s="154"/>
      <c r="KAB13" s="154"/>
      <c r="KAC13" s="154"/>
      <c r="KAD13" s="154"/>
      <c r="KAE13" s="154"/>
      <c r="KAF13" s="154"/>
      <c r="KAG13" s="154"/>
      <c r="KAH13" s="154"/>
      <c r="KAI13" s="154"/>
      <c r="KAJ13" s="154"/>
      <c r="KAK13" s="154"/>
      <c r="KAL13" s="154"/>
      <c r="KAM13" s="154"/>
      <c r="KAN13" s="154"/>
      <c r="KAO13" s="154"/>
      <c r="KAP13" s="154"/>
      <c r="KAQ13" s="154"/>
      <c r="KAR13" s="154"/>
      <c r="KAS13" s="154"/>
      <c r="KAT13" s="154"/>
      <c r="KAU13" s="154"/>
      <c r="KAV13" s="154"/>
      <c r="KAW13" s="154"/>
      <c r="KAX13" s="154"/>
      <c r="KAY13" s="154"/>
      <c r="KAZ13" s="154"/>
      <c r="KBA13" s="154"/>
      <c r="KBB13" s="154"/>
      <c r="KBC13" s="154"/>
      <c r="KBD13" s="154"/>
      <c r="KBE13" s="154"/>
      <c r="KBF13" s="154"/>
      <c r="KBG13" s="154"/>
      <c r="KBH13" s="154"/>
      <c r="KBI13" s="154"/>
      <c r="KBJ13" s="154"/>
      <c r="KBK13" s="154"/>
      <c r="KBL13" s="154"/>
      <c r="KBM13" s="154"/>
      <c r="KBN13" s="154"/>
      <c r="KBO13" s="154"/>
      <c r="KBP13" s="154"/>
      <c r="KBQ13" s="154"/>
      <c r="KBR13" s="154"/>
      <c r="KBS13" s="154"/>
      <c r="KBT13" s="154"/>
      <c r="KBU13" s="154"/>
      <c r="KBV13" s="154"/>
      <c r="KBW13" s="154"/>
      <c r="KBX13" s="154"/>
      <c r="KBY13" s="154"/>
      <c r="KBZ13" s="154"/>
      <c r="KCA13" s="154"/>
      <c r="KCB13" s="154"/>
      <c r="KCC13" s="154"/>
      <c r="KCD13" s="154"/>
      <c r="KCE13" s="154"/>
      <c r="KCF13" s="154"/>
      <c r="KCG13" s="154"/>
      <c r="KCH13" s="154"/>
      <c r="KCI13" s="154"/>
      <c r="KCJ13" s="154"/>
      <c r="KCK13" s="154"/>
      <c r="KCL13" s="154"/>
      <c r="KCM13" s="154"/>
      <c r="KCN13" s="154"/>
      <c r="KCO13" s="154"/>
      <c r="KCP13" s="154"/>
      <c r="KCQ13" s="154"/>
      <c r="KCR13" s="154"/>
      <c r="KCS13" s="154"/>
      <c r="KCT13" s="154"/>
      <c r="KCU13" s="154"/>
      <c r="KCV13" s="154"/>
      <c r="KCW13" s="154"/>
      <c r="KCX13" s="154"/>
      <c r="KCY13" s="154"/>
      <c r="KCZ13" s="154"/>
      <c r="KDA13" s="154"/>
      <c r="KDB13" s="154"/>
      <c r="KDC13" s="154"/>
      <c r="KDD13" s="154"/>
      <c r="KDE13" s="154"/>
      <c r="KDF13" s="154"/>
      <c r="KDG13" s="154"/>
      <c r="KDH13" s="154"/>
      <c r="KDI13" s="154"/>
      <c r="KDJ13" s="154"/>
      <c r="KDK13" s="154"/>
      <c r="KDL13" s="154"/>
      <c r="KDM13" s="154"/>
      <c r="KDN13" s="154"/>
      <c r="KDO13" s="154"/>
      <c r="KDP13" s="154"/>
      <c r="KDQ13" s="154"/>
      <c r="KDR13" s="154"/>
      <c r="KDS13" s="154"/>
      <c r="KDT13" s="154"/>
      <c r="KDU13" s="154"/>
      <c r="KDV13" s="154"/>
      <c r="KDW13" s="154"/>
      <c r="KDX13" s="154"/>
      <c r="KDY13" s="154"/>
      <c r="KDZ13" s="154"/>
      <c r="KEA13" s="154"/>
      <c r="KEB13" s="154"/>
      <c r="KEC13" s="154"/>
      <c r="KED13" s="154"/>
      <c r="KEE13" s="154"/>
      <c r="KEF13" s="154"/>
      <c r="KEG13" s="154"/>
      <c r="KEH13" s="154"/>
      <c r="KEI13" s="154"/>
      <c r="KEJ13" s="154"/>
      <c r="KEK13" s="154"/>
      <c r="KEL13" s="154"/>
      <c r="KEM13" s="154"/>
      <c r="KEN13" s="154"/>
      <c r="KEO13" s="154"/>
      <c r="KEP13" s="154"/>
      <c r="KEQ13" s="154"/>
      <c r="KER13" s="154"/>
      <c r="KES13" s="154"/>
      <c r="KET13" s="154"/>
      <c r="KEU13" s="154"/>
      <c r="KEV13" s="154"/>
      <c r="KEW13" s="154"/>
      <c r="KEX13" s="154"/>
      <c r="KEY13" s="154"/>
      <c r="KEZ13" s="154"/>
      <c r="KFA13" s="154"/>
      <c r="KFB13" s="154"/>
      <c r="KFC13" s="154"/>
      <c r="KFD13" s="154"/>
      <c r="KFE13" s="154"/>
      <c r="KFF13" s="154"/>
      <c r="KFG13" s="154"/>
      <c r="KFH13" s="154"/>
      <c r="KFI13" s="154"/>
      <c r="KFJ13" s="154"/>
      <c r="KFK13" s="154"/>
      <c r="KFL13" s="154"/>
      <c r="KFM13" s="154"/>
      <c r="KFN13" s="154"/>
      <c r="KFO13" s="154"/>
      <c r="KFP13" s="154"/>
      <c r="KFQ13" s="154"/>
      <c r="KFR13" s="154"/>
      <c r="KFS13" s="154"/>
      <c r="KFT13" s="154"/>
      <c r="KFU13" s="154"/>
      <c r="KFV13" s="154"/>
      <c r="KFW13" s="154"/>
      <c r="KFX13" s="154"/>
      <c r="KFY13" s="154"/>
      <c r="KFZ13" s="154"/>
      <c r="KGA13" s="154"/>
      <c r="KGB13" s="154"/>
      <c r="KGC13" s="154"/>
      <c r="KGD13" s="154"/>
      <c r="KGE13" s="154"/>
      <c r="KGF13" s="154"/>
      <c r="KGG13" s="154"/>
      <c r="KGH13" s="154"/>
      <c r="KGI13" s="154"/>
      <c r="KGJ13" s="154"/>
      <c r="KGK13" s="154"/>
      <c r="KGL13" s="154"/>
      <c r="KGM13" s="154"/>
      <c r="KGN13" s="154"/>
      <c r="KGO13" s="154"/>
      <c r="KGP13" s="154"/>
      <c r="KGQ13" s="154"/>
      <c r="KGR13" s="154"/>
      <c r="KGS13" s="154"/>
      <c r="KGT13" s="154"/>
      <c r="KGU13" s="154"/>
      <c r="KGV13" s="154"/>
      <c r="KGW13" s="154"/>
      <c r="KGX13" s="154"/>
      <c r="KGY13" s="154"/>
      <c r="KGZ13" s="154"/>
      <c r="KHA13" s="154"/>
      <c r="KHB13" s="154"/>
      <c r="KHC13" s="154"/>
      <c r="KHD13" s="154"/>
      <c r="KHE13" s="154"/>
      <c r="KHF13" s="154"/>
      <c r="KHG13" s="154"/>
      <c r="KHH13" s="154"/>
      <c r="KHI13" s="154"/>
      <c r="KHJ13" s="154"/>
      <c r="KHK13" s="154"/>
      <c r="KHL13" s="154"/>
      <c r="KHM13" s="154"/>
      <c r="KHN13" s="154"/>
      <c r="KHO13" s="154"/>
      <c r="KHP13" s="154"/>
      <c r="KHQ13" s="154"/>
      <c r="KHR13" s="154"/>
      <c r="KHS13" s="154"/>
      <c r="KHT13" s="154"/>
      <c r="KHU13" s="154"/>
      <c r="KHV13" s="154"/>
      <c r="KHW13" s="154"/>
      <c r="KHX13" s="154"/>
      <c r="KHY13" s="154"/>
      <c r="KHZ13" s="154"/>
      <c r="KIA13" s="154"/>
      <c r="KIB13" s="154"/>
      <c r="KIC13" s="154"/>
      <c r="KID13" s="154"/>
      <c r="KIE13" s="154"/>
      <c r="KIF13" s="154"/>
      <c r="KIG13" s="154"/>
      <c r="KIH13" s="154"/>
      <c r="KII13" s="154"/>
      <c r="KIJ13" s="154"/>
      <c r="KIK13" s="154"/>
      <c r="KIL13" s="154"/>
      <c r="KIM13" s="154"/>
      <c r="KIN13" s="154"/>
      <c r="KIO13" s="154"/>
      <c r="KIP13" s="154"/>
      <c r="KIQ13" s="154"/>
      <c r="KIR13" s="154"/>
      <c r="KIS13" s="154"/>
      <c r="KIT13" s="154"/>
      <c r="KIU13" s="154"/>
      <c r="KIV13" s="154"/>
      <c r="KIW13" s="154"/>
      <c r="KIX13" s="154"/>
      <c r="KIY13" s="154"/>
      <c r="KIZ13" s="154"/>
      <c r="KJA13" s="154"/>
      <c r="KJB13" s="154"/>
      <c r="KJC13" s="154"/>
      <c r="KJD13" s="154"/>
      <c r="KJE13" s="154"/>
      <c r="KJF13" s="154"/>
      <c r="KJG13" s="154"/>
      <c r="KJH13" s="154"/>
      <c r="KJI13" s="154"/>
      <c r="KJJ13" s="154"/>
      <c r="KJK13" s="154"/>
      <c r="KJL13" s="154"/>
      <c r="KJM13" s="154"/>
      <c r="KJN13" s="154"/>
      <c r="KJO13" s="154"/>
      <c r="KJP13" s="154"/>
      <c r="KJQ13" s="154"/>
      <c r="KJR13" s="154"/>
      <c r="KJS13" s="154"/>
      <c r="KJT13" s="154"/>
      <c r="KJU13" s="154"/>
      <c r="KJV13" s="154"/>
      <c r="KJW13" s="154"/>
      <c r="KJX13" s="154"/>
      <c r="KJY13" s="154"/>
      <c r="KJZ13" s="154"/>
      <c r="KKA13" s="154"/>
      <c r="KKB13" s="154"/>
      <c r="KKC13" s="154"/>
      <c r="KKD13" s="154"/>
      <c r="KKE13" s="154"/>
      <c r="KKF13" s="154"/>
      <c r="KKG13" s="154"/>
      <c r="KKH13" s="154"/>
      <c r="KKI13" s="154"/>
      <c r="KKJ13" s="154"/>
      <c r="KKK13" s="154"/>
      <c r="KKL13" s="154"/>
      <c r="KKM13" s="154"/>
      <c r="KKN13" s="154"/>
      <c r="KKO13" s="154"/>
      <c r="KKP13" s="154"/>
      <c r="KKQ13" s="154"/>
      <c r="KKR13" s="154"/>
      <c r="KKS13" s="154"/>
      <c r="KKT13" s="154"/>
      <c r="KKU13" s="154"/>
      <c r="KKV13" s="154"/>
      <c r="KKW13" s="154"/>
      <c r="KKX13" s="154"/>
      <c r="KKY13" s="154"/>
      <c r="KKZ13" s="154"/>
      <c r="KLA13" s="154"/>
      <c r="KLB13" s="154"/>
      <c r="KLC13" s="154"/>
      <c r="KLD13" s="154"/>
      <c r="KLE13" s="154"/>
      <c r="KLF13" s="154"/>
      <c r="KLG13" s="154"/>
      <c r="KLH13" s="154"/>
      <c r="KLI13" s="154"/>
      <c r="KLJ13" s="154"/>
      <c r="KLK13" s="154"/>
      <c r="KLL13" s="154"/>
      <c r="KLM13" s="154"/>
      <c r="KLN13" s="154"/>
      <c r="KLO13" s="154"/>
      <c r="KLP13" s="154"/>
      <c r="KLQ13" s="154"/>
      <c r="KLR13" s="154"/>
      <c r="KLS13" s="154"/>
      <c r="KLT13" s="154"/>
      <c r="KLU13" s="154"/>
      <c r="KLV13" s="154"/>
      <c r="KLW13" s="154"/>
      <c r="KLX13" s="154"/>
      <c r="KLY13" s="154"/>
      <c r="KLZ13" s="154"/>
      <c r="KMA13" s="154"/>
      <c r="KMB13" s="154"/>
      <c r="KMC13" s="154"/>
      <c r="KMD13" s="154"/>
      <c r="KME13" s="154"/>
      <c r="KMF13" s="154"/>
      <c r="KMG13" s="154"/>
      <c r="KMH13" s="154"/>
      <c r="KMI13" s="154"/>
      <c r="KMJ13" s="154"/>
      <c r="KMK13" s="154"/>
      <c r="KML13" s="154"/>
      <c r="KMM13" s="154"/>
      <c r="KMN13" s="154"/>
      <c r="KMO13" s="154"/>
      <c r="KMP13" s="154"/>
      <c r="KMQ13" s="154"/>
      <c r="KMR13" s="154"/>
      <c r="KMS13" s="154"/>
      <c r="KMT13" s="154"/>
      <c r="KMU13" s="154"/>
      <c r="KMV13" s="154"/>
      <c r="KMW13" s="154"/>
      <c r="KMX13" s="154"/>
      <c r="KMY13" s="154"/>
      <c r="KMZ13" s="154"/>
      <c r="KNA13" s="154"/>
      <c r="KNB13" s="154"/>
      <c r="KNC13" s="154"/>
      <c r="KND13" s="154"/>
      <c r="KNE13" s="154"/>
      <c r="KNF13" s="154"/>
      <c r="KNG13" s="154"/>
      <c r="KNH13" s="154"/>
      <c r="KNI13" s="154"/>
      <c r="KNJ13" s="154"/>
      <c r="KNK13" s="154"/>
      <c r="KNL13" s="154"/>
      <c r="KNM13" s="154"/>
      <c r="KNN13" s="154"/>
      <c r="KNO13" s="154"/>
      <c r="KNP13" s="154"/>
      <c r="KNQ13" s="154"/>
      <c r="KNR13" s="154"/>
      <c r="KNS13" s="154"/>
      <c r="KNT13" s="154"/>
      <c r="KNU13" s="154"/>
      <c r="KNV13" s="154"/>
      <c r="KNW13" s="154"/>
      <c r="KNX13" s="154"/>
      <c r="KNY13" s="154"/>
      <c r="KNZ13" s="154"/>
      <c r="KOA13" s="154"/>
      <c r="KOB13" s="154"/>
      <c r="KOC13" s="154"/>
      <c r="KOD13" s="154"/>
      <c r="KOE13" s="154"/>
      <c r="KOF13" s="154"/>
      <c r="KOG13" s="154"/>
      <c r="KOH13" s="154"/>
      <c r="KOI13" s="154"/>
      <c r="KOJ13" s="154"/>
      <c r="KOK13" s="154"/>
      <c r="KOL13" s="154"/>
      <c r="KOM13" s="154"/>
      <c r="KON13" s="154"/>
      <c r="KOO13" s="154"/>
      <c r="KOP13" s="154"/>
      <c r="KOQ13" s="154"/>
      <c r="KOR13" s="154"/>
      <c r="KOS13" s="154"/>
      <c r="KOT13" s="154"/>
      <c r="KOU13" s="154"/>
      <c r="KOV13" s="154"/>
      <c r="KOW13" s="154"/>
      <c r="KOX13" s="154"/>
      <c r="KOY13" s="154"/>
      <c r="KOZ13" s="154"/>
      <c r="KPA13" s="154"/>
      <c r="KPB13" s="154"/>
      <c r="KPC13" s="154"/>
      <c r="KPD13" s="154"/>
      <c r="KPE13" s="154"/>
      <c r="KPF13" s="154"/>
      <c r="KPG13" s="154"/>
      <c r="KPH13" s="154"/>
      <c r="KPI13" s="154"/>
      <c r="KPJ13" s="154"/>
      <c r="KPK13" s="154"/>
      <c r="KPL13" s="154"/>
      <c r="KPM13" s="154"/>
      <c r="KPN13" s="154"/>
      <c r="KPO13" s="154"/>
      <c r="KPP13" s="154"/>
      <c r="KPQ13" s="154"/>
      <c r="KPR13" s="154"/>
      <c r="KPS13" s="154"/>
      <c r="KPT13" s="154"/>
      <c r="KPU13" s="154"/>
      <c r="KPV13" s="154"/>
      <c r="KPW13" s="154"/>
      <c r="KPX13" s="154"/>
      <c r="KPY13" s="154"/>
      <c r="KPZ13" s="154"/>
      <c r="KQA13" s="154"/>
      <c r="KQB13" s="154"/>
      <c r="KQC13" s="154"/>
      <c r="KQD13" s="154"/>
      <c r="KQE13" s="154"/>
      <c r="KQF13" s="154"/>
      <c r="KQG13" s="154"/>
      <c r="KQH13" s="154"/>
      <c r="KQI13" s="154"/>
      <c r="KQJ13" s="154"/>
      <c r="KQK13" s="154"/>
      <c r="KQL13" s="154"/>
      <c r="KQM13" s="154"/>
      <c r="KQN13" s="154"/>
      <c r="KQO13" s="154"/>
      <c r="KQP13" s="154"/>
      <c r="KQQ13" s="154"/>
      <c r="KQR13" s="154"/>
      <c r="KQS13" s="154"/>
      <c r="KQT13" s="154"/>
      <c r="KQU13" s="154"/>
      <c r="KQV13" s="154"/>
      <c r="KQW13" s="154"/>
      <c r="KQX13" s="154"/>
      <c r="KQY13" s="154"/>
      <c r="KQZ13" s="154"/>
      <c r="KRA13" s="154"/>
      <c r="KRB13" s="154"/>
      <c r="KRC13" s="154"/>
      <c r="KRD13" s="154"/>
      <c r="KRE13" s="154"/>
      <c r="KRF13" s="154"/>
      <c r="KRG13" s="154"/>
      <c r="KRH13" s="154"/>
      <c r="KRI13" s="154"/>
      <c r="KRJ13" s="154"/>
      <c r="KRK13" s="154"/>
      <c r="KRL13" s="154"/>
      <c r="KRM13" s="154"/>
      <c r="KRN13" s="154"/>
      <c r="KRO13" s="154"/>
      <c r="KRP13" s="154"/>
      <c r="KRQ13" s="154"/>
      <c r="KRR13" s="154"/>
      <c r="KRS13" s="154"/>
      <c r="KRT13" s="154"/>
      <c r="KRU13" s="154"/>
      <c r="KRV13" s="154"/>
      <c r="KRW13" s="154"/>
      <c r="KRX13" s="154"/>
      <c r="KRY13" s="154"/>
      <c r="KRZ13" s="154"/>
      <c r="KSA13" s="154"/>
      <c r="KSB13" s="154"/>
      <c r="KSC13" s="154"/>
      <c r="KSD13" s="154"/>
      <c r="KSE13" s="154"/>
      <c r="KSF13" s="154"/>
      <c r="KSG13" s="154"/>
      <c r="KSH13" s="154"/>
      <c r="KSI13" s="154"/>
      <c r="KSJ13" s="154"/>
      <c r="KSK13" s="154"/>
      <c r="KSL13" s="154"/>
      <c r="KSM13" s="154"/>
      <c r="KSN13" s="154"/>
      <c r="KSO13" s="154"/>
      <c r="KSP13" s="154"/>
      <c r="KSQ13" s="154"/>
      <c r="KSR13" s="154"/>
      <c r="KSS13" s="154"/>
      <c r="KST13" s="154"/>
      <c r="KSU13" s="154"/>
      <c r="KSV13" s="154"/>
      <c r="KSW13" s="154"/>
      <c r="KSX13" s="154"/>
      <c r="KSY13" s="154"/>
      <c r="KSZ13" s="154"/>
      <c r="KTA13" s="154"/>
      <c r="KTB13" s="154"/>
      <c r="KTC13" s="154"/>
      <c r="KTD13" s="154"/>
      <c r="KTE13" s="154"/>
      <c r="KTF13" s="154"/>
      <c r="KTG13" s="154"/>
      <c r="KTH13" s="154"/>
      <c r="KTI13" s="154"/>
      <c r="KTJ13" s="154"/>
      <c r="KTK13" s="154"/>
      <c r="KTL13" s="154"/>
      <c r="KTM13" s="154"/>
      <c r="KTN13" s="154"/>
      <c r="KTO13" s="154"/>
      <c r="KTP13" s="154"/>
      <c r="KTQ13" s="154"/>
      <c r="KTR13" s="154"/>
      <c r="KTS13" s="154"/>
      <c r="KTT13" s="154"/>
      <c r="KTU13" s="154"/>
      <c r="KTV13" s="154"/>
      <c r="KTW13" s="154"/>
      <c r="KTX13" s="154"/>
      <c r="KTY13" s="154"/>
      <c r="KTZ13" s="154"/>
      <c r="KUA13" s="154"/>
      <c r="KUB13" s="154"/>
      <c r="KUC13" s="154"/>
      <c r="KUD13" s="154"/>
      <c r="KUE13" s="154"/>
      <c r="KUF13" s="154"/>
      <c r="KUG13" s="154"/>
      <c r="KUH13" s="154"/>
      <c r="KUI13" s="154"/>
      <c r="KUJ13" s="154"/>
      <c r="KUK13" s="154"/>
      <c r="KUL13" s="154"/>
      <c r="KUM13" s="154"/>
      <c r="KUN13" s="154"/>
      <c r="KUO13" s="154"/>
      <c r="KUP13" s="154"/>
      <c r="KUQ13" s="154"/>
      <c r="KUR13" s="154"/>
      <c r="KUS13" s="154"/>
      <c r="KUT13" s="154"/>
      <c r="KUU13" s="154"/>
      <c r="KUV13" s="154"/>
      <c r="KUW13" s="154"/>
      <c r="KUX13" s="154"/>
      <c r="KUY13" s="154"/>
      <c r="KUZ13" s="154"/>
      <c r="KVA13" s="154"/>
      <c r="KVB13" s="154"/>
      <c r="KVC13" s="154"/>
      <c r="KVD13" s="154"/>
      <c r="KVE13" s="154"/>
      <c r="KVF13" s="154"/>
      <c r="KVG13" s="154"/>
      <c r="KVH13" s="154"/>
      <c r="KVI13" s="154"/>
      <c r="KVJ13" s="154"/>
      <c r="KVK13" s="154"/>
      <c r="KVL13" s="154"/>
      <c r="KVM13" s="154"/>
      <c r="KVN13" s="154"/>
      <c r="KVO13" s="154"/>
      <c r="KVP13" s="154"/>
      <c r="KVQ13" s="154"/>
      <c r="KVR13" s="154"/>
      <c r="KVS13" s="154"/>
      <c r="KVT13" s="154"/>
      <c r="KVU13" s="154"/>
      <c r="KVV13" s="154"/>
      <c r="KVW13" s="154"/>
      <c r="KVX13" s="154"/>
      <c r="KVY13" s="154"/>
      <c r="KVZ13" s="154"/>
      <c r="KWA13" s="154"/>
      <c r="KWB13" s="154"/>
      <c r="KWC13" s="154"/>
      <c r="KWD13" s="154"/>
      <c r="KWE13" s="154"/>
      <c r="KWF13" s="154"/>
      <c r="KWG13" s="154"/>
      <c r="KWH13" s="154"/>
      <c r="KWI13" s="154"/>
      <c r="KWJ13" s="154"/>
      <c r="KWK13" s="154"/>
      <c r="KWL13" s="154"/>
      <c r="KWM13" s="154"/>
      <c r="KWN13" s="154"/>
      <c r="KWO13" s="154"/>
      <c r="KWP13" s="154"/>
      <c r="KWQ13" s="154"/>
      <c r="KWR13" s="154"/>
      <c r="KWS13" s="154"/>
      <c r="KWT13" s="154"/>
      <c r="KWU13" s="154"/>
      <c r="KWV13" s="154"/>
      <c r="KWW13" s="154"/>
      <c r="KWX13" s="154"/>
      <c r="KWY13" s="154"/>
      <c r="KWZ13" s="154"/>
      <c r="KXA13" s="154"/>
      <c r="KXB13" s="154"/>
      <c r="KXC13" s="154"/>
      <c r="KXD13" s="154"/>
      <c r="KXE13" s="154"/>
      <c r="KXF13" s="154"/>
      <c r="KXG13" s="154"/>
      <c r="KXH13" s="154"/>
      <c r="KXI13" s="154"/>
      <c r="KXJ13" s="154"/>
      <c r="KXK13" s="154"/>
      <c r="KXL13" s="154"/>
      <c r="KXM13" s="154"/>
      <c r="KXN13" s="154"/>
      <c r="KXO13" s="154"/>
      <c r="KXP13" s="154"/>
      <c r="KXQ13" s="154"/>
      <c r="KXR13" s="154"/>
      <c r="KXS13" s="154"/>
      <c r="KXT13" s="154"/>
      <c r="KXU13" s="154"/>
      <c r="KXV13" s="154"/>
      <c r="KXW13" s="154"/>
      <c r="KXX13" s="154"/>
      <c r="KXY13" s="154"/>
      <c r="KXZ13" s="154"/>
      <c r="KYA13" s="154"/>
      <c r="KYB13" s="154"/>
      <c r="KYC13" s="154"/>
      <c r="KYD13" s="154"/>
      <c r="KYE13" s="154"/>
      <c r="KYF13" s="154"/>
      <c r="KYG13" s="154"/>
      <c r="KYH13" s="154"/>
      <c r="KYI13" s="154"/>
      <c r="KYJ13" s="154"/>
      <c r="KYK13" s="154"/>
      <c r="KYL13" s="154"/>
      <c r="KYM13" s="154"/>
      <c r="KYN13" s="154"/>
      <c r="KYO13" s="154"/>
      <c r="KYP13" s="154"/>
      <c r="KYQ13" s="154"/>
      <c r="KYR13" s="154"/>
      <c r="KYS13" s="154"/>
      <c r="KYT13" s="154"/>
      <c r="KYU13" s="154"/>
      <c r="KYV13" s="154"/>
      <c r="KYW13" s="154"/>
      <c r="KYX13" s="154"/>
      <c r="KYY13" s="154"/>
      <c r="KYZ13" s="154"/>
      <c r="KZA13" s="154"/>
      <c r="KZB13" s="154"/>
      <c r="KZC13" s="154"/>
      <c r="KZD13" s="154"/>
      <c r="KZE13" s="154"/>
      <c r="KZF13" s="154"/>
      <c r="KZG13" s="154"/>
      <c r="KZH13" s="154"/>
      <c r="KZI13" s="154"/>
      <c r="KZJ13" s="154"/>
      <c r="KZK13" s="154"/>
      <c r="KZL13" s="154"/>
      <c r="KZM13" s="154"/>
      <c r="KZN13" s="154"/>
      <c r="KZO13" s="154"/>
      <c r="KZP13" s="154"/>
      <c r="KZQ13" s="154"/>
      <c r="KZR13" s="154"/>
      <c r="KZS13" s="154"/>
      <c r="KZT13" s="154"/>
      <c r="KZU13" s="154"/>
      <c r="KZV13" s="154"/>
      <c r="KZW13" s="154"/>
      <c r="KZX13" s="154"/>
      <c r="KZY13" s="154"/>
      <c r="KZZ13" s="154"/>
      <c r="LAA13" s="154"/>
      <c r="LAB13" s="154"/>
      <c r="LAC13" s="154"/>
      <c r="LAD13" s="154"/>
      <c r="LAE13" s="154"/>
      <c r="LAF13" s="154"/>
      <c r="LAG13" s="154"/>
      <c r="LAH13" s="154"/>
      <c r="LAI13" s="154"/>
      <c r="LAJ13" s="154"/>
      <c r="LAK13" s="154"/>
      <c r="LAL13" s="154"/>
      <c r="LAM13" s="154"/>
      <c r="LAN13" s="154"/>
      <c r="LAO13" s="154"/>
      <c r="LAP13" s="154"/>
      <c r="LAQ13" s="154"/>
      <c r="LAR13" s="154"/>
      <c r="LAS13" s="154"/>
      <c r="LAT13" s="154"/>
      <c r="LAU13" s="154"/>
      <c r="LAV13" s="154"/>
      <c r="LAW13" s="154"/>
      <c r="LAX13" s="154"/>
      <c r="LAY13" s="154"/>
      <c r="LAZ13" s="154"/>
      <c r="LBA13" s="154"/>
      <c r="LBB13" s="154"/>
      <c r="LBC13" s="154"/>
      <c r="LBD13" s="154"/>
      <c r="LBE13" s="154"/>
      <c r="LBF13" s="154"/>
      <c r="LBG13" s="154"/>
      <c r="LBH13" s="154"/>
      <c r="LBI13" s="154"/>
      <c r="LBJ13" s="154"/>
      <c r="LBK13" s="154"/>
      <c r="LBL13" s="154"/>
      <c r="LBM13" s="154"/>
      <c r="LBN13" s="154"/>
      <c r="LBO13" s="154"/>
      <c r="LBP13" s="154"/>
      <c r="LBQ13" s="154"/>
      <c r="LBR13" s="154"/>
      <c r="LBS13" s="154"/>
      <c r="LBT13" s="154"/>
      <c r="LBU13" s="154"/>
      <c r="LBV13" s="154"/>
      <c r="LBW13" s="154"/>
      <c r="LBX13" s="154"/>
      <c r="LBY13" s="154"/>
      <c r="LBZ13" s="154"/>
      <c r="LCA13" s="154"/>
      <c r="LCB13" s="154"/>
      <c r="LCC13" s="154"/>
      <c r="LCD13" s="154"/>
      <c r="LCE13" s="154"/>
      <c r="LCF13" s="154"/>
      <c r="LCG13" s="154"/>
      <c r="LCH13" s="154"/>
      <c r="LCI13" s="154"/>
      <c r="LCJ13" s="154"/>
      <c r="LCK13" s="154"/>
      <c r="LCL13" s="154"/>
      <c r="LCM13" s="154"/>
      <c r="LCN13" s="154"/>
      <c r="LCO13" s="154"/>
      <c r="LCP13" s="154"/>
      <c r="LCQ13" s="154"/>
      <c r="LCR13" s="154"/>
      <c r="LCS13" s="154"/>
      <c r="LCT13" s="154"/>
      <c r="LCU13" s="154"/>
      <c r="LCV13" s="154"/>
      <c r="LCW13" s="154"/>
      <c r="LCX13" s="154"/>
      <c r="LCY13" s="154"/>
      <c r="LCZ13" s="154"/>
      <c r="LDA13" s="154"/>
      <c r="LDB13" s="154"/>
      <c r="LDC13" s="154"/>
      <c r="LDD13" s="154"/>
      <c r="LDE13" s="154"/>
      <c r="LDF13" s="154"/>
      <c r="LDG13" s="154"/>
      <c r="LDH13" s="154"/>
      <c r="LDI13" s="154"/>
      <c r="LDJ13" s="154"/>
      <c r="LDK13" s="154"/>
      <c r="LDL13" s="154"/>
      <c r="LDM13" s="154"/>
      <c r="LDN13" s="154"/>
      <c r="LDO13" s="154"/>
      <c r="LDP13" s="154"/>
      <c r="LDQ13" s="154"/>
      <c r="LDR13" s="154"/>
      <c r="LDS13" s="154"/>
      <c r="LDT13" s="154"/>
      <c r="LDU13" s="154"/>
      <c r="LDV13" s="154"/>
      <c r="LDW13" s="154"/>
      <c r="LDX13" s="154"/>
      <c r="LDY13" s="154"/>
      <c r="LDZ13" s="154"/>
      <c r="LEA13" s="154"/>
      <c r="LEB13" s="154"/>
      <c r="LEC13" s="154"/>
      <c r="LED13" s="154"/>
      <c r="LEE13" s="154"/>
      <c r="LEF13" s="154"/>
      <c r="LEG13" s="154"/>
      <c r="LEH13" s="154"/>
      <c r="LEI13" s="154"/>
      <c r="LEJ13" s="154"/>
      <c r="LEK13" s="154"/>
      <c r="LEL13" s="154"/>
      <c r="LEM13" s="154"/>
      <c r="LEN13" s="154"/>
      <c r="LEO13" s="154"/>
      <c r="LEP13" s="154"/>
      <c r="LEQ13" s="154"/>
      <c r="LER13" s="154"/>
      <c r="LES13" s="154"/>
      <c r="LET13" s="154"/>
      <c r="LEU13" s="154"/>
      <c r="LEV13" s="154"/>
      <c r="LEW13" s="154"/>
      <c r="LEX13" s="154"/>
      <c r="LEY13" s="154"/>
      <c r="LEZ13" s="154"/>
      <c r="LFA13" s="154"/>
      <c r="LFB13" s="154"/>
      <c r="LFC13" s="154"/>
      <c r="LFD13" s="154"/>
      <c r="LFE13" s="154"/>
      <c r="LFF13" s="154"/>
      <c r="LFG13" s="154"/>
      <c r="LFH13" s="154"/>
      <c r="LFI13" s="154"/>
      <c r="LFJ13" s="154"/>
      <c r="LFK13" s="154"/>
      <c r="LFL13" s="154"/>
      <c r="LFM13" s="154"/>
      <c r="LFN13" s="154"/>
      <c r="LFO13" s="154"/>
      <c r="LFP13" s="154"/>
      <c r="LFQ13" s="154"/>
      <c r="LFR13" s="154"/>
      <c r="LFS13" s="154"/>
      <c r="LFT13" s="154"/>
      <c r="LFU13" s="154"/>
      <c r="LFV13" s="154"/>
      <c r="LFW13" s="154"/>
      <c r="LFX13" s="154"/>
      <c r="LFY13" s="154"/>
      <c r="LFZ13" s="154"/>
      <c r="LGA13" s="154"/>
      <c r="LGB13" s="154"/>
      <c r="LGC13" s="154"/>
      <c r="LGD13" s="154"/>
      <c r="LGE13" s="154"/>
      <c r="LGF13" s="154"/>
      <c r="LGG13" s="154"/>
      <c r="LGH13" s="154"/>
      <c r="LGI13" s="154"/>
      <c r="LGJ13" s="154"/>
      <c r="LGK13" s="154"/>
      <c r="LGL13" s="154"/>
      <c r="LGM13" s="154"/>
      <c r="LGN13" s="154"/>
      <c r="LGO13" s="154"/>
      <c r="LGP13" s="154"/>
      <c r="LGQ13" s="154"/>
      <c r="LGR13" s="154"/>
      <c r="LGS13" s="154"/>
      <c r="LGT13" s="154"/>
      <c r="LGU13" s="154"/>
      <c r="LGV13" s="154"/>
      <c r="LGW13" s="154"/>
      <c r="LGX13" s="154"/>
      <c r="LGY13" s="154"/>
      <c r="LGZ13" s="154"/>
      <c r="LHA13" s="154"/>
      <c r="LHB13" s="154"/>
      <c r="LHC13" s="154"/>
      <c r="LHD13" s="154"/>
      <c r="LHE13" s="154"/>
      <c r="LHF13" s="154"/>
      <c r="LHG13" s="154"/>
      <c r="LHH13" s="154"/>
      <c r="LHI13" s="154"/>
      <c r="LHJ13" s="154"/>
      <c r="LHK13" s="154"/>
      <c r="LHL13" s="154"/>
      <c r="LHM13" s="154"/>
      <c r="LHN13" s="154"/>
      <c r="LHO13" s="154"/>
      <c r="LHP13" s="154"/>
      <c r="LHQ13" s="154"/>
      <c r="LHR13" s="154"/>
      <c r="LHS13" s="154"/>
      <c r="LHT13" s="154"/>
      <c r="LHU13" s="154"/>
      <c r="LHV13" s="154"/>
      <c r="LHW13" s="154"/>
      <c r="LHX13" s="154"/>
      <c r="LHY13" s="154"/>
      <c r="LHZ13" s="154"/>
      <c r="LIA13" s="154"/>
      <c r="LIB13" s="154"/>
      <c r="LIC13" s="154"/>
      <c r="LID13" s="154"/>
      <c r="LIE13" s="154"/>
      <c r="LIF13" s="154"/>
      <c r="LIG13" s="154"/>
      <c r="LIH13" s="154"/>
      <c r="LII13" s="154"/>
      <c r="LIJ13" s="154"/>
      <c r="LIK13" s="154"/>
      <c r="LIL13" s="154"/>
      <c r="LIM13" s="154"/>
      <c r="LIN13" s="154"/>
      <c r="LIO13" s="154"/>
      <c r="LIP13" s="154"/>
      <c r="LIQ13" s="154"/>
      <c r="LIR13" s="154"/>
      <c r="LIS13" s="154"/>
      <c r="LIT13" s="154"/>
      <c r="LIU13" s="154"/>
      <c r="LIV13" s="154"/>
      <c r="LIW13" s="154"/>
      <c r="LIX13" s="154"/>
      <c r="LIY13" s="154"/>
      <c r="LIZ13" s="154"/>
      <c r="LJA13" s="154"/>
      <c r="LJB13" s="154"/>
      <c r="LJC13" s="154"/>
      <c r="LJD13" s="154"/>
      <c r="LJE13" s="154"/>
      <c r="LJF13" s="154"/>
      <c r="LJG13" s="154"/>
      <c r="LJH13" s="154"/>
      <c r="LJI13" s="154"/>
      <c r="LJJ13" s="154"/>
      <c r="LJK13" s="154"/>
      <c r="LJL13" s="154"/>
      <c r="LJM13" s="154"/>
      <c r="LJN13" s="154"/>
      <c r="LJO13" s="154"/>
      <c r="LJP13" s="154"/>
      <c r="LJQ13" s="154"/>
      <c r="LJR13" s="154"/>
      <c r="LJS13" s="154"/>
      <c r="LJT13" s="154"/>
      <c r="LJU13" s="154"/>
      <c r="LJV13" s="154"/>
      <c r="LJW13" s="154"/>
      <c r="LJX13" s="154"/>
      <c r="LJY13" s="154"/>
      <c r="LJZ13" s="154"/>
      <c r="LKA13" s="154"/>
      <c r="LKB13" s="154"/>
      <c r="LKC13" s="154"/>
      <c r="LKD13" s="154"/>
      <c r="LKE13" s="154"/>
      <c r="LKF13" s="154"/>
      <c r="LKG13" s="154"/>
      <c r="LKH13" s="154"/>
      <c r="LKI13" s="154"/>
      <c r="LKJ13" s="154"/>
      <c r="LKK13" s="154"/>
      <c r="LKL13" s="154"/>
      <c r="LKM13" s="154"/>
      <c r="LKN13" s="154"/>
      <c r="LKO13" s="154"/>
      <c r="LKP13" s="154"/>
      <c r="LKQ13" s="154"/>
      <c r="LKR13" s="154"/>
      <c r="LKS13" s="154"/>
      <c r="LKT13" s="154"/>
      <c r="LKU13" s="154"/>
      <c r="LKV13" s="154"/>
      <c r="LKW13" s="154"/>
      <c r="LKX13" s="154"/>
      <c r="LKY13" s="154"/>
      <c r="LKZ13" s="154"/>
      <c r="LLA13" s="154"/>
      <c r="LLB13" s="154"/>
      <c r="LLC13" s="154"/>
      <c r="LLD13" s="154"/>
      <c r="LLE13" s="154"/>
      <c r="LLF13" s="154"/>
      <c r="LLG13" s="154"/>
      <c r="LLH13" s="154"/>
      <c r="LLI13" s="154"/>
      <c r="LLJ13" s="154"/>
      <c r="LLK13" s="154"/>
      <c r="LLL13" s="154"/>
      <c r="LLM13" s="154"/>
      <c r="LLN13" s="154"/>
      <c r="LLO13" s="154"/>
      <c r="LLP13" s="154"/>
      <c r="LLQ13" s="154"/>
      <c r="LLR13" s="154"/>
      <c r="LLS13" s="154"/>
      <c r="LLT13" s="154"/>
      <c r="LLU13" s="154"/>
      <c r="LLV13" s="154"/>
      <c r="LLW13" s="154"/>
      <c r="LLX13" s="154"/>
      <c r="LLY13" s="154"/>
      <c r="LLZ13" s="154"/>
      <c r="LMA13" s="154"/>
      <c r="LMB13" s="154"/>
      <c r="LMC13" s="154"/>
      <c r="LMD13" s="154"/>
      <c r="LME13" s="154"/>
      <c r="LMF13" s="154"/>
      <c r="LMG13" s="154"/>
      <c r="LMH13" s="154"/>
      <c r="LMI13" s="154"/>
      <c r="LMJ13" s="154"/>
      <c r="LMK13" s="154"/>
      <c r="LML13" s="154"/>
      <c r="LMM13" s="154"/>
      <c r="LMN13" s="154"/>
      <c r="LMO13" s="154"/>
      <c r="LMP13" s="154"/>
      <c r="LMQ13" s="154"/>
      <c r="LMR13" s="154"/>
      <c r="LMS13" s="154"/>
      <c r="LMT13" s="154"/>
      <c r="LMU13" s="154"/>
      <c r="LMV13" s="154"/>
      <c r="LMW13" s="154"/>
      <c r="LMX13" s="154"/>
      <c r="LMY13" s="154"/>
      <c r="LMZ13" s="154"/>
      <c r="LNA13" s="154"/>
      <c r="LNB13" s="154"/>
      <c r="LNC13" s="154"/>
      <c r="LND13" s="154"/>
      <c r="LNE13" s="154"/>
      <c r="LNF13" s="154"/>
      <c r="LNG13" s="154"/>
      <c r="LNH13" s="154"/>
      <c r="LNI13" s="154"/>
      <c r="LNJ13" s="154"/>
      <c r="LNK13" s="154"/>
      <c r="LNL13" s="154"/>
      <c r="LNM13" s="154"/>
      <c r="LNN13" s="154"/>
      <c r="LNO13" s="154"/>
      <c r="LNP13" s="154"/>
      <c r="LNQ13" s="154"/>
      <c r="LNR13" s="154"/>
      <c r="LNS13" s="154"/>
      <c r="LNT13" s="154"/>
      <c r="LNU13" s="154"/>
      <c r="LNV13" s="154"/>
      <c r="LNW13" s="154"/>
      <c r="LNX13" s="154"/>
      <c r="LNY13" s="154"/>
      <c r="LNZ13" s="154"/>
      <c r="LOA13" s="154"/>
      <c r="LOB13" s="154"/>
      <c r="LOC13" s="154"/>
      <c r="LOD13" s="154"/>
      <c r="LOE13" s="154"/>
      <c r="LOF13" s="154"/>
      <c r="LOG13" s="154"/>
      <c r="LOH13" s="154"/>
      <c r="LOI13" s="154"/>
      <c r="LOJ13" s="154"/>
      <c r="LOK13" s="154"/>
      <c r="LOL13" s="154"/>
      <c r="LOM13" s="154"/>
      <c r="LON13" s="154"/>
      <c r="LOO13" s="154"/>
      <c r="LOP13" s="154"/>
      <c r="LOQ13" s="154"/>
      <c r="LOR13" s="154"/>
      <c r="LOS13" s="154"/>
      <c r="LOT13" s="154"/>
      <c r="LOU13" s="154"/>
      <c r="LOV13" s="154"/>
      <c r="LOW13" s="154"/>
      <c r="LOX13" s="154"/>
      <c r="LOY13" s="154"/>
      <c r="LOZ13" s="154"/>
      <c r="LPA13" s="154"/>
      <c r="LPB13" s="154"/>
      <c r="LPC13" s="154"/>
      <c r="LPD13" s="154"/>
      <c r="LPE13" s="154"/>
      <c r="LPF13" s="154"/>
      <c r="LPG13" s="154"/>
      <c r="LPH13" s="154"/>
      <c r="LPI13" s="154"/>
      <c r="LPJ13" s="154"/>
      <c r="LPK13" s="154"/>
      <c r="LPL13" s="154"/>
      <c r="LPM13" s="154"/>
      <c r="LPN13" s="154"/>
      <c r="LPO13" s="154"/>
      <c r="LPP13" s="154"/>
      <c r="LPQ13" s="154"/>
      <c r="LPR13" s="154"/>
      <c r="LPS13" s="154"/>
      <c r="LPT13" s="154"/>
      <c r="LPU13" s="154"/>
      <c r="LPV13" s="154"/>
      <c r="LPW13" s="154"/>
      <c r="LPX13" s="154"/>
      <c r="LPY13" s="154"/>
      <c r="LPZ13" s="154"/>
      <c r="LQA13" s="154"/>
      <c r="LQB13" s="154"/>
      <c r="LQC13" s="154"/>
      <c r="LQD13" s="154"/>
      <c r="LQE13" s="154"/>
      <c r="LQF13" s="154"/>
      <c r="LQG13" s="154"/>
      <c r="LQH13" s="154"/>
      <c r="LQI13" s="154"/>
      <c r="LQJ13" s="154"/>
      <c r="LQK13" s="154"/>
      <c r="LQL13" s="154"/>
      <c r="LQM13" s="154"/>
      <c r="LQN13" s="154"/>
      <c r="LQO13" s="154"/>
      <c r="LQP13" s="154"/>
      <c r="LQQ13" s="154"/>
      <c r="LQR13" s="154"/>
      <c r="LQS13" s="154"/>
      <c r="LQT13" s="154"/>
      <c r="LQU13" s="154"/>
      <c r="LQV13" s="154"/>
      <c r="LQW13" s="154"/>
      <c r="LQX13" s="154"/>
      <c r="LQY13" s="154"/>
      <c r="LQZ13" s="154"/>
      <c r="LRA13" s="154"/>
      <c r="LRB13" s="154"/>
      <c r="LRC13" s="154"/>
      <c r="LRD13" s="154"/>
      <c r="LRE13" s="154"/>
      <c r="LRF13" s="154"/>
      <c r="LRG13" s="154"/>
      <c r="LRH13" s="154"/>
      <c r="LRI13" s="154"/>
      <c r="LRJ13" s="154"/>
      <c r="LRK13" s="154"/>
      <c r="LRL13" s="154"/>
      <c r="LRM13" s="154"/>
      <c r="LRN13" s="154"/>
      <c r="LRO13" s="154"/>
      <c r="LRP13" s="154"/>
      <c r="LRQ13" s="154"/>
      <c r="LRR13" s="154"/>
      <c r="LRS13" s="154"/>
      <c r="LRT13" s="154"/>
      <c r="LRU13" s="154"/>
      <c r="LRV13" s="154"/>
      <c r="LRW13" s="154"/>
      <c r="LRX13" s="154"/>
      <c r="LRY13" s="154"/>
      <c r="LRZ13" s="154"/>
      <c r="LSA13" s="154"/>
      <c r="LSB13" s="154"/>
      <c r="LSC13" s="154"/>
      <c r="LSD13" s="154"/>
      <c r="LSE13" s="154"/>
      <c r="LSF13" s="154"/>
      <c r="LSG13" s="154"/>
      <c r="LSH13" s="154"/>
      <c r="LSI13" s="154"/>
      <c r="LSJ13" s="154"/>
      <c r="LSK13" s="154"/>
      <c r="LSL13" s="154"/>
      <c r="LSM13" s="154"/>
      <c r="LSN13" s="154"/>
      <c r="LSO13" s="154"/>
      <c r="LSP13" s="154"/>
      <c r="LSQ13" s="154"/>
      <c r="LSR13" s="154"/>
      <c r="LSS13" s="154"/>
      <c r="LST13" s="154"/>
      <c r="LSU13" s="154"/>
      <c r="LSV13" s="154"/>
      <c r="LSW13" s="154"/>
      <c r="LSX13" s="154"/>
      <c r="LSY13" s="154"/>
      <c r="LSZ13" s="154"/>
      <c r="LTA13" s="154"/>
      <c r="LTB13" s="154"/>
      <c r="LTC13" s="154"/>
      <c r="LTD13" s="154"/>
      <c r="LTE13" s="154"/>
      <c r="LTF13" s="154"/>
      <c r="LTG13" s="154"/>
      <c r="LTH13" s="154"/>
      <c r="LTI13" s="154"/>
      <c r="LTJ13" s="154"/>
      <c r="LTK13" s="154"/>
      <c r="LTL13" s="154"/>
      <c r="LTM13" s="154"/>
      <c r="LTN13" s="154"/>
      <c r="LTO13" s="154"/>
      <c r="LTP13" s="154"/>
      <c r="LTQ13" s="154"/>
      <c r="LTR13" s="154"/>
      <c r="LTS13" s="154"/>
      <c r="LTT13" s="154"/>
      <c r="LTU13" s="154"/>
      <c r="LTV13" s="154"/>
      <c r="LTW13" s="154"/>
      <c r="LTX13" s="154"/>
      <c r="LTY13" s="154"/>
      <c r="LTZ13" s="154"/>
      <c r="LUA13" s="154"/>
      <c r="LUB13" s="154"/>
      <c r="LUC13" s="154"/>
      <c r="LUD13" s="154"/>
      <c r="LUE13" s="154"/>
      <c r="LUF13" s="154"/>
      <c r="LUG13" s="154"/>
      <c r="LUH13" s="154"/>
      <c r="LUI13" s="154"/>
      <c r="LUJ13" s="154"/>
      <c r="LUK13" s="154"/>
      <c r="LUL13" s="154"/>
      <c r="LUM13" s="154"/>
      <c r="LUN13" s="154"/>
      <c r="LUO13" s="154"/>
      <c r="LUP13" s="154"/>
      <c r="LUQ13" s="154"/>
      <c r="LUR13" s="154"/>
      <c r="LUS13" s="154"/>
      <c r="LUT13" s="154"/>
      <c r="LUU13" s="154"/>
      <c r="LUV13" s="154"/>
      <c r="LUW13" s="154"/>
      <c r="LUX13" s="154"/>
      <c r="LUY13" s="154"/>
      <c r="LUZ13" s="154"/>
      <c r="LVA13" s="154"/>
      <c r="LVB13" s="154"/>
      <c r="LVC13" s="154"/>
      <c r="LVD13" s="154"/>
      <c r="LVE13" s="154"/>
      <c r="LVF13" s="154"/>
      <c r="LVG13" s="154"/>
      <c r="LVH13" s="154"/>
      <c r="LVI13" s="154"/>
      <c r="LVJ13" s="154"/>
      <c r="LVK13" s="154"/>
      <c r="LVL13" s="154"/>
      <c r="LVM13" s="154"/>
      <c r="LVN13" s="154"/>
      <c r="LVO13" s="154"/>
      <c r="LVP13" s="154"/>
      <c r="LVQ13" s="154"/>
      <c r="LVR13" s="154"/>
      <c r="LVS13" s="154"/>
      <c r="LVT13" s="154"/>
      <c r="LVU13" s="154"/>
      <c r="LVV13" s="154"/>
      <c r="LVW13" s="154"/>
      <c r="LVX13" s="154"/>
      <c r="LVY13" s="154"/>
      <c r="LVZ13" s="154"/>
      <c r="LWA13" s="154"/>
      <c r="LWB13" s="154"/>
      <c r="LWC13" s="154"/>
      <c r="LWD13" s="154"/>
      <c r="LWE13" s="154"/>
      <c r="LWF13" s="154"/>
      <c r="LWG13" s="154"/>
      <c r="LWH13" s="154"/>
      <c r="LWI13" s="154"/>
      <c r="LWJ13" s="154"/>
      <c r="LWK13" s="154"/>
      <c r="LWL13" s="154"/>
      <c r="LWM13" s="154"/>
      <c r="LWN13" s="154"/>
      <c r="LWO13" s="154"/>
      <c r="LWP13" s="154"/>
      <c r="LWQ13" s="154"/>
      <c r="LWR13" s="154"/>
      <c r="LWS13" s="154"/>
      <c r="LWT13" s="154"/>
      <c r="LWU13" s="154"/>
      <c r="LWV13" s="154"/>
      <c r="LWW13" s="154"/>
      <c r="LWX13" s="154"/>
      <c r="LWY13" s="154"/>
      <c r="LWZ13" s="154"/>
      <c r="LXA13" s="154"/>
      <c r="LXB13" s="154"/>
      <c r="LXC13" s="154"/>
      <c r="LXD13" s="154"/>
      <c r="LXE13" s="154"/>
      <c r="LXF13" s="154"/>
      <c r="LXG13" s="154"/>
      <c r="LXH13" s="154"/>
      <c r="LXI13" s="154"/>
      <c r="LXJ13" s="154"/>
      <c r="LXK13" s="154"/>
      <c r="LXL13" s="154"/>
      <c r="LXM13" s="154"/>
      <c r="LXN13" s="154"/>
      <c r="LXO13" s="154"/>
      <c r="LXP13" s="154"/>
      <c r="LXQ13" s="154"/>
      <c r="LXR13" s="154"/>
      <c r="LXS13" s="154"/>
      <c r="LXT13" s="154"/>
      <c r="LXU13" s="154"/>
      <c r="LXV13" s="154"/>
      <c r="LXW13" s="154"/>
      <c r="LXX13" s="154"/>
      <c r="LXY13" s="154"/>
      <c r="LXZ13" s="154"/>
      <c r="LYA13" s="154"/>
      <c r="LYB13" s="154"/>
      <c r="LYC13" s="154"/>
      <c r="LYD13" s="154"/>
      <c r="LYE13" s="154"/>
      <c r="LYF13" s="154"/>
      <c r="LYG13" s="154"/>
      <c r="LYH13" s="154"/>
      <c r="LYI13" s="154"/>
      <c r="LYJ13" s="154"/>
      <c r="LYK13" s="154"/>
      <c r="LYL13" s="154"/>
      <c r="LYM13" s="154"/>
      <c r="LYN13" s="154"/>
      <c r="LYO13" s="154"/>
      <c r="LYP13" s="154"/>
      <c r="LYQ13" s="154"/>
      <c r="LYR13" s="154"/>
      <c r="LYS13" s="154"/>
      <c r="LYT13" s="154"/>
      <c r="LYU13" s="154"/>
      <c r="LYV13" s="154"/>
      <c r="LYW13" s="154"/>
      <c r="LYX13" s="154"/>
      <c r="LYY13" s="154"/>
      <c r="LYZ13" s="154"/>
      <c r="LZA13" s="154"/>
      <c r="LZB13" s="154"/>
      <c r="LZC13" s="154"/>
      <c r="LZD13" s="154"/>
      <c r="LZE13" s="154"/>
      <c r="LZF13" s="154"/>
      <c r="LZG13" s="154"/>
      <c r="LZH13" s="154"/>
      <c r="LZI13" s="154"/>
      <c r="LZJ13" s="154"/>
      <c r="LZK13" s="154"/>
      <c r="LZL13" s="154"/>
      <c r="LZM13" s="154"/>
      <c r="LZN13" s="154"/>
      <c r="LZO13" s="154"/>
      <c r="LZP13" s="154"/>
      <c r="LZQ13" s="154"/>
      <c r="LZR13" s="154"/>
      <c r="LZS13" s="154"/>
      <c r="LZT13" s="154"/>
      <c r="LZU13" s="154"/>
      <c r="LZV13" s="154"/>
      <c r="LZW13" s="154"/>
      <c r="LZX13" s="154"/>
      <c r="LZY13" s="154"/>
      <c r="LZZ13" s="154"/>
      <c r="MAA13" s="154"/>
      <c r="MAB13" s="154"/>
      <c r="MAC13" s="154"/>
      <c r="MAD13" s="154"/>
      <c r="MAE13" s="154"/>
      <c r="MAF13" s="154"/>
      <c r="MAG13" s="154"/>
      <c r="MAH13" s="154"/>
      <c r="MAI13" s="154"/>
      <c r="MAJ13" s="154"/>
      <c r="MAK13" s="154"/>
      <c r="MAL13" s="154"/>
      <c r="MAM13" s="154"/>
      <c r="MAN13" s="154"/>
      <c r="MAO13" s="154"/>
      <c r="MAP13" s="154"/>
      <c r="MAQ13" s="154"/>
      <c r="MAR13" s="154"/>
      <c r="MAS13" s="154"/>
      <c r="MAT13" s="154"/>
      <c r="MAU13" s="154"/>
      <c r="MAV13" s="154"/>
      <c r="MAW13" s="154"/>
      <c r="MAX13" s="154"/>
      <c r="MAY13" s="154"/>
      <c r="MAZ13" s="154"/>
      <c r="MBA13" s="154"/>
      <c r="MBB13" s="154"/>
      <c r="MBC13" s="154"/>
      <c r="MBD13" s="154"/>
      <c r="MBE13" s="154"/>
      <c r="MBF13" s="154"/>
      <c r="MBG13" s="154"/>
      <c r="MBH13" s="154"/>
      <c r="MBI13" s="154"/>
      <c r="MBJ13" s="154"/>
      <c r="MBK13" s="154"/>
      <c r="MBL13" s="154"/>
      <c r="MBM13" s="154"/>
      <c r="MBN13" s="154"/>
      <c r="MBO13" s="154"/>
      <c r="MBP13" s="154"/>
      <c r="MBQ13" s="154"/>
      <c r="MBR13" s="154"/>
      <c r="MBS13" s="154"/>
      <c r="MBT13" s="154"/>
      <c r="MBU13" s="154"/>
      <c r="MBV13" s="154"/>
      <c r="MBW13" s="154"/>
      <c r="MBX13" s="154"/>
      <c r="MBY13" s="154"/>
      <c r="MBZ13" s="154"/>
      <c r="MCA13" s="154"/>
      <c r="MCB13" s="154"/>
      <c r="MCC13" s="154"/>
      <c r="MCD13" s="154"/>
      <c r="MCE13" s="154"/>
      <c r="MCF13" s="154"/>
      <c r="MCG13" s="154"/>
      <c r="MCH13" s="154"/>
      <c r="MCI13" s="154"/>
      <c r="MCJ13" s="154"/>
      <c r="MCK13" s="154"/>
      <c r="MCL13" s="154"/>
      <c r="MCM13" s="154"/>
      <c r="MCN13" s="154"/>
      <c r="MCO13" s="154"/>
      <c r="MCP13" s="154"/>
      <c r="MCQ13" s="154"/>
      <c r="MCR13" s="154"/>
      <c r="MCS13" s="154"/>
      <c r="MCT13" s="154"/>
      <c r="MCU13" s="154"/>
      <c r="MCV13" s="154"/>
      <c r="MCW13" s="154"/>
      <c r="MCX13" s="154"/>
      <c r="MCY13" s="154"/>
      <c r="MCZ13" s="154"/>
      <c r="MDA13" s="154"/>
      <c r="MDB13" s="154"/>
      <c r="MDC13" s="154"/>
      <c r="MDD13" s="154"/>
      <c r="MDE13" s="154"/>
      <c r="MDF13" s="154"/>
      <c r="MDG13" s="154"/>
      <c r="MDH13" s="154"/>
      <c r="MDI13" s="154"/>
      <c r="MDJ13" s="154"/>
      <c r="MDK13" s="154"/>
      <c r="MDL13" s="154"/>
      <c r="MDM13" s="154"/>
      <c r="MDN13" s="154"/>
      <c r="MDO13" s="154"/>
      <c r="MDP13" s="154"/>
      <c r="MDQ13" s="154"/>
      <c r="MDR13" s="154"/>
      <c r="MDS13" s="154"/>
      <c r="MDT13" s="154"/>
      <c r="MDU13" s="154"/>
      <c r="MDV13" s="154"/>
      <c r="MDW13" s="154"/>
      <c r="MDX13" s="154"/>
      <c r="MDY13" s="154"/>
      <c r="MDZ13" s="154"/>
      <c r="MEA13" s="154"/>
      <c r="MEB13" s="154"/>
      <c r="MEC13" s="154"/>
      <c r="MED13" s="154"/>
      <c r="MEE13" s="154"/>
      <c r="MEF13" s="154"/>
      <c r="MEG13" s="154"/>
      <c r="MEH13" s="154"/>
      <c r="MEI13" s="154"/>
      <c r="MEJ13" s="154"/>
      <c r="MEK13" s="154"/>
      <c r="MEL13" s="154"/>
      <c r="MEM13" s="154"/>
      <c r="MEN13" s="154"/>
      <c r="MEO13" s="154"/>
      <c r="MEP13" s="154"/>
      <c r="MEQ13" s="154"/>
      <c r="MER13" s="154"/>
      <c r="MES13" s="154"/>
      <c r="MET13" s="154"/>
      <c r="MEU13" s="154"/>
      <c r="MEV13" s="154"/>
      <c r="MEW13" s="154"/>
      <c r="MEX13" s="154"/>
      <c r="MEY13" s="154"/>
      <c r="MEZ13" s="154"/>
      <c r="MFA13" s="154"/>
      <c r="MFB13" s="154"/>
      <c r="MFC13" s="154"/>
      <c r="MFD13" s="154"/>
      <c r="MFE13" s="154"/>
      <c r="MFF13" s="154"/>
      <c r="MFG13" s="154"/>
      <c r="MFH13" s="154"/>
      <c r="MFI13" s="154"/>
      <c r="MFJ13" s="154"/>
      <c r="MFK13" s="154"/>
      <c r="MFL13" s="154"/>
      <c r="MFM13" s="154"/>
      <c r="MFN13" s="154"/>
      <c r="MFO13" s="154"/>
      <c r="MFP13" s="154"/>
      <c r="MFQ13" s="154"/>
      <c r="MFR13" s="154"/>
      <c r="MFS13" s="154"/>
      <c r="MFT13" s="154"/>
      <c r="MFU13" s="154"/>
      <c r="MFV13" s="154"/>
      <c r="MFW13" s="154"/>
      <c r="MFX13" s="154"/>
      <c r="MFY13" s="154"/>
      <c r="MFZ13" s="154"/>
      <c r="MGA13" s="154"/>
      <c r="MGB13" s="154"/>
      <c r="MGC13" s="154"/>
      <c r="MGD13" s="154"/>
      <c r="MGE13" s="154"/>
      <c r="MGF13" s="154"/>
      <c r="MGG13" s="154"/>
      <c r="MGH13" s="154"/>
      <c r="MGI13" s="154"/>
      <c r="MGJ13" s="154"/>
      <c r="MGK13" s="154"/>
      <c r="MGL13" s="154"/>
      <c r="MGM13" s="154"/>
      <c r="MGN13" s="154"/>
      <c r="MGO13" s="154"/>
      <c r="MGP13" s="154"/>
      <c r="MGQ13" s="154"/>
      <c r="MGR13" s="154"/>
      <c r="MGS13" s="154"/>
      <c r="MGT13" s="154"/>
      <c r="MGU13" s="154"/>
      <c r="MGV13" s="154"/>
      <c r="MGW13" s="154"/>
      <c r="MGX13" s="154"/>
      <c r="MGY13" s="154"/>
      <c r="MGZ13" s="154"/>
      <c r="MHA13" s="154"/>
      <c r="MHB13" s="154"/>
      <c r="MHC13" s="154"/>
      <c r="MHD13" s="154"/>
      <c r="MHE13" s="154"/>
      <c r="MHF13" s="154"/>
      <c r="MHG13" s="154"/>
      <c r="MHH13" s="154"/>
      <c r="MHI13" s="154"/>
      <c r="MHJ13" s="154"/>
      <c r="MHK13" s="154"/>
      <c r="MHL13" s="154"/>
      <c r="MHM13" s="154"/>
      <c r="MHN13" s="154"/>
      <c r="MHO13" s="154"/>
      <c r="MHP13" s="154"/>
      <c r="MHQ13" s="154"/>
      <c r="MHR13" s="154"/>
      <c r="MHS13" s="154"/>
      <c r="MHT13" s="154"/>
      <c r="MHU13" s="154"/>
      <c r="MHV13" s="154"/>
      <c r="MHW13" s="154"/>
      <c r="MHX13" s="154"/>
      <c r="MHY13" s="154"/>
      <c r="MHZ13" s="154"/>
      <c r="MIA13" s="154"/>
      <c r="MIB13" s="154"/>
      <c r="MIC13" s="154"/>
      <c r="MID13" s="154"/>
      <c r="MIE13" s="154"/>
      <c r="MIF13" s="154"/>
      <c r="MIG13" s="154"/>
      <c r="MIH13" s="154"/>
      <c r="MII13" s="154"/>
      <c r="MIJ13" s="154"/>
      <c r="MIK13" s="154"/>
      <c r="MIL13" s="154"/>
      <c r="MIM13" s="154"/>
      <c r="MIN13" s="154"/>
      <c r="MIO13" s="154"/>
      <c r="MIP13" s="154"/>
      <c r="MIQ13" s="154"/>
      <c r="MIR13" s="154"/>
      <c r="MIS13" s="154"/>
      <c r="MIT13" s="154"/>
      <c r="MIU13" s="154"/>
      <c r="MIV13" s="154"/>
      <c r="MIW13" s="154"/>
      <c r="MIX13" s="154"/>
      <c r="MIY13" s="154"/>
      <c r="MIZ13" s="154"/>
      <c r="MJA13" s="154"/>
      <c r="MJB13" s="154"/>
      <c r="MJC13" s="154"/>
      <c r="MJD13" s="154"/>
      <c r="MJE13" s="154"/>
      <c r="MJF13" s="154"/>
      <c r="MJG13" s="154"/>
      <c r="MJH13" s="154"/>
      <c r="MJI13" s="154"/>
      <c r="MJJ13" s="154"/>
      <c r="MJK13" s="154"/>
      <c r="MJL13" s="154"/>
      <c r="MJM13" s="154"/>
      <c r="MJN13" s="154"/>
      <c r="MJO13" s="154"/>
      <c r="MJP13" s="154"/>
      <c r="MJQ13" s="154"/>
      <c r="MJR13" s="154"/>
      <c r="MJS13" s="154"/>
      <c r="MJT13" s="154"/>
      <c r="MJU13" s="154"/>
      <c r="MJV13" s="154"/>
      <c r="MJW13" s="154"/>
      <c r="MJX13" s="154"/>
      <c r="MJY13" s="154"/>
      <c r="MJZ13" s="154"/>
      <c r="MKA13" s="154"/>
      <c r="MKB13" s="154"/>
      <c r="MKC13" s="154"/>
      <c r="MKD13" s="154"/>
      <c r="MKE13" s="154"/>
      <c r="MKF13" s="154"/>
      <c r="MKG13" s="154"/>
      <c r="MKH13" s="154"/>
      <c r="MKI13" s="154"/>
      <c r="MKJ13" s="154"/>
      <c r="MKK13" s="154"/>
      <c r="MKL13" s="154"/>
      <c r="MKM13" s="154"/>
      <c r="MKN13" s="154"/>
      <c r="MKO13" s="154"/>
      <c r="MKP13" s="154"/>
      <c r="MKQ13" s="154"/>
      <c r="MKR13" s="154"/>
      <c r="MKS13" s="154"/>
      <c r="MKT13" s="154"/>
      <c r="MKU13" s="154"/>
      <c r="MKV13" s="154"/>
      <c r="MKW13" s="154"/>
      <c r="MKX13" s="154"/>
      <c r="MKY13" s="154"/>
      <c r="MKZ13" s="154"/>
      <c r="MLA13" s="154"/>
      <c r="MLB13" s="154"/>
      <c r="MLC13" s="154"/>
      <c r="MLD13" s="154"/>
      <c r="MLE13" s="154"/>
      <c r="MLF13" s="154"/>
      <c r="MLG13" s="154"/>
      <c r="MLH13" s="154"/>
      <c r="MLI13" s="154"/>
      <c r="MLJ13" s="154"/>
      <c r="MLK13" s="154"/>
      <c r="MLL13" s="154"/>
      <c r="MLM13" s="154"/>
      <c r="MLN13" s="154"/>
      <c r="MLO13" s="154"/>
      <c r="MLP13" s="154"/>
      <c r="MLQ13" s="154"/>
      <c r="MLR13" s="154"/>
      <c r="MLS13" s="154"/>
      <c r="MLT13" s="154"/>
      <c r="MLU13" s="154"/>
      <c r="MLV13" s="154"/>
      <c r="MLW13" s="154"/>
      <c r="MLX13" s="154"/>
      <c r="MLY13" s="154"/>
      <c r="MLZ13" s="154"/>
      <c r="MMA13" s="154"/>
      <c r="MMB13" s="154"/>
      <c r="MMC13" s="154"/>
      <c r="MMD13" s="154"/>
      <c r="MME13" s="154"/>
      <c r="MMF13" s="154"/>
      <c r="MMG13" s="154"/>
      <c r="MMH13" s="154"/>
      <c r="MMI13" s="154"/>
      <c r="MMJ13" s="154"/>
      <c r="MMK13" s="154"/>
      <c r="MML13" s="154"/>
      <c r="MMM13" s="154"/>
      <c r="MMN13" s="154"/>
      <c r="MMO13" s="154"/>
      <c r="MMP13" s="154"/>
      <c r="MMQ13" s="154"/>
      <c r="MMR13" s="154"/>
      <c r="MMS13" s="154"/>
      <c r="MMT13" s="154"/>
      <c r="MMU13" s="154"/>
      <c r="MMV13" s="154"/>
      <c r="MMW13" s="154"/>
      <c r="MMX13" s="154"/>
      <c r="MMY13" s="154"/>
      <c r="MMZ13" s="154"/>
      <c r="MNA13" s="154"/>
      <c r="MNB13" s="154"/>
      <c r="MNC13" s="154"/>
      <c r="MND13" s="154"/>
      <c r="MNE13" s="154"/>
      <c r="MNF13" s="154"/>
      <c r="MNG13" s="154"/>
      <c r="MNH13" s="154"/>
      <c r="MNI13" s="154"/>
      <c r="MNJ13" s="154"/>
      <c r="MNK13" s="154"/>
      <c r="MNL13" s="154"/>
      <c r="MNM13" s="154"/>
      <c r="MNN13" s="154"/>
      <c r="MNO13" s="154"/>
      <c r="MNP13" s="154"/>
      <c r="MNQ13" s="154"/>
      <c r="MNR13" s="154"/>
      <c r="MNS13" s="154"/>
      <c r="MNT13" s="154"/>
      <c r="MNU13" s="154"/>
      <c r="MNV13" s="154"/>
      <c r="MNW13" s="154"/>
      <c r="MNX13" s="154"/>
      <c r="MNY13" s="154"/>
      <c r="MNZ13" s="154"/>
      <c r="MOA13" s="154"/>
      <c r="MOB13" s="154"/>
      <c r="MOC13" s="154"/>
      <c r="MOD13" s="154"/>
      <c r="MOE13" s="154"/>
      <c r="MOF13" s="154"/>
      <c r="MOG13" s="154"/>
      <c r="MOH13" s="154"/>
      <c r="MOI13" s="154"/>
      <c r="MOJ13" s="154"/>
      <c r="MOK13" s="154"/>
      <c r="MOL13" s="154"/>
      <c r="MOM13" s="154"/>
      <c r="MON13" s="154"/>
      <c r="MOO13" s="154"/>
      <c r="MOP13" s="154"/>
      <c r="MOQ13" s="154"/>
      <c r="MOR13" s="154"/>
      <c r="MOS13" s="154"/>
      <c r="MOT13" s="154"/>
      <c r="MOU13" s="154"/>
      <c r="MOV13" s="154"/>
      <c r="MOW13" s="154"/>
      <c r="MOX13" s="154"/>
      <c r="MOY13" s="154"/>
      <c r="MOZ13" s="154"/>
      <c r="MPA13" s="154"/>
      <c r="MPB13" s="154"/>
      <c r="MPC13" s="154"/>
      <c r="MPD13" s="154"/>
      <c r="MPE13" s="154"/>
      <c r="MPF13" s="154"/>
      <c r="MPG13" s="154"/>
      <c r="MPH13" s="154"/>
      <c r="MPI13" s="154"/>
      <c r="MPJ13" s="154"/>
      <c r="MPK13" s="154"/>
      <c r="MPL13" s="154"/>
      <c r="MPM13" s="154"/>
      <c r="MPN13" s="154"/>
      <c r="MPO13" s="154"/>
      <c r="MPP13" s="154"/>
      <c r="MPQ13" s="154"/>
      <c r="MPR13" s="154"/>
      <c r="MPS13" s="154"/>
      <c r="MPT13" s="154"/>
      <c r="MPU13" s="154"/>
      <c r="MPV13" s="154"/>
      <c r="MPW13" s="154"/>
      <c r="MPX13" s="154"/>
      <c r="MPY13" s="154"/>
      <c r="MPZ13" s="154"/>
      <c r="MQA13" s="154"/>
      <c r="MQB13" s="154"/>
      <c r="MQC13" s="154"/>
      <c r="MQD13" s="154"/>
      <c r="MQE13" s="154"/>
      <c r="MQF13" s="154"/>
      <c r="MQG13" s="154"/>
      <c r="MQH13" s="154"/>
      <c r="MQI13" s="154"/>
      <c r="MQJ13" s="154"/>
      <c r="MQK13" s="154"/>
      <c r="MQL13" s="154"/>
      <c r="MQM13" s="154"/>
      <c r="MQN13" s="154"/>
      <c r="MQO13" s="154"/>
      <c r="MQP13" s="154"/>
      <c r="MQQ13" s="154"/>
      <c r="MQR13" s="154"/>
      <c r="MQS13" s="154"/>
      <c r="MQT13" s="154"/>
      <c r="MQU13" s="154"/>
      <c r="MQV13" s="154"/>
      <c r="MQW13" s="154"/>
      <c r="MQX13" s="154"/>
      <c r="MQY13" s="154"/>
      <c r="MQZ13" s="154"/>
      <c r="MRA13" s="154"/>
      <c r="MRB13" s="154"/>
      <c r="MRC13" s="154"/>
      <c r="MRD13" s="154"/>
      <c r="MRE13" s="154"/>
      <c r="MRF13" s="154"/>
      <c r="MRG13" s="154"/>
      <c r="MRH13" s="154"/>
      <c r="MRI13" s="154"/>
      <c r="MRJ13" s="154"/>
      <c r="MRK13" s="154"/>
      <c r="MRL13" s="154"/>
      <c r="MRM13" s="154"/>
      <c r="MRN13" s="154"/>
      <c r="MRO13" s="154"/>
      <c r="MRP13" s="154"/>
      <c r="MRQ13" s="154"/>
      <c r="MRR13" s="154"/>
      <c r="MRS13" s="154"/>
      <c r="MRT13" s="154"/>
      <c r="MRU13" s="154"/>
      <c r="MRV13" s="154"/>
      <c r="MRW13" s="154"/>
      <c r="MRX13" s="154"/>
      <c r="MRY13" s="154"/>
      <c r="MRZ13" s="154"/>
      <c r="MSA13" s="154"/>
      <c r="MSB13" s="154"/>
      <c r="MSC13" s="154"/>
      <c r="MSD13" s="154"/>
      <c r="MSE13" s="154"/>
      <c r="MSF13" s="154"/>
      <c r="MSG13" s="154"/>
      <c r="MSH13" s="154"/>
      <c r="MSI13" s="154"/>
      <c r="MSJ13" s="154"/>
      <c r="MSK13" s="154"/>
      <c r="MSL13" s="154"/>
      <c r="MSM13" s="154"/>
      <c r="MSN13" s="154"/>
      <c r="MSO13" s="154"/>
      <c r="MSP13" s="154"/>
      <c r="MSQ13" s="154"/>
      <c r="MSR13" s="154"/>
      <c r="MSS13" s="154"/>
      <c r="MST13" s="154"/>
      <c r="MSU13" s="154"/>
      <c r="MSV13" s="154"/>
      <c r="MSW13" s="154"/>
      <c r="MSX13" s="154"/>
      <c r="MSY13" s="154"/>
      <c r="MSZ13" s="154"/>
      <c r="MTA13" s="154"/>
      <c r="MTB13" s="154"/>
      <c r="MTC13" s="154"/>
      <c r="MTD13" s="154"/>
      <c r="MTE13" s="154"/>
      <c r="MTF13" s="154"/>
      <c r="MTG13" s="154"/>
      <c r="MTH13" s="154"/>
      <c r="MTI13" s="154"/>
      <c r="MTJ13" s="154"/>
      <c r="MTK13" s="154"/>
      <c r="MTL13" s="154"/>
      <c r="MTM13" s="154"/>
      <c r="MTN13" s="154"/>
      <c r="MTO13" s="154"/>
      <c r="MTP13" s="154"/>
      <c r="MTQ13" s="154"/>
      <c r="MTR13" s="154"/>
      <c r="MTS13" s="154"/>
      <c r="MTT13" s="154"/>
      <c r="MTU13" s="154"/>
      <c r="MTV13" s="154"/>
      <c r="MTW13" s="154"/>
      <c r="MTX13" s="154"/>
      <c r="MTY13" s="154"/>
      <c r="MTZ13" s="154"/>
      <c r="MUA13" s="154"/>
      <c r="MUB13" s="154"/>
      <c r="MUC13" s="154"/>
      <c r="MUD13" s="154"/>
      <c r="MUE13" s="154"/>
      <c r="MUF13" s="154"/>
      <c r="MUG13" s="154"/>
      <c r="MUH13" s="154"/>
      <c r="MUI13" s="154"/>
      <c r="MUJ13" s="154"/>
      <c r="MUK13" s="154"/>
      <c r="MUL13" s="154"/>
      <c r="MUM13" s="154"/>
      <c r="MUN13" s="154"/>
      <c r="MUO13" s="154"/>
      <c r="MUP13" s="154"/>
      <c r="MUQ13" s="154"/>
      <c r="MUR13" s="154"/>
      <c r="MUS13" s="154"/>
      <c r="MUT13" s="154"/>
      <c r="MUU13" s="154"/>
      <c r="MUV13" s="154"/>
      <c r="MUW13" s="154"/>
      <c r="MUX13" s="154"/>
      <c r="MUY13" s="154"/>
      <c r="MUZ13" s="154"/>
      <c r="MVA13" s="154"/>
      <c r="MVB13" s="154"/>
      <c r="MVC13" s="154"/>
      <c r="MVD13" s="154"/>
      <c r="MVE13" s="154"/>
      <c r="MVF13" s="154"/>
      <c r="MVG13" s="154"/>
      <c r="MVH13" s="154"/>
      <c r="MVI13" s="154"/>
      <c r="MVJ13" s="154"/>
      <c r="MVK13" s="154"/>
      <c r="MVL13" s="154"/>
      <c r="MVM13" s="154"/>
      <c r="MVN13" s="154"/>
      <c r="MVO13" s="154"/>
      <c r="MVP13" s="154"/>
      <c r="MVQ13" s="154"/>
      <c r="MVR13" s="154"/>
      <c r="MVS13" s="154"/>
      <c r="MVT13" s="154"/>
      <c r="MVU13" s="154"/>
      <c r="MVV13" s="154"/>
      <c r="MVW13" s="154"/>
      <c r="MVX13" s="154"/>
      <c r="MVY13" s="154"/>
      <c r="MVZ13" s="154"/>
      <c r="MWA13" s="154"/>
      <c r="MWB13" s="154"/>
      <c r="MWC13" s="154"/>
      <c r="MWD13" s="154"/>
      <c r="MWE13" s="154"/>
      <c r="MWF13" s="154"/>
      <c r="MWG13" s="154"/>
      <c r="MWH13" s="154"/>
      <c r="MWI13" s="154"/>
      <c r="MWJ13" s="154"/>
      <c r="MWK13" s="154"/>
      <c r="MWL13" s="154"/>
      <c r="MWM13" s="154"/>
      <c r="MWN13" s="154"/>
      <c r="MWO13" s="154"/>
      <c r="MWP13" s="154"/>
      <c r="MWQ13" s="154"/>
      <c r="MWR13" s="154"/>
      <c r="MWS13" s="154"/>
      <c r="MWT13" s="154"/>
      <c r="MWU13" s="154"/>
      <c r="MWV13" s="154"/>
      <c r="MWW13" s="154"/>
      <c r="MWX13" s="154"/>
      <c r="MWY13" s="154"/>
      <c r="MWZ13" s="154"/>
      <c r="MXA13" s="154"/>
      <c r="MXB13" s="154"/>
      <c r="MXC13" s="154"/>
      <c r="MXD13" s="154"/>
      <c r="MXE13" s="154"/>
      <c r="MXF13" s="154"/>
      <c r="MXG13" s="154"/>
      <c r="MXH13" s="154"/>
      <c r="MXI13" s="154"/>
      <c r="MXJ13" s="154"/>
      <c r="MXK13" s="154"/>
      <c r="MXL13" s="154"/>
      <c r="MXM13" s="154"/>
      <c r="MXN13" s="154"/>
      <c r="MXO13" s="154"/>
      <c r="MXP13" s="154"/>
      <c r="MXQ13" s="154"/>
      <c r="MXR13" s="154"/>
      <c r="MXS13" s="154"/>
      <c r="MXT13" s="154"/>
      <c r="MXU13" s="154"/>
      <c r="MXV13" s="154"/>
      <c r="MXW13" s="154"/>
      <c r="MXX13" s="154"/>
      <c r="MXY13" s="154"/>
      <c r="MXZ13" s="154"/>
      <c r="MYA13" s="154"/>
      <c r="MYB13" s="154"/>
      <c r="MYC13" s="154"/>
      <c r="MYD13" s="154"/>
      <c r="MYE13" s="154"/>
      <c r="MYF13" s="154"/>
      <c r="MYG13" s="154"/>
      <c r="MYH13" s="154"/>
      <c r="MYI13" s="154"/>
      <c r="MYJ13" s="154"/>
      <c r="MYK13" s="154"/>
      <c r="MYL13" s="154"/>
      <c r="MYM13" s="154"/>
      <c r="MYN13" s="154"/>
      <c r="MYO13" s="154"/>
      <c r="MYP13" s="154"/>
      <c r="MYQ13" s="154"/>
      <c r="MYR13" s="154"/>
      <c r="MYS13" s="154"/>
      <c r="MYT13" s="154"/>
      <c r="MYU13" s="154"/>
      <c r="MYV13" s="154"/>
      <c r="MYW13" s="154"/>
      <c r="MYX13" s="154"/>
      <c r="MYY13" s="154"/>
      <c r="MYZ13" s="154"/>
      <c r="MZA13" s="154"/>
      <c r="MZB13" s="154"/>
      <c r="MZC13" s="154"/>
      <c r="MZD13" s="154"/>
      <c r="MZE13" s="154"/>
      <c r="MZF13" s="154"/>
      <c r="MZG13" s="154"/>
      <c r="MZH13" s="154"/>
      <c r="MZI13" s="154"/>
      <c r="MZJ13" s="154"/>
      <c r="MZK13" s="154"/>
      <c r="MZL13" s="154"/>
      <c r="MZM13" s="154"/>
      <c r="MZN13" s="154"/>
      <c r="MZO13" s="154"/>
      <c r="MZP13" s="154"/>
      <c r="MZQ13" s="154"/>
      <c r="MZR13" s="154"/>
      <c r="MZS13" s="154"/>
      <c r="MZT13" s="154"/>
      <c r="MZU13" s="154"/>
      <c r="MZV13" s="154"/>
      <c r="MZW13" s="154"/>
      <c r="MZX13" s="154"/>
      <c r="MZY13" s="154"/>
      <c r="MZZ13" s="154"/>
      <c r="NAA13" s="154"/>
      <c r="NAB13" s="154"/>
      <c r="NAC13" s="154"/>
      <c r="NAD13" s="154"/>
      <c r="NAE13" s="154"/>
      <c r="NAF13" s="154"/>
      <c r="NAG13" s="154"/>
      <c r="NAH13" s="154"/>
      <c r="NAI13" s="154"/>
      <c r="NAJ13" s="154"/>
      <c r="NAK13" s="154"/>
      <c r="NAL13" s="154"/>
      <c r="NAM13" s="154"/>
      <c r="NAN13" s="154"/>
      <c r="NAO13" s="154"/>
      <c r="NAP13" s="154"/>
      <c r="NAQ13" s="154"/>
      <c r="NAR13" s="154"/>
      <c r="NAS13" s="154"/>
      <c r="NAT13" s="154"/>
      <c r="NAU13" s="154"/>
      <c r="NAV13" s="154"/>
      <c r="NAW13" s="154"/>
      <c r="NAX13" s="154"/>
      <c r="NAY13" s="154"/>
      <c r="NAZ13" s="154"/>
      <c r="NBA13" s="154"/>
      <c r="NBB13" s="154"/>
      <c r="NBC13" s="154"/>
      <c r="NBD13" s="154"/>
      <c r="NBE13" s="154"/>
      <c r="NBF13" s="154"/>
      <c r="NBG13" s="154"/>
      <c r="NBH13" s="154"/>
      <c r="NBI13" s="154"/>
      <c r="NBJ13" s="154"/>
      <c r="NBK13" s="154"/>
      <c r="NBL13" s="154"/>
      <c r="NBM13" s="154"/>
      <c r="NBN13" s="154"/>
      <c r="NBO13" s="154"/>
      <c r="NBP13" s="154"/>
      <c r="NBQ13" s="154"/>
      <c r="NBR13" s="154"/>
      <c r="NBS13" s="154"/>
      <c r="NBT13" s="154"/>
      <c r="NBU13" s="154"/>
      <c r="NBV13" s="154"/>
      <c r="NBW13" s="154"/>
      <c r="NBX13" s="154"/>
      <c r="NBY13" s="154"/>
      <c r="NBZ13" s="154"/>
      <c r="NCA13" s="154"/>
      <c r="NCB13" s="154"/>
      <c r="NCC13" s="154"/>
      <c r="NCD13" s="154"/>
      <c r="NCE13" s="154"/>
      <c r="NCF13" s="154"/>
      <c r="NCG13" s="154"/>
      <c r="NCH13" s="154"/>
      <c r="NCI13" s="154"/>
      <c r="NCJ13" s="154"/>
      <c r="NCK13" s="154"/>
      <c r="NCL13" s="154"/>
      <c r="NCM13" s="154"/>
      <c r="NCN13" s="154"/>
      <c r="NCO13" s="154"/>
      <c r="NCP13" s="154"/>
      <c r="NCQ13" s="154"/>
      <c r="NCR13" s="154"/>
      <c r="NCS13" s="154"/>
      <c r="NCT13" s="154"/>
      <c r="NCU13" s="154"/>
      <c r="NCV13" s="154"/>
      <c r="NCW13" s="154"/>
      <c r="NCX13" s="154"/>
      <c r="NCY13" s="154"/>
      <c r="NCZ13" s="154"/>
      <c r="NDA13" s="154"/>
      <c r="NDB13" s="154"/>
      <c r="NDC13" s="154"/>
      <c r="NDD13" s="154"/>
      <c r="NDE13" s="154"/>
      <c r="NDF13" s="154"/>
      <c r="NDG13" s="154"/>
      <c r="NDH13" s="154"/>
      <c r="NDI13" s="154"/>
      <c r="NDJ13" s="154"/>
      <c r="NDK13" s="154"/>
      <c r="NDL13" s="154"/>
      <c r="NDM13" s="154"/>
      <c r="NDN13" s="154"/>
      <c r="NDO13" s="154"/>
      <c r="NDP13" s="154"/>
      <c r="NDQ13" s="154"/>
      <c r="NDR13" s="154"/>
      <c r="NDS13" s="154"/>
      <c r="NDT13" s="154"/>
      <c r="NDU13" s="154"/>
      <c r="NDV13" s="154"/>
      <c r="NDW13" s="154"/>
      <c r="NDX13" s="154"/>
      <c r="NDY13" s="154"/>
      <c r="NDZ13" s="154"/>
      <c r="NEA13" s="154"/>
      <c r="NEB13" s="154"/>
      <c r="NEC13" s="154"/>
      <c r="NED13" s="154"/>
      <c r="NEE13" s="154"/>
      <c r="NEF13" s="154"/>
      <c r="NEG13" s="154"/>
      <c r="NEH13" s="154"/>
      <c r="NEI13" s="154"/>
      <c r="NEJ13" s="154"/>
      <c r="NEK13" s="154"/>
      <c r="NEL13" s="154"/>
      <c r="NEM13" s="154"/>
      <c r="NEN13" s="154"/>
      <c r="NEO13" s="154"/>
      <c r="NEP13" s="154"/>
      <c r="NEQ13" s="154"/>
      <c r="NER13" s="154"/>
      <c r="NES13" s="154"/>
      <c r="NET13" s="154"/>
      <c r="NEU13" s="154"/>
      <c r="NEV13" s="154"/>
      <c r="NEW13" s="154"/>
      <c r="NEX13" s="154"/>
      <c r="NEY13" s="154"/>
      <c r="NEZ13" s="154"/>
      <c r="NFA13" s="154"/>
      <c r="NFB13" s="154"/>
      <c r="NFC13" s="154"/>
      <c r="NFD13" s="154"/>
      <c r="NFE13" s="154"/>
      <c r="NFF13" s="154"/>
      <c r="NFG13" s="154"/>
      <c r="NFH13" s="154"/>
      <c r="NFI13" s="154"/>
      <c r="NFJ13" s="154"/>
      <c r="NFK13" s="154"/>
      <c r="NFL13" s="154"/>
      <c r="NFM13" s="154"/>
      <c r="NFN13" s="154"/>
      <c r="NFO13" s="154"/>
      <c r="NFP13" s="154"/>
      <c r="NFQ13" s="154"/>
      <c r="NFR13" s="154"/>
      <c r="NFS13" s="154"/>
      <c r="NFT13" s="154"/>
      <c r="NFU13" s="154"/>
      <c r="NFV13" s="154"/>
      <c r="NFW13" s="154"/>
      <c r="NFX13" s="154"/>
      <c r="NFY13" s="154"/>
      <c r="NFZ13" s="154"/>
      <c r="NGA13" s="154"/>
      <c r="NGB13" s="154"/>
      <c r="NGC13" s="154"/>
      <c r="NGD13" s="154"/>
      <c r="NGE13" s="154"/>
      <c r="NGF13" s="154"/>
      <c r="NGG13" s="154"/>
      <c r="NGH13" s="154"/>
      <c r="NGI13" s="154"/>
      <c r="NGJ13" s="154"/>
      <c r="NGK13" s="154"/>
      <c r="NGL13" s="154"/>
      <c r="NGM13" s="154"/>
      <c r="NGN13" s="154"/>
      <c r="NGO13" s="154"/>
      <c r="NGP13" s="154"/>
      <c r="NGQ13" s="154"/>
      <c r="NGR13" s="154"/>
      <c r="NGS13" s="154"/>
      <c r="NGT13" s="154"/>
      <c r="NGU13" s="154"/>
      <c r="NGV13" s="154"/>
      <c r="NGW13" s="154"/>
      <c r="NGX13" s="154"/>
      <c r="NGY13" s="154"/>
      <c r="NGZ13" s="154"/>
      <c r="NHA13" s="154"/>
      <c r="NHB13" s="154"/>
      <c r="NHC13" s="154"/>
      <c r="NHD13" s="154"/>
      <c r="NHE13" s="154"/>
      <c r="NHF13" s="154"/>
      <c r="NHG13" s="154"/>
      <c r="NHH13" s="154"/>
      <c r="NHI13" s="154"/>
      <c r="NHJ13" s="154"/>
      <c r="NHK13" s="154"/>
      <c r="NHL13" s="154"/>
      <c r="NHM13" s="154"/>
      <c r="NHN13" s="154"/>
      <c r="NHO13" s="154"/>
      <c r="NHP13" s="154"/>
      <c r="NHQ13" s="154"/>
      <c r="NHR13" s="154"/>
      <c r="NHS13" s="154"/>
      <c r="NHT13" s="154"/>
      <c r="NHU13" s="154"/>
      <c r="NHV13" s="154"/>
      <c r="NHW13" s="154"/>
      <c r="NHX13" s="154"/>
      <c r="NHY13" s="154"/>
      <c r="NHZ13" s="154"/>
      <c r="NIA13" s="154"/>
      <c r="NIB13" s="154"/>
      <c r="NIC13" s="154"/>
      <c r="NID13" s="154"/>
      <c r="NIE13" s="154"/>
      <c r="NIF13" s="154"/>
      <c r="NIG13" s="154"/>
      <c r="NIH13" s="154"/>
      <c r="NII13" s="154"/>
      <c r="NIJ13" s="154"/>
      <c r="NIK13" s="154"/>
      <c r="NIL13" s="154"/>
      <c r="NIM13" s="154"/>
      <c r="NIN13" s="154"/>
      <c r="NIO13" s="154"/>
      <c r="NIP13" s="154"/>
      <c r="NIQ13" s="154"/>
      <c r="NIR13" s="154"/>
      <c r="NIS13" s="154"/>
      <c r="NIT13" s="154"/>
      <c r="NIU13" s="154"/>
      <c r="NIV13" s="154"/>
      <c r="NIW13" s="154"/>
      <c r="NIX13" s="154"/>
      <c r="NIY13" s="154"/>
      <c r="NIZ13" s="154"/>
      <c r="NJA13" s="154"/>
      <c r="NJB13" s="154"/>
      <c r="NJC13" s="154"/>
      <c r="NJD13" s="154"/>
      <c r="NJE13" s="154"/>
      <c r="NJF13" s="154"/>
      <c r="NJG13" s="154"/>
      <c r="NJH13" s="154"/>
      <c r="NJI13" s="154"/>
      <c r="NJJ13" s="154"/>
      <c r="NJK13" s="154"/>
      <c r="NJL13" s="154"/>
      <c r="NJM13" s="154"/>
      <c r="NJN13" s="154"/>
      <c r="NJO13" s="154"/>
      <c r="NJP13" s="154"/>
      <c r="NJQ13" s="154"/>
      <c r="NJR13" s="154"/>
      <c r="NJS13" s="154"/>
      <c r="NJT13" s="154"/>
      <c r="NJU13" s="154"/>
      <c r="NJV13" s="154"/>
      <c r="NJW13" s="154"/>
      <c r="NJX13" s="154"/>
      <c r="NJY13" s="154"/>
      <c r="NJZ13" s="154"/>
      <c r="NKA13" s="154"/>
      <c r="NKB13" s="154"/>
      <c r="NKC13" s="154"/>
      <c r="NKD13" s="154"/>
      <c r="NKE13" s="154"/>
      <c r="NKF13" s="154"/>
      <c r="NKG13" s="154"/>
      <c r="NKH13" s="154"/>
      <c r="NKI13" s="154"/>
      <c r="NKJ13" s="154"/>
      <c r="NKK13" s="154"/>
      <c r="NKL13" s="154"/>
      <c r="NKM13" s="154"/>
      <c r="NKN13" s="154"/>
      <c r="NKO13" s="154"/>
      <c r="NKP13" s="154"/>
      <c r="NKQ13" s="154"/>
      <c r="NKR13" s="154"/>
      <c r="NKS13" s="154"/>
      <c r="NKT13" s="154"/>
      <c r="NKU13" s="154"/>
      <c r="NKV13" s="154"/>
      <c r="NKW13" s="154"/>
      <c r="NKX13" s="154"/>
      <c r="NKY13" s="154"/>
      <c r="NKZ13" s="154"/>
      <c r="NLA13" s="154"/>
      <c r="NLB13" s="154"/>
      <c r="NLC13" s="154"/>
      <c r="NLD13" s="154"/>
      <c r="NLE13" s="154"/>
      <c r="NLF13" s="154"/>
      <c r="NLG13" s="154"/>
      <c r="NLH13" s="154"/>
      <c r="NLI13" s="154"/>
      <c r="NLJ13" s="154"/>
      <c r="NLK13" s="154"/>
      <c r="NLL13" s="154"/>
      <c r="NLM13" s="154"/>
      <c r="NLN13" s="154"/>
      <c r="NLO13" s="154"/>
      <c r="NLP13" s="154"/>
      <c r="NLQ13" s="154"/>
      <c r="NLR13" s="154"/>
      <c r="NLS13" s="154"/>
      <c r="NLT13" s="154"/>
      <c r="NLU13" s="154"/>
      <c r="NLV13" s="154"/>
      <c r="NLW13" s="154"/>
      <c r="NLX13" s="154"/>
      <c r="NLY13" s="154"/>
      <c r="NLZ13" s="154"/>
      <c r="NMA13" s="154"/>
      <c r="NMB13" s="154"/>
      <c r="NMC13" s="154"/>
      <c r="NMD13" s="154"/>
      <c r="NME13" s="154"/>
      <c r="NMF13" s="154"/>
      <c r="NMG13" s="154"/>
      <c r="NMH13" s="154"/>
      <c r="NMI13" s="154"/>
      <c r="NMJ13" s="154"/>
      <c r="NMK13" s="154"/>
      <c r="NML13" s="154"/>
      <c r="NMM13" s="154"/>
      <c r="NMN13" s="154"/>
      <c r="NMO13" s="154"/>
      <c r="NMP13" s="154"/>
      <c r="NMQ13" s="154"/>
      <c r="NMR13" s="154"/>
      <c r="NMS13" s="154"/>
      <c r="NMT13" s="154"/>
      <c r="NMU13" s="154"/>
      <c r="NMV13" s="154"/>
      <c r="NMW13" s="154"/>
      <c r="NMX13" s="154"/>
      <c r="NMY13" s="154"/>
      <c r="NMZ13" s="154"/>
      <c r="NNA13" s="154"/>
      <c r="NNB13" s="154"/>
      <c r="NNC13" s="154"/>
      <c r="NND13" s="154"/>
      <c r="NNE13" s="154"/>
      <c r="NNF13" s="154"/>
      <c r="NNG13" s="154"/>
      <c r="NNH13" s="154"/>
      <c r="NNI13" s="154"/>
      <c r="NNJ13" s="154"/>
      <c r="NNK13" s="154"/>
      <c r="NNL13" s="154"/>
      <c r="NNM13" s="154"/>
      <c r="NNN13" s="154"/>
      <c r="NNO13" s="154"/>
      <c r="NNP13" s="154"/>
      <c r="NNQ13" s="154"/>
      <c r="NNR13" s="154"/>
      <c r="NNS13" s="154"/>
      <c r="NNT13" s="154"/>
      <c r="NNU13" s="154"/>
      <c r="NNV13" s="154"/>
      <c r="NNW13" s="154"/>
      <c r="NNX13" s="154"/>
      <c r="NNY13" s="154"/>
      <c r="NNZ13" s="154"/>
      <c r="NOA13" s="154"/>
      <c r="NOB13" s="154"/>
      <c r="NOC13" s="154"/>
      <c r="NOD13" s="154"/>
      <c r="NOE13" s="154"/>
      <c r="NOF13" s="154"/>
      <c r="NOG13" s="154"/>
      <c r="NOH13" s="154"/>
      <c r="NOI13" s="154"/>
      <c r="NOJ13" s="154"/>
      <c r="NOK13" s="154"/>
      <c r="NOL13" s="154"/>
      <c r="NOM13" s="154"/>
      <c r="NON13" s="154"/>
      <c r="NOO13" s="154"/>
      <c r="NOP13" s="154"/>
      <c r="NOQ13" s="154"/>
      <c r="NOR13" s="154"/>
      <c r="NOS13" s="154"/>
      <c r="NOT13" s="154"/>
      <c r="NOU13" s="154"/>
      <c r="NOV13" s="154"/>
      <c r="NOW13" s="154"/>
      <c r="NOX13" s="154"/>
      <c r="NOY13" s="154"/>
      <c r="NOZ13" s="154"/>
      <c r="NPA13" s="154"/>
      <c r="NPB13" s="154"/>
      <c r="NPC13" s="154"/>
      <c r="NPD13" s="154"/>
      <c r="NPE13" s="154"/>
      <c r="NPF13" s="154"/>
      <c r="NPG13" s="154"/>
      <c r="NPH13" s="154"/>
      <c r="NPI13" s="154"/>
      <c r="NPJ13" s="154"/>
      <c r="NPK13" s="154"/>
      <c r="NPL13" s="154"/>
      <c r="NPM13" s="154"/>
      <c r="NPN13" s="154"/>
      <c r="NPO13" s="154"/>
      <c r="NPP13" s="154"/>
      <c r="NPQ13" s="154"/>
      <c r="NPR13" s="154"/>
      <c r="NPS13" s="154"/>
      <c r="NPT13" s="154"/>
      <c r="NPU13" s="154"/>
      <c r="NPV13" s="154"/>
      <c r="NPW13" s="154"/>
      <c r="NPX13" s="154"/>
      <c r="NPY13" s="154"/>
      <c r="NPZ13" s="154"/>
      <c r="NQA13" s="154"/>
      <c r="NQB13" s="154"/>
      <c r="NQC13" s="154"/>
      <c r="NQD13" s="154"/>
      <c r="NQE13" s="154"/>
      <c r="NQF13" s="154"/>
      <c r="NQG13" s="154"/>
      <c r="NQH13" s="154"/>
      <c r="NQI13" s="154"/>
      <c r="NQJ13" s="154"/>
      <c r="NQK13" s="154"/>
      <c r="NQL13" s="154"/>
      <c r="NQM13" s="154"/>
      <c r="NQN13" s="154"/>
      <c r="NQO13" s="154"/>
      <c r="NQP13" s="154"/>
      <c r="NQQ13" s="154"/>
      <c r="NQR13" s="154"/>
      <c r="NQS13" s="154"/>
      <c r="NQT13" s="154"/>
      <c r="NQU13" s="154"/>
      <c r="NQV13" s="154"/>
      <c r="NQW13" s="154"/>
      <c r="NQX13" s="154"/>
      <c r="NQY13" s="154"/>
      <c r="NQZ13" s="154"/>
      <c r="NRA13" s="154"/>
      <c r="NRB13" s="154"/>
      <c r="NRC13" s="154"/>
      <c r="NRD13" s="154"/>
      <c r="NRE13" s="154"/>
      <c r="NRF13" s="154"/>
      <c r="NRG13" s="154"/>
      <c r="NRH13" s="154"/>
      <c r="NRI13" s="154"/>
      <c r="NRJ13" s="154"/>
      <c r="NRK13" s="154"/>
      <c r="NRL13" s="154"/>
      <c r="NRM13" s="154"/>
      <c r="NRN13" s="154"/>
      <c r="NRO13" s="154"/>
      <c r="NRP13" s="154"/>
      <c r="NRQ13" s="154"/>
      <c r="NRR13" s="154"/>
      <c r="NRS13" s="154"/>
      <c r="NRT13" s="154"/>
      <c r="NRU13" s="154"/>
      <c r="NRV13" s="154"/>
      <c r="NRW13" s="154"/>
      <c r="NRX13" s="154"/>
      <c r="NRY13" s="154"/>
      <c r="NRZ13" s="154"/>
      <c r="NSA13" s="154"/>
      <c r="NSB13" s="154"/>
      <c r="NSC13" s="154"/>
      <c r="NSD13" s="154"/>
      <c r="NSE13" s="154"/>
      <c r="NSF13" s="154"/>
      <c r="NSG13" s="154"/>
      <c r="NSH13" s="154"/>
      <c r="NSI13" s="154"/>
      <c r="NSJ13" s="154"/>
      <c r="NSK13" s="154"/>
      <c r="NSL13" s="154"/>
      <c r="NSM13" s="154"/>
      <c r="NSN13" s="154"/>
      <c r="NSO13" s="154"/>
      <c r="NSP13" s="154"/>
      <c r="NSQ13" s="154"/>
      <c r="NSR13" s="154"/>
      <c r="NSS13" s="154"/>
      <c r="NST13" s="154"/>
      <c r="NSU13" s="154"/>
      <c r="NSV13" s="154"/>
      <c r="NSW13" s="154"/>
      <c r="NSX13" s="154"/>
      <c r="NSY13" s="154"/>
      <c r="NSZ13" s="154"/>
      <c r="NTA13" s="154"/>
      <c r="NTB13" s="154"/>
      <c r="NTC13" s="154"/>
      <c r="NTD13" s="154"/>
      <c r="NTE13" s="154"/>
      <c r="NTF13" s="154"/>
      <c r="NTG13" s="154"/>
      <c r="NTH13" s="154"/>
      <c r="NTI13" s="154"/>
      <c r="NTJ13" s="154"/>
      <c r="NTK13" s="154"/>
      <c r="NTL13" s="154"/>
      <c r="NTM13" s="154"/>
      <c r="NTN13" s="154"/>
      <c r="NTO13" s="154"/>
      <c r="NTP13" s="154"/>
      <c r="NTQ13" s="154"/>
      <c r="NTR13" s="154"/>
      <c r="NTS13" s="154"/>
      <c r="NTT13" s="154"/>
      <c r="NTU13" s="154"/>
      <c r="NTV13" s="154"/>
      <c r="NTW13" s="154"/>
      <c r="NTX13" s="154"/>
      <c r="NTY13" s="154"/>
      <c r="NTZ13" s="154"/>
      <c r="NUA13" s="154"/>
      <c r="NUB13" s="154"/>
      <c r="NUC13" s="154"/>
      <c r="NUD13" s="154"/>
      <c r="NUE13" s="154"/>
      <c r="NUF13" s="154"/>
      <c r="NUG13" s="154"/>
      <c r="NUH13" s="154"/>
      <c r="NUI13" s="154"/>
      <c r="NUJ13" s="154"/>
      <c r="NUK13" s="154"/>
      <c r="NUL13" s="154"/>
      <c r="NUM13" s="154"/>
      <c r="NUN13" s="154"/>
      <c r="NUO13" s="154"/>
      <c r="NUP13" s="154"/>
      <c r="NUQ13" s="154"/>
      <c r="NUR13" s="154"/>
      <c r="NUS13" s="154"/>
      <c r="NUT13" s="154"/>
      <c r="NUU13" s="154"/>
      <c r="NUV13" s="154"/>
      <c r="NUW13" s="154"/>
      <c r="NUX13" s="154"/>
      <c r="NUY13" s="154"/>
      <c r="NUZ13" s="154"/>
      <c r="NVA13" s="154"/>
      <c r="NVB13" s="154"/>
      <c r="NVC13" s="154"/>
      <c r="NVD13" s="154"/>
      <c r="NVE13" s="154"/>
      <c r="NVF13" s="154"/>
      <c r="NVG13" s="154"/>
      <c r="NVH13" s="154"/>
      <c r="NVI13" s="154"/>
      <c r="NVJ13" s="154"/>
      <c r="NVK13" s="154"/>
      <c r="NVL13" s="154"/>
      <c r="NVM13" s="154"/>
      <c r="NVN13" s="154"/>
      <c r="NVO13" s="154"/>
      <c r="NVP13" s="154"/>
      <c r="NVQ13" s="154"/>
      <c r="NVR13" s="154"/>
      <c r="NVS13" s="154"/>
      <c r="NVT13" s="154"/>
      <c r="NVU13" s="154"/>
      <c r="NVV13" s="154"/>
      <c r="NVW13" s="154"/>
      <c r="NVX13" s="154"/>
      <c r="NVY13" s="154"/>
      <c r="NVZ13" s="154"/>
      <c r="NWA13" s="154"/>
      <c r="NWB13" s="154"/>
      <c r="NWC13" s="154"/>
      <c r="NWD13" s="154"/>
      <c r="NWE13" s="154"/>
      <c r="NWF13" s="154"/>
      <c r="NWG13" s="154"/>
      <c r="NWH13" s="154"/>
      <c r="NWI13" s="154"/>
      <c r="NWJ13" s="154"/>
      <c r="NWK13" s="154"/>
      <c r="NWL13" s="154"/>
      <c r="NWM13" s="154"/>
      <c r="NWN13" s="154"/>
      <c r="NWO13" s="154"/>
      <c r="NWP13" s="154"/>
      <c r="NWQ13" s="154"/>
      <c r="NWR13" s="154"/>
      <c r="NWS13" s="154"/>
      <c r="NWT13" s="154"/>
      <c r="NWU13" s="154"/>
      <c r="NWV13" s="154"/>
      <c r="NWW13" s="154"/>
      <c r="NWX13" s="154"/>
      <c r="NWY13" s="154"/>
      <c r="NWZ13" s="154"/>
      <c r="NXA13" s="154"/>
      <c r="NXB13" s="154"/>
      <c r="NXC13" s="154"/>
      <c r="NXD13" s="154"/>
      <c r="NXE13" s="154"/>
      <c r="NXF13" s="154"/>
      <c r="NXG13" s="154"/>
      <c r="NXH13" s="154"/>
      <c r="NXI13" s="154"/>
      <c r="NXJ13" s="154"/>
      <c r="NXK13" s="154"/>
      <c r="NXL13" s="154"/>
      <c r="NXM13" s="154"/>
      <c r="NXN13" s="154"/>
      <c r="NXO13" s="154"/>
      <c r="NXP13" s="154"/>
      <c r="NXQ13" s="154"/>
      <c r="NXR13" s="154"/>
      <c r="NXS13" s="154"/>
      <c r="NXT13" s="154"/>
      <c r="NXU13" s="154"/>
      <c r="NXV13" s="154"/>
      <c r="NXW13" s="154"/>
      <c r="NXX13" s="154"/>
      <c r="NXY13" s="154"/>
      <c r="NXZ13" s="154"/>
      <c r="NYA13" s="154"/>
      <c r="NYB13" s="154"/>
      <c r="NYC13" s="154"/>
      <c r="NYD13" s="154"/>
      <c r="NYE13" s="154"/>
      <c r="NYF13" s="154"/>
      <c r="NYG13" s="154"/>
      <c r="NYH13" s="154"/>
      <c r="NYI13" s="154"/>
      <c r="NYJ13" s="154"/>
      <c r="NYK13" s="154"/>
      <c r="NYL13" s="154"/>
      <c r="NYM13" s="154"/>
      <c r="NYN13" s="154"/>
      <c r="NYO13" s="154"/>
      <c r="NYP13" s="154"/>
      <c r="NYQ13" s="154"/>
      <c r="NYR13" s="154"/>
      <c r="NYS13" s="154"/>
      <c r="NYT13" s="154"/>
      <c r="NYU13" s="154"/>
      <c r="NYV13" s="154"/>
      <c r="NYW13" s="154"/>
      <c r="NYX13" s="154"/>
      <c r="NYY13" s="154"/>
      <c r="NYZ13" s="154"/>
      <c r="NZA13" s="154"/>
      <c r="NZB13" s="154"/>
      <c r="NZC13" s="154"/>
      <c r="NZD13" s="154"/>
      <c r="NZE13" s="154"/>
      <c r="NZF13" s="154"/>
      <c r="NZG13" s="154"/>
      <c r="NZH13" s="154"/>
      <c r="NZI13" s="154"/>
      <c r="NZJ13" s="154"/>
      <c r="NZK13" s="154"/>
      <c r="NZL13" s="154"/>
      <c r="NZM13" s="154"/>
      <c r="NZN13" s="154"/>
      <c r="NZO13" s="154"/>
      <c r="NZP13" s="154"/>
      <c r="NZQ13" s="154"/>
      <c r="NZR13" s="154"/>
      <c r="NZS13" s="154"/>
      <c r="NZT13" s="154"/>
      <c r="NZU13" s="154"/>
      <c r="NZV13" s="154"/>
      <c r="NZW13" s="154"/>
      <c r="NZX13" s="154"/>
      <c r="NZY13" s="154"/>
      <c r="NZZ13" s="154"/>
      <c r="OAA13" s="154"/>
      <c r="OAB13" s="154"/>
      <c r="OAC13" s="154"/>
      <c r="OAD13" s="154"/>
      <c r="OAE13" s="154"/>
      <c r="OAF13" s="154"/>
      <c r="OAG13" s="154"/>
      <c r="OAH13" s="154"/>
      <c r="OAI13" s="154"/>
      <c r="OAJ13" s="154"/>
      <c r="OAK13" s="154"/>
      <c r="OAL13" s="154"/>
      <c r="OAM13" s="154"/>
      <c r="OAN13" s="154"/>
      <c r="OAO13" s="154"/>
      <c r="OAP13" s="154"/>
      <c r="OAQ13" s="154"/>
      <c r="OAR13" s="154"/>
      <c r="OAS13" s="154"/>
      <c r="OAT13" s="154"/>
      <c r="OAU13" s="154"/>
      <c r="OAV13" s="154"/>
      <c r="OAW13" s="154"/>
      <c r="OAX13" s="154"/>
      <c r="OAY13" s="154"/>
      <c r="OAZ13" s="154"/>
      <c r="OBA13" s="154"/>
      <c r="OBB13" s="154"/>
      <c r="OBC13" s="154"/>
      <c r="OBD13" s="154"/>
      <c r="OBE13" s="154"/>
      <c r="OBF13" s="154"/>
      <c r="OBG13" s="154"/>
      <c r="OBH13" s="154"/>
      <c r="OBI13" s="154"/>
      <c r="OBJ13" s="154"/>
      <c r="OBK13" s="154"/>
      <c r="OBL13" s="154"/>
      <c r="OBM13" s="154"/>
      <c r="OBN13" s="154"/>
      <c r="OBO13" s="154"/>
      <c r="OBP13" s="154"/>
      <c r="OBQ13" s="154"/>
      <c r="OBR13" s="154"/>
      <c r="OBS13" s="154"/>
      <c r="OBT13" s="154"/>
      <c r="OBU13" s="154"/>
      <c r="OBV13" s="154"/>
      <c r="OBW13" s="154"/>
      <c r="OBX13" s="154"/>
      <c r="OBY13" s="154"/>
      <c r="OBZ13" s="154"/>
      <c r="OCA13" s="154"/>
      <c r="OCB13" s="154"/>
      <c r="OCC13" s="154"/>
      <c r="OCD13" s="154"/>
      <c r="OCE13" s="154"/>
      <c r="OCF13" s="154"/>
      <c r="OCG13" s="154"/>
      <c r="OCH13" s="154"/>
      <c r="OCI13" s="154"/>
      <c r="OCJ13" s="154"/>
      <c r="OCK13" s="154"/>
      <c r="OCL13" s="154"/>
      <c r="OCM13" s="154"/>
      <c r="OCN13" s="154"/>
      <c r="OCO13" s="154"/>
      <c r="OCP13" s="154"/>
      <c r="OCQ13" s="154"/>
      <c r="OCR13" s="154"/>
      <c r="OCS13" s="154"/>
      <c r="OCT13" s="154"/>
      <c r="OCU13" s="154"/>
      <c r="OCV13" s="154"/>
      <c r="OCW13" s="154"/>
      <c r="OCX13" s="154"/>
      <c r="OCY13" s="154"/>
      <c r="OCZ13" s="154"/>
      <c r="ODA13" s="154"/>
      <c r="ODB13" s="154"/>
      <c r="ODC13" s="154"/>
      <c r="ODD13" s="154"/>
      <c r="ODE13" s="154"/>
      <c r="ODF13" s="154"/>
      <c r="ODG13" s="154"/>
      <c r="ODH13" s="154"/>
      <c r="ODI13" s="154"/>
      <c r="ODJ13" s="154"/>
      <c r="ODK13" s="154"/>
      <c r="ODL13" s="154"/>
      <c r="ODM13" s="154"/>
      <c r="ODN13" s="154"/>
      <c r="ODO13" s="154"/>
      <c r="ODP13" s="154"/>
      <c r="ODQ13" s="154"/>
      <c r="ODR13" s="154"/>
      <c r="ODS13" s="154"/>
      <c r="ODT13" s="154"/>
      <c r="ODU13" s="154"/>
      <c r="ODV13" s="154"/>
      <c r="ODW13" s="154"/>
      <c r="ODX13" s="154"/>
      <c r="ODY13" s="154"/>
      <c r="ODZ13" s="154"/>
      <c r="OEA13" s="154"/>
      <c r="OEB13" s="154"/>
      <c r="OEC13" s="154"/>
      <c r="OED13" s="154"/>
      <c r="OEE13" s="154"/>
      <c r="OEF13" s="154"/>
      <c r="OEG13" s="154"/>
      <c r="OEH13" s="154"/>
      <c r="OEI13" s="154"/>
      <c r="OEJ13" s="154"/>
      <c r="OEK13" s="154"/>
      <c r="OEL13" s="154"/>
      <c r="OEM13" s="154"/>
      <c r="OEN13" s="154"/>
      <c r="OEO13" s="154"/>
      <c r="OEP13" s="154"/>
      <c r="OEQ13" s="154"/>
      <c r="OER13" s="154"/>
      <c r="OES13" s="154"/>
      <c r="OET13" s="154"/>
      <c r="OEU13" s="154"/>
      <c r="OEV13" s="154"/>
      <c r="OEW13" s="154"/>
      <c r="OEX13" s="154"/>
      <c r="OEY13" s="154"/>
      <c r="OEZ13" s="154"/>
      <c r="OFA13" s="154"/>
      <c r="OFB13" s="154"/>
      <c r="OFC13" s="154"/>
      <c r="OFD13" s="154"/>
      <c r="OFE13" s="154"/>
      <c r="OFF13" s="154"/>
      <c r="OFG13" s="154"/>
      <c r="OFH13" s="154"/>
      <c r="OFI13" s="154"/>
      <c r="OFJ13" s="154"/>
      <c r="OFK13" s="154"/>
      <c r="OFL13" s="154"/>
      <c r="OFM13" s="154"/>
      <c r="OFN13" s="154"/>
      <c r="OFO13" s="154"/>
      <c r="OFP13" s="154"/>
      <c r="OFQ13" s="154"/>
      <c r="OFR13" s="154"/>
      <c r="OFS13" s="154"/>
      <c r="OFT13" s="154"/>
      <c r="OFU13" s="154"/>
      <c r="OFV13" s="154"/>
      <c r="OFW13" s="154"/>
      <c r="OFX13" s="154"/>
      <c r="OFY13" s="154"/>
      <c r="OFZ13" s="154"/>
      <c r="OGA13" s="154"/>
      <c r="OGB13" s="154"/>
      <c r="OGC13" s="154"/>
      <c r="OGD13" s="154"/>
      <c r="OGE13" s="154"/>
      <c r="OGF13" s="154"/>
      <c r="OGG13" s="154"/>
      <c r="OGH13" s="154"/>
      <c r="OGI13" s="154"/>
      <c r="OGJ13" s="154"/>
      <c r="OGK13" s="154"/>
      <c r="OGL13" s="154"/>
      <c r="OGM13" s="154"/>
      <c r="OGN13" s="154"/>
      <c r="OGO13" s="154"/>
      <c r="OGP13" s="154"/>
      <c r="OGQ13" s="154"/>
      <c r="OGR13" s="154"/>
      <c r="OGS13" s="154"/>
      <c r="OGT13" s="154"/>
      <c r="OGU13" s="154"/>
      <c r="OGV13" s="154"/>
      <c r="OGW13" s="154"/>
      <c r="OGX13" s="154"/>
      <c r="OGY13" s="154"/>
      <c r="OGZ13" s="154"/>
      <c r="OHA13" s="154"/>
      <c r="OHB13" s="154"/>
      <c r="OHC13" s="154"/>
      <c r="OHD13" s="154"/>
      <c r="OHE13" s="154"/>
      <c r="OHF13" s="154"/>
      <c r="OHG13" s="154"/>
      <c r="OHH13" s="154"/>
      <c r="OHI13" s="154"/>
      <c r="OHJ13" s="154"/>
      <c r="OHK13" s="154"/>
      <c r="OHL13" s="154"/>
      <c r="OHM13" s="154"/>
      <c r="OHN13" s="154"/>
      <c r="OHO13" s="154"/>
      <c r="OHP13" s="154"/>
      <c r="OHQ13" s="154"/>
      <c r="OHR13" s="154"/>
      <c r="OHS13" s="154"/>
      <c r="OHT13" s="154"/>
      <c r="OHU13" s="154"/>
      <c r="OHV13" s="154"/>
      <c r="OHW13" s="154"/>
      <c r="OHX13" s="154"/>
      <c r="OHY13" s="154"/>
      <c r="OHZ13" s="154"/>
      <c r="OIA13" s="154"/>
      <c r="OIB13" s="154"/>
      <c r="OIC13" s="154"/>
      <c r="OID13" s="154"/>
      <c r="OIE13" s="154"/>
      <c r="OIF13" s="154"/>
      <c r="OIG13" s="154"/>
      <c r="OIH13" s="154"/>
      <c r="OII13" s="154"/>
      <c r="OIJ13" s="154"/>
      <c r="OIK13" s="154"/>
      <c r="OIL13" s="154"/>
      <c r="OIM13" s="154"/>
      <c r="OIN13" s="154"/>
      <c r="OIO13" s="154"/>
      <c r="OIP13" s="154"/>
      <c r="OIQ13" s="154"/>
      <c r="OIR13" s="154"/>
      <c r="OIS13" s="154"/>
      <c r="OIT13" s="154"/>
      <c r="OIU13" s="154"/>
      <c r="OIV13" s="154"/>
      <c r="OIW13" s="154"/>
      <c r="OIX13" s="154"/>
      <c r="OIY13" s="154"/>
      <c r="OIZ13" s="154"/>
      <c r="OJA13" s="154"/>
      <c r="OJB13" s="154"/>
      <c r="OJC13" s="154"/>
      <c r="OJD13" s="154"/>
      <c r="OJE13" s="154"/>
      <c r="OJF13" s="154"/>
      <c r="OJG13" s="154"/>
      <c r="OJH13" s="154"/>
      <c r="OJI13" s="154"/>
      <c r="OJJ13" s="154"/>
      <c r="OJK13" s="154"/>
      <c r="OJL13" s="154"/>
      <c r="OJM13" s="154"/>
      <c r="OJN13" s="154"/>
      <c r="OJO13" s="154"/>
      <c r="OJP13" s="154"/>
      <c r="OJQ13" s="154"/>
      <c r="OJR13" s="154"/>
      <c r="OJS13" s="154"/>
      <c r="OJT13" s="154"/>
      <c r="OJU13" s="154"/>
      <c r="OJV13" s="154"/>
      <c r="OJW13" s="154"/>
      <c r="OJX13" s="154"/>
      <c r="OJY13" s="154"/>
      <c r="OJZ13" s="154"/>
      <c r="OKA13" s="154"/>
      <c r="OKB13" s="154"/>
      <c r="OKC13" s="154"/>
      <c r="OKD13" s="154"/>
      <c r="OKE13" s="154"/>
      <c r="OKF13" s="154"/>
      <c r="OKG13" s="154"/>
      <c r="OKH13" s="154"/>
      <c r="OKI13" s="154"/>
      <c r="OKJ13" s="154"/>
      <c r="OKK13" s="154"/>
      <c r="OKL13" s="154"/>
      <c r="OKM13" s="154"/>
      <c r="OKN13" s="154"/>
      <c r="OKO13" s="154"/>
      <c r="OKP13" s="154"/>
      <c r="OKQ13" s="154"/>
      <c r="OKR13" s="154"/>
      <c r="OKS13" s="154"/>
      <c r="OKT13" s="154"/>
      <c r="OKU13" s="154"/>
      <c r="OKV13" s="154"/>
      <c r="OKW13" s="154"/>
      <c r="OKX13" s="154"/>
      <c r="OKY13" s="154"/>
      <c r="OKZ13" s="154"/>
      <c r="OLA13" s="154"/>
      <c r="OLB13" s="154"/>
      <c r="OLC13" s="154"/>
      <c r="OLD13" s="154"/>
      <c r="OLE13" s="154"/>
      <c r="OLF13" s="154"/>
      <c r="OLG13" s="154"/>
      <c r="OLH13" s="154"/>
      <c r="OLI13" s="154"/>
      <c r="OLJ13" s="154"/>
      <c r="OLK13" s="154"/>
      <c r="OLL13" s="154"/>
      <c r="OLM13" s="154"/>
      <c r="OLN13" s="154"/>
      <c r="OLO13" s="154"/>
      <c r="OLP13" s="154"/>
      <c r="OLQ13" s="154"/>
      <c r="OLR13" s="154"/>
      <c r="OLS13" s="154"/>
      <c r="OLT13" s="154"/>
      <c r="OLU13" s="154"/>
      <c r="OLV13" s="154"/>
      <c r="OLW13" s="154"/>
      <c r="OLX13" s="154"/>
      <c r="OLY13" s="154"/>
      <c r="OLZ13" s="154"/>
      <c r="OMA13" s="154"/>
      <c r="OMB13" s="154"/>
      <c r="OMC13" s="154"/>
      <c r="OMD13" s="154"/>
      <c r="OME13" s="154"/>
      <c r="OMF13" s="154"/>
      <c r="OMG13" s="154"/>
      <c r="OMH13" s="154"/>
      <c r="OMI13" s="154"/>
      <c r="OMJ13" s="154"/>
      <c r="OMK13" s="154"/>
      <c r="OML13" s="154"/>
      <c r="OMM13" s="154"/>
      <c r="OMN13" s="154"/>
      <c r="OMO13" s="154"/>
      <c r="OMP13" s="154"/>
      <c r="OMQ13" s="154"/>
      <c r="OMR13" s="154"/>
      <c r="OMS13" s="154"/>
      <c r="OMT13" s="154"/>
      <c r="OMU13" s="154"/>
      <c r="OMV13" s="154"/>
      <c r="OMW13" s="154"/>
      <c r="OMX13" s="154"/>
      <c r="OMY13" s="154"/>
      <c r="OMZ13" s="154"/>
      <c r="ONA13" s="154"/>
      <c r="ONB13" s="154"/>
      <c r="ONC13" s="154"/>
      <c r="OND13" s="154"/>
      <c r="ONE13" s="154"/>
      <c r="ONF13" s="154"/>
      <c r="ONG13" s="154"/>
      <c r="ONH13" s="154"/>
      <c r="ONI13" s="154"/>
      <c r="ONJ13" s="154"/>
      <c r="ONK13" s="154"/>
      <c r="ONL13" s="154"/>
      <c r="ONM13" s="154"/>
      <c r="ONN13" s="154"/>
      <c r="ONO13" s="154"/>
      <c r="ONP13" s="154"/>
      <c r="ONQ13" s="154"/>
      <c r="ONR13" s="154"/>
      <c r="ONS13" s="154"/>
      <c r="ONT13" s="154"/>
      <c r="ONU13" s="154"/>
      <c r="ONV13" s="154"/>
      <c r="ONW13" s="154"/>
      <c r="ONX13" s="154"/>
      <c r="ONY13" s="154"/>
      <c r="ONZ13" s="154"/>
      <c r="OOA13" s="154"/>
      <c r="OOB13" s="154"/>
      <c r="OOC13" s="154"/>
      <c r="OOD13" s="154"/>
      <c r="OOE13" s="154"/>
      <c r="OOF13" s="154"/>
      <c r="OOG13" s="154"/>
      <c r="OOH13" s="154"/>
      <c r="OOI13" s="154"/>
      <c r="OOJ13" s="154"/>
      <c r="OOK13" s="154"/>
      <c r="OOL13" s="154"/>
      <c r="OOM13" s="154"/>
      <c r="OON13" s="154"/>
      <c r="OOO13" s="154"/>
      <c r="OOP13" s="154"/>
      <c r="OOQ13" s="154"/>
      <c r="OOR13" s="154"/>
      <c r="OOS13" s="154"/>
      <c r="OOT13" s="154"/>
      <c r="OOU13" s="154"/>
      <c r="OOV13" s="154"/>
      <c r="OOW13" s="154"/>
      <c r="OOX13" s="154"/>
      <c r="OOY13" s="154"/>
      <c r="OOZ13" s="154"/>
      <c r="OPA13" s="154"/>
      <c r="OPB13" s="154"/>
      <c r="OPC13" s="154"/>
      <c r="OPD13" s="154"/>
      <c r="OPE13" s="154"/>
      <c r="OPF13" s="154"/>
      <c r="OPG13" s="154"/>
      <c r="OPH13" s="154"/>
      <c r="OPI13" s="154"/>
      <c r="OPJ13" s="154"/>
      <c r="OPK13" s="154"/>
      <c r="OPL13" s="154"/>
      <c r="OPM13" s="154"/>
      <c r="OPN13" s="154"/>
      <c r="OPO13" s="154"/>
      <c r="OPP13" s="154"/>
      <c r="OPQ13" s="154"/>
      <c r="OPR13" s="154"/>
      <c r="OPS13" s="154"/>
      <c r="OPT13" s="154"/>
      <c r="OPU13" s="154"/>
      <c r="OPV13" s="154"/>
      <c r="OPW13" s="154"/>
      <c r="OPX13" s="154"/>
      <c r="OPY13" s="154"/>
      <c r="OPZ13" s="154"/>
      <c r="OQA13" s="154"/>
      <c r="OQB13" s="154"/>
      <c r="OQC13" s="154"/>
      <c r="OQD13" s="154"/>
      <c r="OQE13" s="154"/>
      <c r="OQF13" s="154"/>
      <c r="OQG13" s="154"/>
      <c r="OQH13" s="154"/>
      <c r="OQI13" s="154"/>
      <c r="OQJ13" s="154"/>
      <c r="OQK13" s="154"/>
      <c r="OQL13" s="154"/>
      <c r="OQM13" s="154"/>
      <c r="OQN13" s="154"/>
      <c r="OQO13" s="154"/>
      <c r="OQP13" s="154"/>
      <c r="OQQ13" s="154"/>
      <c r="OQR13" s="154"/>
      <c r="OQS13" s="154"/>
      <c r="OQT13" s="154"/>
      <c r="OQU13" s="154"/>
      <c r="OQV13" s="154"/>
      <c r="OQW13" s="154"/>
      <c r="OQX13" s="154"/>
      <c r="OQY13" s="154"/>
      <c r="OQZ13" s="154"/>
      <c r="ORA13" s="154"/>
      <c r="ORB13" s="154"/>
      <c r="ORC13" s="154"/>
      <c r="ORD13" s="154"/>
      <c r="ORE13" s="154"/>
      <c r="ORF13" s="154"/>
      <c r="ORG13" s="154"/>
      <c r="ORH13" s="154"/>
      <c r="ORI13" s="154"/>
      <c r="ORJ13" s="154"/>
      <c r="ORK13" s="154"/>
      <c r="ORL13" s="154"/>
      <c r="ORM13" s="154"/>
      <c r="ORN13" s="154"/>
      <c r="ORO13" s="154"/>
      <c r="ORP13" s="154"/>
      <c r="ORQ13" s="154"/>
      <c r="ORR13" s="154"/>
      <c r="ORS13" s="154"/>
      <c r="ORT13" s="154"/>
      <c r="ORU13" s="154"/>
      <c r="ORV13" s="154"/>
      <c r="ORW13" s="154"/>
      <c r="ORX13" s="154"/>
      <c r="ORY13" s="154"/>
      <c r="ORZ13" s="154"/>
      <c r="OSA13" s="154"/>
      <c r="OSB13" s="154"/>
      <c r="OSC13" s="154"/>
      <c r="OSD13" s="154"/>
      <c r="OSE13" s="154"/>
      <c r="OSF13" s="154"/>
      <c r="OSG13" s="154"/>
      <c r="OSH13" s="154"/>
      <c r="OSI13" s="154"/>
      <c r="OSJ13" s="154"/>
      <c r="OSK13" s="154"/>
      <c r="OSL13" s="154"/>
      <c r="OSM13" s="154"/>
      <c r="OSN13" s="154"/>
      <c r="OSO13" s="154"/>
      <c r="OSP13" s="154"/>
      <c r="OSQ13" s="154"/>
      <c r="OSR13" s="154"/>
      <c r="OSS13" s="154"/>
      <c r="OST13" s="154"/>
      <c r="OSU13" s="154"/>
      <c r="OSV13" s="154"/>
      <c r="OSW13" s="154"/>
      <c r="OSX13" s="154"/>
      <c r="OSY13" s="154"/>
      <c r="OSZ13" s="154"/>
      <c r="OTA13" s="154"/>
      <c r="OTB13" s="154"/>
      <c r="OTC13" s="154"/>
      <c r="OTD13" s="154"/>
      <c r="OTE13" s="154"/>
      <c r="OTF13" s="154"/>
      <c r="OTG13" s="154"/>
      <c r="OTH13" s="154"/>
      <c r="OTI13" s="154"/>
      <c r="OTJ13" s="154"/>
      <c r="OTK13" s="154"/>
      <c r="OTL13" s="154"/>
      <c r="OTM13" s="154"/>
      <c r="OTN13" s="154"/>
      <c r="OTO13" s="154"/>
      <c r="OTP13" s="154"/>
      <c r="OTQ13" s="154"/>
      <c r="OTR13" s="154"/>
      <c r="OTS13" s="154"/>
      <c r="OTT13" s="154"/>
      <c r="OTU13" s="154"/>
      <c r="OTV13" s="154"/>
      <c r="OTW13" s="154"/>
      <c r="OTX13" s="154"/>
      <c r="OTY13" s="154"/>
      <c r="OTZ13" s="154"/>
      <c r="OUA13" s="154"/>
      <c r="OUB13" s="154"/>
      <c r="OUC13" s="154"/>
      <c r="OUD13" s="154"/>
      <c r="OUE13" s="154"/>
      <c r="OUF13" s="154"/>
      <c r="OUG13" s="154"/>
      <c r="OUH13" s="154"/>
      <c r="OUI13" s="154"/>
      <c r="OUJ13" s="154"/>
      <c r="OUK13" s="154"/>
      <c r="OUL13" s="154"/>
      <c r="OUM13" s="154"/>
      <c r="OUN13" s="154"/>
      <c r="OUO13" s="154"/>
      <c r="OUP13" s="154"/>
      <c r="OUQ13" s="154"/>
      <c r="OUR13" s="154"/>
      <c r="OUS13" s="154"/>
      <c r="OUT13" s="154"/>
      <c r="OUU13" s="154"/>
      <c r="OUV13" s="154"/>
      <c r="OUW13" s="154"/>
      <c r="OUX13" s="154"/>
      <c r="OUY13" s="154"/>
      <c r="OUZ13" s="154"/>
      <c r="OVA13" s="154"/>
      <c r="OVB13" s="154"/>
      <c r="OVC13" s="154"/>
      <c r="OVD13" s="154"/>
      <c r="OVE13" s="154"/>
      <c r="OVF13" s="154"/>
      <c r="OVG13" s="154"/>
      <c r="OVH13" s="154"/>
      <c r="OVI13" s="154"/>
      <c r="OVJ13" s="154"/>
      <c r="OVK13" s="154"/>
      <c r="OVL13" s="154"/>
      <c r="OVM13" s="154"/>
      <c r="OVN13" s="154"/>
      <c r="OVO13" s="154"/>
      <c r="OVP13" s="154"/>
      <c r="OVQ13" s="154"/>
      <c r="OVR13" s="154"/>
      <c r="OVS13" s="154"/>
      <c r="OVT13" s="154"/>
      <c r="OVU13" s="154"/>
      <c r="OVV13" s="154"/>
      <c r="OVW13" s="154"/>
      <c r="OVX13" s="154"/>
      <c r="OVY13" s="154"/>
      <c r="OVZ13" s="154"/>
      <c r="OWA13" s="154"/>
      <c r="OWB13" s="154"/>
      <c r="OWC13" s="154"/>
      <c r="OWD13" s="154"/>
      <c r="OWE13" s="154"/>
      <c r="OWF13" s="154"/>
      <c r="OWG13" s="154"/>
      <c r="OWH13" s="154"/>
      <c r="OWI13" s="154"/>
      <c r="OWJ13" s="154"/>
      <c r="OWK13" s="154"/>
      <c r="OWL13" s="154"/>
      <c r="OWM13" s="154"/>
      <c r="OWN13" s="154"/>
      <c r="OWO13" s="154"/>
      <c r="OWP13" s="154"/>
      <c r="OWQ13" s="154"/>
      <c r="OWR13" s="154"/>
      <c r="OWS13" s="154"/>
      <c r="OWT13" s="154"/>
      <c r="OWU13" s="154"/>
      <c r="OWV13" s="154"/>
      <c r="OWW13" s="154"/>
      <c r="OWX13" s="154"/>
      <c r="OWY13" s="154"/>
      <c r="OWZ13" s="154"/>
      <c r="OXA13" s="154"/>
      <c r="OXB13" s="154"/>
      <c r="OXC13" s="154"/>
      <c r="OXD13" s="154"/>
      <c r="OXE13" s="154"/>
      <c r="OXF13" s="154"/>
      <c r="OXG13" s="154"/>
      <c r="OXH13" s="154"/>
      <c r="OXI13" s="154"/>
      <c r="OXJ13" s="154"/>
      <c r="OXK13" s="154"/>
      <c r="OXL13" s="154"/>
      <c r="OXM13" s="154"/>
      <c r="OXN13" s="154"/>
      <c r="OXO13" s="154"/>
      <c r="OXP13" s="154"/>
      <c r="OXQ13" s="154"/>
      <c r="OXR13" s="154"/>
      <c r="OXS13" s="154"/>
      <c r="OXT13" s="154"/>
      <c r="OXU13" s="154"/>
      <c r="OXV13" s="154"/>
      <c r="OXW13" s="154"/>
      <c r="OXX13" s="154"/>
      <c r="OXY13" s="154"/>
      <c r="OXZ13" s="154"/>
      <c r="OYA13" s="154"/>
      <c r="OYB13" s="154"/>
      <c r="OYC13" s="154"/>
      <c r="OYD13" s="154"/>
      <c r="OYE13" s="154"/>
      <c r="OYF13" s="154"/>
      <c r="OYG13" s="154"/>
      <c r="OYH13" s="154"/>
      <c r="OYI13" s="154"/>
      <c r="OYJ13" s="154"/>
      <c r="OYK13" s="154"/>
      <c r="OYL13" s="154"/>
      <c r="OYM13" s="154"/>
      <c r="OYN13" s="154"/>
      <c r="OYO13" s="154"/>
      <c r="OYP13" s="154"/>
      <c r="OYQ13" s="154"/>
      <c r="OYR13" s="154"/>
      <c r="OYS13" s="154"/>
      <c r="OYT13" s="154"/>
      <c r="OYU13" s="154"/>
      <c r="OYV13" s="154"/>
      <c r="OYW13" s="154"/>
      <c r="OYX13" s="154"/>
      <c r="OYY13" s="154"/>
      <c r="OYZ13" s="154"/>
      <c r="OZA13" s="154"/>
      <c r="OZB13" s="154"/>
      <c r="OZC13" s="154"/>
      <c r="OZD13" s="154"/>
      <c r="OZE13" s="154"/>
      <c r="OZF13" s="154"/>
      <c r="OZG13" s="154"/>
      <c r="OZH13" s="154"/>
      <c r="OZI13" s="154"/>
      <c r="OZJ13" s="154"/>
      <c r="OZK13" s="154"/>
      <c r="OZL13" s="154"/>
      <c r="OZM13" s="154"/>
      <c r="OZN13" s="154"/>
      <c r="OZO13" s="154"/>
      <c r="OZP13" s="154"/>
      <c r="OZQ13" s="154"/>
      <c r="OZR13" s="154"/>
      <c r="OZS13" s="154"/>
      <c r="OZT13" s="154"/>
      <c r="OZU13" s="154"/>
      <c r="OZV13" s="154"/>
      <c r="OZW13" s="154"/>
      <c r="OZX13" s="154"/>
      <c r="OZY13" s="154"/>
      <c r="OZZ13" s="154"/>
      <c r="PAA13" s="154"/>
      <c r="PAB13" s="154"/>
      <c r="PAC13" s="154"/>
      <c r="PAD13" s="154"/>
      <c r="PAE13" s="154"/>
      <c r="PAF13" s="154"/>
      <c r="PAG13" s="154"/>
      <c r="PAH13" s="154"/>
      <c r="PAI13" s="154"/>
      <c r="PAJ13" s="154"/>
      <c r="PAK13" s="154"/>
      <c r="PAL13" s="154"/>
      <c r="PAM13" s="154"/>
      <c r="PAN13" s="154"/>
      <c r="PAO13" s="154"/>
      <c r="PAP13" s="154"/>
      <c r="PAQ13" s="154"/>
      <c r="PAR13" s="154"/>
      <c r="PAS13" s="154"/>
      <c r="PAT13" s="154"/>
      <c r="PAU13" s="154"/>
      <c r="PAV13" s="154"/>
      <c r="PAW13" s="154"/>
      <c r="PAX13" s="154"/>
      <c r="PAY13" s="154"/>
      <c r="PAZ13" s="154"/>
      <c r="PBA13" s="154"/>
      <c r="PBB13" s="154"/>
      <c r="PBC13" s="154"/>
      <c r="PBD13" s="154"/>
      <c r="PBE13" s="154"/>
      <c r="PBF13" s="154"/>
      <c r="PBG13" s="154"/>
      <c r="PBH13" s="154"/>
      <c r="PBI13" s="154"/>
      <c r="PBJ13" s="154"/>
      <c r="PBK13" s="154"/>
      <c r="PBL13" s="154"/>
      <c r="PBM13" s="154"/>
      <c r="PBN13" s="154"/>
      <c r="PBO13" s="154"/>
      <c r="PBP13" s="154"/>
      <c r="PBQ13" s="154"/>
      <c r="PBR13" s="154"/>
      <c r="PBS13" s="154"/>
      <c r="PBT13" s="154"/>
      <c r="PBU13" s="154"/>
      <c r="PBV13" s="154"/>
      <c r="PBW13" s="154"/>
      <c r="PBX13" s="154"/>
      <c r="PBY13" s="154"/>
      <c r="PBZ13" s="154"/>
      <c r="PCA13" s="154"/>
      <c r="PCB13" s="154"/>
      <c r="PCC13" s="154"/>
      <c r="PCD13" s="154"/>
      <c r="PCE13" s="154"/>
      <c r="PCF13" s="154"/>
      <c r="PCG13" s="154"/>
      <c r="PCH13" s="154"/>
      <c r="PCI13" s="154"/>
      <c r="PCJ13" s="154"/>
      <c r="PCK13" s="154"/>
      <c r="PCL13" s="154"/>
      <c r="PCM13" s="154"/>
      <c r="PCN13" s="154"/>
      <c r="PCO13" s="154"/>
      <c r="PCP13" s="154"/>
      <c r="PCQ13" s="154"/>
      <c r="PCR13" s="154"/>
      <c r="PCS13" s="154"/>
      <c r="PCT13" s="154"/>
      <c r="PCU13" s="154"/>
      <c r="PCV13" s="154"/>
      <c r="PCW13" s="154"/>
      <c r="PCX13" s="154"/>
      <c r="PCY13" s="154"/>
      <c r="PCZ13" s="154"/>
      <c r="PDA13" s="154"/>
      <c r="PDB13" s="154"/>
      <c r="PDC13" s="154"/>
      <c r="PDD13" s="154"/>
      <c r="PDE13" s="154"/>
      <c r="PDF13" s="154"/>
      <c r="PDG13" s="154"/>
      <c r="PDH13" s="154"/>
      <c r="PDI13" s="154"/>
      <c r="PDJ13" s="154"/>
      <c r="PDK13" s="154"/>
      <c r="PDL13" s="154"/>
      <c r="PDM13" s="154"/>
      <c r="PDN13" s="154"/>
      <c r="PDO13" s="154"/>
      <c r="PDP13" s="154"/>
      <c r="PDQ13" s="154"/>
      <c r="PDR13" s="154"/>
      <c r="PDS13" s="154"/>
      <c r="PDT13" s="154"/>
      <c r="PDU13" s="154"/>
      <c r="PDV13" s="154"/>
      <c r="PDW13" s="154"/>
      <c r="PDX13" s="154"/>
      <c r="PDY13" s="154"/>
      <c r="PDZ13" s="154"/>
      <c r="PEA13" s="154"/>
      <c r="PEB13" s="154"/>
      <c r="PEC13" s="154"/>
      <c r="PED13" s="154"/>
      <c r="PEE13" s="154"/>
      <c r="PEF13" s="154"/>
      <c r="PEG13" s="154"/>
      <c r="PEH13" s="154"/>
      <c r="PEI13" s="154"/>
      <c r="PEJ13" s="154"/>
      <c r="PEK13" s="154"/>
      <c r="PEL13" s="154"/>
      <c r="PEM13" s="154"/>
      <c r="PEN13" s="154"/>
      <c r="PEO13" s="154"/>
      <c r="PEP13" s="154"/>
      <c r="PEQ13" s="154"/>
      <c r="PER13" s="154"/>
      <c r="PES13" s="154"/>
      <c r="PET13" s="154"/>
      <c r="PEU13" s="154"/>
      <c r="PEV13" s="154"/>
      <c r="PEW13" s="154"/>
      <c r="PEX13" s="154"/>
      <c r="PEY13" s="154"/>
      <c r="PEZ13" s="154"/>
      <c r="PFA13" s="154"/>
      <c r="PFB13" s="154"/>
      <c r="PFC13" s="154"/>
      <c r="PFD13" s="154"/>
      <c r="PFE13" s="154"/>
      <c r="PFF13" s="154"/>
      <c r="PFG13" s="154"/>
      <c r="PFH13" s="154"/>
      <c r="PFI13" s="154"/>
      <c r="PFJ13" s="154"/>
      <c r="PFK13" s="154"/>
      <c r="PFL13" s="154"/>
      <c r="PFM13" s="154"/>
      <c r="PFN13" s="154"/>
      <c r="PFO13" s="154"/>
      <c r="PFP13" s="154"/>
      <c r="PFQ13" s="154"/>
      <c r="PFR13" s="154"/>
      <c r="PFS13" s="154"/>
      <c r="PFT13" s="154"/>
      <c r="PFU13" s="154"/>
      <c r="PFV13" s="154"/>
      <c r="PFW13" s="154"/>
      <c r="PFX13" s="154"/>
      <c r="PFY13" s="154"/>
      <c r="PFZ13" s="154"/>
      <c r="PGA13" s="154"/>
      <c r="PGB13" s="154"/>
      <c r="PGC13" s="154"/>
      <c r="PGD13" s="154"/>
      <c r="PGE13" s="154"/>
      <c r="PGF13" s="154"/>
      <c r="PGG13" s="154"/>
      <c r="PGH13" s="154"/>
      <c r="PGI13" s="154"/>
      <c r="PGJ13" s="154"/>
      <c r="PGK13" s="154"/>
      <c r="PGL13" s="154"/>
      <c r="PGM13" s="154"/>
      <c r="PGN13" s="154"/>
      <c r="PGO13" s="154"/>
      <c r="PGP13" s="154"/>
      <c r="PGQ13" s="154"/>
      <c r="PGR13" s="154"/>
      <c r="PGS13" s="154"/>
      <c r="PGT13" s="154"/>
      <c r="PGU13" s="154"/>
      <c r="PGV13" s="154"/>
      <c r="PGW13" s="154"/>
      <c r="PGX13" s="154"/>
      <c r="PGY13" s="154"/>
      <c r="PGZ13" s="154"/>
      <c r="PHA13" s="154"/>
      <c r="PHB13" s="154"/>
      <c r="PHC13" s="154"/>
      <c r="PHD13" s="154"/>
      <c r="PHE13" s="154"/>
      <c r="PHF13" s="154"/>
      <c r="PHG13" s="154"/>
      <c r="PHH13" s="154"/>
      <c r="PHI13" s="154"/>
      <c r="PHJ13" s="154"/>
      <c r="PHK13" s="154"/>
      <c r="PHL13" s="154"/>
      <c r="PHM13" s="154"/>
      <c r="PHN13" s="154"/>
      <c r="PHO13" s="154"/>
      <c r="PHP13" s="154"/>
      <c r="PHQ13" s="154"/>
      <c r="PHR13" s="154"/>
      <c r="PHS13" s="154"/>
      <c r="PHT13" s="154"/>
      <c r="PHU13" s="154"/>
      <c r="PHV13" s="154"/>
      <c r="PHW13" s="154"/>
      <c r="PHX13" s="154"/>
      <c r="PHY13" s="154"/>
      <c r="PHZ13" s="154"/>
      <c r="PIA13" s="154"/>
      <c r="PIB13" s="154"/>
      <c r="PIC13" s="154"/>
      <c r="PID13" s="154"/>
      <c r="PIE13" s="154"/>
      <c r="PIF13" s="154"/>
      <c r="PIG13" s="154"/>
      <c r="PIH13" s="154"/>
      <c r="PII13" s="154"/>
      <c r="PIJ13" s="154"/>
      <c r="PIK13" s="154"/>
      <c r="PIL13" s="154"/>
      <c r="PIM13" s="154"/>
      <c r="PIN13" s="154"/>
      <c r="PIO13" s="154"/>
      <c r="PIP13" s="154"/>
      <c r="PIQ13" s="154"/>
      <c r="PIR13" s="154"/>
      <c r="PIS13" s="154"/>
      <c r="PIT13" s="154"/>
      <c r="PIU13" s="154"/>
      <c r="PIV13" s="154"/>
      <c r="PIW13" s="154"/>
      <c r="PIX13" s="154"/>
      <c r="PIY13" s="154"/>
      <c r="PIZ13" s="154"/>
      <c r="PJA13" s="154"/>
      <c r="PJB13" s="154"/>
      <c r="PJC13" s="154"/>
      <c r="PJD13" s="154"/>
      <c r="PJE13" s="154"/>
      <c r="PJF13" s="154"/>
      <c r="PJG13" s="154"/>
      <c r="PJH13" s="154"/>
      <c r="PJI13" s="154"/>
      <c r="PJJ13" s="154"/>
      <c r="PJK13" s="154"/>
      <c r="PJL13" s="154"/>
      <c r="PJM13" s="154"/>
      <c r="PJN13" s="154"/>
      <c r="PJO13" s="154"/>
      <c r="PJP13" s="154"/>
      <c r="PJQ13" s="154"/>
      <c r="PJR13" s="154"/>
      <c r="PJS13" s="154"/>
      <c r="PJT13" s="154"/>
      <c r="PJU13" s="154"/>
      <c r="PJV13" s="154"/>
      <c r="PJW13" s="154"/>
      <c r="PJX13" s="154"/>
      <c r="PJY13" s="154"/>
      <c r="PJZ13" s="154"/>
      <c r="PKA13" s="154"/>
      <c r="PKB13" s="154"/>
      <c r="PKC13" s="154"/>
      <c r="PKD13" s="154"/>
      <c r="PKE13" s="154"/>
      <c r="PKF13" s="154"/>
      <c r="PKG13" s="154"/>
      <c r="PKH13" s="154"/>
      <c r="PKI13" s="154"/>
      <c r="PKJ13" s="154"/>
      <c r="PKK13" s="154"/>
      <c r="PKL13" s="154"/>
      <c r="PKM13" s="154"/>
      <c r="PKN13" s="154"/>
      <c r="PKO13" s="154"/>
      <c r="PKP13" s="154"/>
      <c r="PKQ13" s="154"/>
      <c r="PKR13" s="154"/>
      <c r="PKS13" s="154"/>
      <c r="PKT13" s="154"/>
      <c r="PKU13" s="154"/>
      <c r="PKV13" s="154"/>
      <c r="PKW13" s="154"/>
      <c r="PKX13" s="154"/>
      <c r="PKY13" s="154"/>
      <c r="PKZ13" s="154"/>
      <c r="PLA13" s="154"/>
      <c r="PLB13" s="154"/>
      <c r="PLC13" s="154"/>
      <c r="PLD13" s="154"/>
      <c r="PLE13" s="154"/>
      <c r="PLF13" s="154"/>
      <c r="PLG13" s="154"/>
      <c r="PLH13" s="154"/>
      <c r="PLI13" s="154"/>
      <c r="PLJ13" s="154"/>
      <c r="PLK13" s="154"/>
      <c r="PLL13" s="154"/>
      <c r="PLM13" s="154"/>
      <c r="PLN13" s="154"/>
      <c r="PLO13" s="154"/>
      <c r="PLP13" s="154"/>
      <c r="PLQ13" s="154"/>
      <c r="PLR13" s="154"/>
      <c r="PLS13" s="154"/>
      <c r="PLT13" s="154"/>
      <c r="PLU13" s="154"/>
      <c r="PLV13" s="154"/>
      <c r="PLW13" s="154"/>
      <c r="PLX13" s="154"/>
      <c r="PLY13" s="154"/>
      <c r="PLZ13" s="154"/>
      <c r="PMA13" s="154"/>
      <c r="PMB13" s="154"/>
      <c r="PMC13" s="154"/>
      <c r="PMD13" s="154"/>
      <c r="PME13" s="154"/>
      <c r="PMF13" s="154"/>
      <c r="PMG13" s="154"/>
      <c r="PMH13" s="154"/>
      <c r="PMI13" s="154"/>
      <c r="PMJ13" s="154"/>
      <c r="PMK13" s="154"/>
      <c r="PML13" s="154"/>
      <c r="PMM13" s="154"/>
      <c r="PMN13" s="154"/>
      <c r="PMO13" s="154"/>
      <c r="PMP13" s="154"/>
      <c r="PMQ13" s="154"/>
      <c r="PMR13" s="154"/>
      <c r="PMS13" s="154"/>
      <c r="PMT13" s="154"/>
      <c r="PMU13" s="154"/>
      <c r="PMV13" s="154"/>
      <c r="PMW13" s="154"/>
      <c r="PMX13" s="154"/>
      <c r="PMY13" s="154"/>
      <c r="PMZ13" s="154"/>
      <c r="PNA13" s="154"/>
      <c r="PNB13" s="154"/>
      <c r="PNC13" s="154"/>
      <c r="PND13" s="154"/>
      <c r="PNE13" s="154"/>
      <c r="PNF13" s="154"/>
      <c r="PNG13" s="154"/>
      <c r="PNH13" s="154"/>
      <c r="PNI13" s="154"/>
      <c r="PNJ13" s="154"/>
      <c r="PNK13" s="154"/>
      <c r="PNL13" s="154"/>
      <c r="PNM13" s="154"/>
      <c r="PNN13" s="154"/>
      <c r="PNO13" s="154"/>
      <c r="PNP13" s="154"/>
      <c r="PNQ13" s="154"/>
      <c r="PNR13" s="154"/>
      <c r="PNS13" s="154"/>
      <c r="PNT13" s="154"/>
      <c r="PNU13" s="154"/>
      <c r="PNV13" s="154"/>
      <c r="PNW13" s="154"/>
      <c r="PNX13" s="154"/>
      <c r="PNY13" s="154"/>
      <c r="PNZ13" s="154"/>
      <c r="POA13" s="154"/>
      <c r="POB13" s="154"/>
      <c r="POC13" s="154"/>
      <c r="POD13" s="154"/>
      <c r="POE13" s="154"/>
      <c r="POF13" s="154"/>
      <c r="POG13" s="154"/>
      <c r="POH13" s="154"/>
      <c r="POI13" s="154"/>
      <c r="POJ13" s="154"/>
      <c r="POK13" s="154"/>
      <c r="POL13" s="154"/>
      <c r="POM13" s="154"/>
      <c r="PON13" s="154"/>
      <c r="POO13" s="154"/>
      <c r="POP13" s="154"/>
      <c r="POQ13" s="154"/>
      <c r="POR13" s="154"/>
      <c r="POS13" s="154"/>
      <c r="POT13" s="154"/>
      <c r="POU13" s="154"/>
      <c r="POV13" s="154"/>
      <c r="POW13" s="154"/>
      <c r="POX13" s="154"/>
      <c r="POY13" s="154"/>
      <c r="POZ13" s="154"/>
      <c r="PPA13" s="154"/>
      <c r="PPB13" s="154"/>
      <c r="PPC13" s="154"/>
      <c r="PPD13" s="154"/>
      <c r="PPE13" s="154"/>
      <c r="PPF13" s="154"/>
      <c r="PPG13" s="154"/>
      <c r="PPH13" s="154"/>
      <c r="PPI13" s="154"/>
      <c r="PPJ13" s="154"/>
      <c r="PPK13" s="154"/>
      <c r="PPL13" s="154"/>
      <c r="PPM13" s="154"/>
      <c r="PPN13" s="154"/>
      <c r="PPO13" s="154"/>
      <c r="PPP13" s="154"/>
      <c r="PPQ13" s="154"/>
      <c r="PPR13" s="154"/>
      <c r="PPS13" s="154"/>
      <c r="PPT13" s="154"/>
      <c r="PPU13" s="154"/>
      <c r="PPV13" s="154"/>
      <c r="PPW13" s="154"/>
      <c r="PPX13" s="154"/>
      <c r="PPY13" s="154"/>
      <c r="PPZ13" s="154"/>
      <c r="PQA13" s="154"/>
      <c r="PQB13" s="154"/>
      <c r="PQC13" s="154"/>
      <c r="PQD13" s="154"/>
      <c r="PQE13" s="154"/>
      <c r="PQF13" s="154"/>
      <c r="PQG13" s="154"/>
      <c r="PQH13" s="154"/>
      <c r="PQI13" s="154"/>
      <c r="PQJ13" s="154"/>
      <c r="PQK13" s="154"/>
      <c r="PQL13" s="154"/>
      <c r="PQM13" s="154"/>
      <c r="PQN13" s="154"/>
      <c r="PQO13" s="154"/>
      <c r="PQP13" s="154"/>
      <c r="PQQ13" s="154"/>
      <c r="PQR13" s="154"/>
      <c r="PQS13" s="154"/>
      <c r="PQT13" s="154"/>
      <c r="PQU13" s="154"/>
      <c r="PQV13" s="154"/>
      <c r="PQW13" s="154"/>
      <c r="PQX13" s="154"/>
      <c r="PQY13" s="154"/>
      <c r="PQZ13" s="154"/>
      <c r="PRA13" s="154"/>
      <c r="PRB13" s="154"/>
      <c r="PRC13" s="154"/>
      <c r="PRD13" s="154"/>
      <c r="PRE13" s="154"/>
      <c r="PRF13" s="154"/>
      <c r="PRG13" s="154"/>
      <c r="PRH13" s="154"/>
      <c r="PRI13" s="154"/>
      <c r="PRJ13" s="154"/>
      <c r="PRK13" s="154"/>
      <c r="PRL13" s="154"/>
      <c r="PRM13" s="154"/>
      <c r="PRN13" s="154"/>
      <c r="PRO13" s="154"/>
      <c r="PRP13" s="154"/>
      <c r="PRQ13" s="154"/>
      <c r="PRR13" s="154"/>
      <c r="PRS13" s="154"/>
      <c r="PRT13" s="154"/>
      <c r="PRU13" s="154"/>
      <c r="PRV13" s="154"/>
      <c r="PRW13" s="154"/>
      <c r="PRX13" s="154"/>
      <c r="PRY13" s="154"/>
      <c r="PRZ13" s="154"/>
      <c r="PSA13" s="154"/>
      <c r="PSB13" s="154"/>
      <c r="PSC13" s="154"/>
      <c r="PSD13" s="154"/>
      <c r="PSE13" s="154"/>
      <c r="PSF13" s="154"/>
      <c r="PSG13" s="154"/>
      <c r="PSH13" s="154"/>
      <c r="PSI13" s="154"/>
      <c r="PSJ13" s="154"/>
      <c r="PSK13" s="154"/>
      <c r="PSL13" s="154"/>
      <c r="PSM13" s="154"/>
      <c r="PSN13" s="154"/>
      <c r="PSO13" s="154"/>
      <c r="PSP13" s="154"/>
      <c r="PSQ13" s="154"/>
      <c r="PSR13" s="154"/>
      <c r="PSS13" s="154"/>
      <c r="PST13" s="154"/>
      <c r="PSU13" s="154"/>
      <c r="PSV13" s="154"/>
      <c r="PSW13" s="154"/>
      <c r="PSX13" s="154"/>
      <c r="PSY13" s="154"/>
      <c r="PSZ13" s="154"/>
      <c r="PTA13" s="154"/>
      <c r="PTB13" s="154"/>
      <c r="PTC13" s="154"/>
      <c r="PTD13" s="154"/>
      <c r="PTE13" s="154"/>
      <c r="PTF13" s="154"/>
      <c r="PTG13" s="154"/>
      <c r="PTH13" s="154"/>
      <c r="PTI13" s="154"/>
      <c r="PTJ13" s="154"/>
      <c r="PTK13" s="154"/>
      <c r="PTL13" s="154"/>
      <c r="PTM13" s="154"/>
      <c r="PTN13" s="154"/>
      <c r="PTO13" s="154"/>
      <c r="PTP13" s="154"/>
      <c r="PTQ13" s="154"/>
      <c r="PTR13" s="154"/>
      <c r="PTS13" s="154"/>
      <c r="PTT13" s="154"/>
      <c r="PTU13" s="154"/>
      <c r="PTV13" s="154"/>
      <c r="PTW13" s="154"/>
      <c r="PTX13" s="154"/>
      <c r="PTY13" s="154"/>
      <c r="PTZ13" s="154"/>
      <c r="PUA13" s="154"/>
      <c r="PUB13" s="154"/>
      <c r="PUC13" s="154"/>
      <c r="PUD13" s="154"/>
      <c r="PUE13" s="154"/>
      <c r="PUF13" s="154"/>
      <c r="PUG13" s="154"/>
      <c r="PUH13" s="154"/>
      <c r="PUI13" s="154"/>
      <c r="PUJ13" s="154"/>
      <c r="PUK13" s="154"/>
      <c r="PUL13" s="154"/>
      <c r="PUM13" s="154"/>
      <c r="PUN13" s="154"/>
      <c r="PUO13" s="154"/>
      <c r="PUP13" s="154"/>
      <c r="PUQ13" s="154"/>
      <c r="PUR13" s="154"/>
      <c r="PUS13" s="154"/>
      <c r="PUT13" s="154"/>
      <c r="PUU13" s="154"/>
      <c r="PUV13" s="154"/>
      <c r="PUW13" s="154"/>
      <c r="PUX13" s="154"/>
      <c r="PUY13" s="154"/>
      <c r="PUZ13" s="154"/>
      <c r="PVA13" s="154"/>
      <c r="PVB13" s="154"/>
      <c r="PVC13" s="154"/>
      <c r="PVD13" s="154"/>
      <c r="PVE13" s="154"/>
      <c r="PVF13" s="154"/>
      <c r="PVG13" s="154"/>
      <c r="PVH13" s="154"/>
      <c r="PVI13" s="154"/>
      <c r="PVJ13" s="154"/>
      <c r="PVK13" s="154"/>
      <c r="PVL13" s="154"/>
      <c r="PVM13" s="154"/>
      <c r="PVN13" s="154"/>
      <c r="PVO13" s="154"/>
      <c r="PVP13" s="154"/>
      <c r="PVQ13" s="154"/>
      <c r="PVR13" s="154"/>
      <c r="PVS13" s="154"/>
      <c r="PVT13" s="154"/>
      <c r="PVU13" s="154"/>
      <c r="PVV13" s="154"/>
      <c r="PVW13" s="154"/>
      <c r="PVX13" s="154"/>
      <c r="PVY13" s="154"/>
      <c r="PVZ13" s="154"/>
      <c r="PWA13" s="154"/>
      <c r="PWB13" s="154"/>
      <c r="PWC13" s="154"/>
      <c r="PWD13" s="154"/>
      <c r="PWE13" s="154"/>
      <c r="PWF13" s="154"/>
      <c r="PWG13" s="154"/>
      <c r="PWH13" s="154"/>
      <c r="PWI13" s="154"/>
      <c r="PWJ13" s="154"/>
      <c r="PWK13" s="154"/>
      <c r="PWL13" s="154"/>
      <c r="PWM13" s="154"/>
      <c r="PWN13" s="154"/>
      <c r="PWO13" s="154"/>
      <c r="PWP13" s="154"/>
      <c r="PWQ13" s="154"/>
      <c r="PWR13" s="154"/>
      <c r="PWS13" s="154"/>
      <c r="PWT13" s="154"/>
      <c r="PWU13" s="154"/>
      <c r="PWV13" s="154"/>
      <c r="PWW13" s="154"/>
      <c r="PWX13" s="154"/>
      <c r="PWY13" s="154"/>
      <c r="PWZ13" s="154"/>
      <c r="PXA13" s="154"/>
      <c r="PXB13" s="154"/>
      <c r="PXC13" s="154"/>
      <c r="PXD13" s="154"/>
      <c r="PXE13" s="154"/>
      <c r="PXF13" s="154"/>
      <c r="PXG13" s="154"/>
      <c r="PXH13" s="154"/>
      <c r="PXI13" s="154"/>
      <c r="PXJ13" s="154"/>
      <c r="PXK13" s="154"/>
      <c r="PXL13" s="154"/>
      <c r="PXM13" s="154"/>
      <c r="PXN13" s="154"/>
      <c r="PXO13" s="154"/>
      <c r="PXP13" s="154"/>
      <c r="PXQ13" s="154"/>
      <c r="PXR13" s="154"/>
      <c r="PXS13" s="154"/>
      <c r="PXT13" s="154"/>
      <c r="PXU13" s="154"/>
      <c r="PXV13" s="154"/>
      <c r="PXW13" s="154"/>
      <c r="PXX13" s="154"/>
      <c r="PXY13" s="154"/>
      <c r="PXZ13" s="154"/>
      <c r="PYA13" s="154"/>
      <c r="PYB13" s="154"/>
      <c r="PYC13" s="154"/>
      <c r="PYD13" s="154"/>
      <c r="PYE13" s="154"/>
      <c r="PYF13" s="154"/>
      <c r="PYG13" s="154"/>
      <c r="PYH13" s="154"/>
      <c r="PYI13" s="154"/>
      <c r="PYJ13" s="154"/>
      <c r="PYK13" s="154"/>
      <c r="PYL13" s="154"/>
      <c r="PYM13" s="154"/>
      <c r="PYN13" s="154"/>
      <c r="PYO13" s="154"/>
      <c r="PYP13" s="154"/>
      <c r="PYQ13" s="154"/>
      <c r="PYR13" s="154"/>
      <c r="PYS13" s="154"/>
      <c r="PYT13" s="154"/>
      <c r="PYU13" s="154"/>
      <c r="PYV13" s="154"/>
      <c r="PYW13" s="154"/>
      <c r="PYX13" s="154"/>
      <c r="PYY13" s="154"/>
      <c r="PYZ13" s="154"/>
      <c r="PZA13" s="154"/>
      <c r="PZB13" s="154"/>
      <c r="PZC13" s="154"/>
      <c r="PZD13" s="154"/>
      <c r="PZE13" s="154"/>
      <c r="PZF13" s="154"/>
      <c r="PZG13" s="154"/>
      <c r="PZH13" s="154"/>
      <c r="PZI13" s="154"/>
      <c r="PZJ13" s="154"/>
      <c r="PZK13" s="154"/>
      <c r="PZL13" s="154"/>
      <c r="PZM13" s="154"/>
      <c r="PZN13" s="154"/>
      <c r="PZO13" s="154"/>
      <c r="PZP13" s="154"/>
      <c r="PZQ13" s="154"/>
      <c r="PZR13" s="154"/>
      <c r="PZS13" s="154"/>
      <c r="PZT13" s="154"/>
      <c r="PZU13" s="154"/>
      <c r="PZV13" s="154"/>
      <c r="PZW13" s="154"/>
      <c r="PZX13" s="154"/>
      <c r="PZY13" s="154"/>
      <c r="PZZ13" s="154"/>
      <c r="QAA13" s="154"/>
      <c r="QAB13" s="154"/>
      <c r="QAC13" s="154"/>
      <c r="QAD13" s="154"/>
      <c r="QAE13" s="154"/>
      <c r="QAF13" s="154"/>
      <c r="QAG13" s="154"/>
      <c r="QAH13" s="154"/>
      <c r="QAI13" s="154"/>
      <c r="QAJ13" s="154"/>
      <c r="QAK13" s="154"/>
      <c r="QAL13" s="154"/>
      <c r="QAM13" s="154"/>
      <c r="QAN13" s="154"/>
      <c r="QAO13" s="154"/>
      <c r="QAP13" s="154"/>
      <c r="QAQ13" s="154"/>
      <c r="QAR13" s="154"/>
      <c r="QAS13" s="154"/>
      <c r="QAT13" s="154"/>
      <c r="QAU13" s="154"/>
      <c r="QAV13" s="154"/>
      <c r="QAW13" s="154"/>
      <c r="QAX13" s="154"/>
      <c r="QAY13" s="154"/>
      <c r="QAZ13" s="154"/>
      <c r="QBA13" s="154"/>
      <c r="QBB13" s="154"/>
      <c r="QBC13" s="154"/>
      <c r="QBD13" s="154"/>
      <c r="QBE13" s="154"/>
      <c r="QBF13" s="154"/>
      <c r="QBG13" s="154"/>
      <c r="QBH13" s="154"/>
      <c r="QBI13" s="154"/>
      <c r="QBJ13" s="154"/>
      <c r="QBK13" s="154"/>
      <c r="QBL13" s="154"/>
      <c r="QBM13" s="154"/>
      <c r="QBN13" s="154"/>
      <c r="QBO13" s="154"/>
      <c r="QBP13" s="154"/>
      <c r="QBQ13" s="154"/>
      <c r="QBR13" s="154"/>
      <c r="QBS13" s="154"/>
      <c r="QBT13" s="154"/>
      <c r="QBU13" s="154"/>
      <c r="QBV13" s="154"/>
      <c r="QBW13" s="154"/>
      <c r="QBX13" s="154"/>
      <c r="QBY13" s="154"/>
      <c r="QBZ13" s="154"/>
      <c r="QCA13" s="154"/>
      <c r="QCB13" s="154"/>
      <c r="QCC13" s="154"/>
      <c r="QCD13" s="154"/>
      <c r="QCE13" s="154"/>
      <c r="QCF13" s="154"/>
      <c r="QCG13" s="154"/>
      <c r="QCH13" s="154"/>
      <c r="QCI13" s="154"/>
      <c r="QCJ13" s="154"/>
      <c r="QCK13" s="154"/>
      <c r="QCL13" s="154"/>
      <c r="QCM13" s="154"/>
      <c r="QCN13" s="154"/>
      <c r="QCO13" s="154"/>
      <c r="QCP13" s="154"/>
      <c r="QCQ13" s="154"/>
      <c r="QCR13" s="154"/>
      <c r="QCS13" s="154"/>
      <c r="QCT13" s="154"/>
      <c r="QCU13" s="154"/>
      <c r="QCV13" s="154"/>
      <c r="QCW13" s="154"/>
      <c r="QCX13" s="154"/>
      <c r="QCY13" s="154"/>
      <c r="QCZ13" s="154"/>
      <c r="QDA13" s="154"/>
      <c r="QDB13" s="154"/>
      <c r="QDC13" s="154"/>
      <c r="QDD13" s="154"/>
      <c r="QDE13" s="154"/>
      <c r="QDF13" s="154"/>
      <c r="QDG13" s="154"/>
      <c r="QDH13" s="154"/>
      <c r="QDI13" s="154"/>
      <c r="QDJ13" s="154"/>
      <c r="QDK13" s="154"/>
      <c r="QDL13" s="154"/>
      <c r="QDM13" s="154"/>
      <c r="QDN13" s="154"/>
      <c r="QDO13" s="154"/>
      <c r="QDP13" s="154"/>
      <c r="QDQ13" s="154"/>
      <c r="QDR13" s="154"/>
      <c r="QDS13" s="154"/>
      <c r="QDT13" s="154"/>
      <c r="QDU13" s="154"/>
      <c r="QDV13" s="154"/>
      <c r="QDW13" s="154"/>
      <c r="QDX13" s="154"/>
      <c r="QDY13" s="154"/>
      <c r="QDZ13" s="154"/>
      <c r="QEA13" s="154"/>
      <c r="QEB13" s="154"/>
      <c r="QEC13" s="154"/>
      <c r="QED13" s="154"/>
      <c r="QEE13" s="154"/>
      <c r="QEF13" s="154"/>
      <c r="QEG13" s="154"/>
      <c r="QEH13" s="154"/>
      <c r="QEI13" s="154"/>
      <c r="QEJ13" s="154"/>
      <c r="QEK13" s="154"/>
      <c r="QEL13" s="154"/>
      <c r="QEM13" s="154"/>
      <c r="QEN13" s="154"/>
      <c r="QEO13" s="154"/>
      <c r="QEP13" s="154"/>
      <c r="QEQ13" s="154"/>
      <c r="QER13" s="154"/>
      <c r="QES13" s="154"/>
      <c r="QET13" s="154"/>
      <c r="QEU13" s="154"/>
      <c r="QEV13" s="154"/>
      <c r="QEW13" s="154"/>
      <c r="QEX13" s="154"/>
      <c r="QEY13" s="154"/>
      <c r="QEZ13" s="154"/>
      <c r="QFA13" s="154"/>
      <c r="QFB13" s="154"/>
      <c r="QFC13" s="154"/>
      <c r="QFD13" s="154"/>
      <c r="QFE13" s="154"/>
      <c r="QFF13" s="154"/>
      <c r="QFG13" s="154"/>
      <c r="QFH13" s="154"/>
      <c r="QFI13" s="154"/>
      <c r="QFJ13" s="154"/>
      <c r="QFK13" s="154"/>
      <c r="QFL13" s="154"/>
      <c r="QFM13" s="154"/>
      <c r="QFN13" s="154"/>
      <c r="QFO13" s="154"/>
      <c r="QFP13" s="154"/>
      <c r="QFQ13" s="154"/>
      <c r="QFR13" s="154"/>
      <c r="QFS13" s="154"/>
      <c r="QFT13" s="154"/>
      <c r="QFU13" s="154"/>
      <c r="QFV13" s="154"/>
      <c r="QFW13" s="154"/>
      <c r="QFX13" s="154"/>
      <c r="QFY13" s="154"/>
      <c r="QFZ13" s="154"/>
      <c r="QGA13" s="154"/>
      <c r="QGB13" s="154"/>
      <c r="QGC13" s="154"/>
      <c r="QGD13" s="154"/>
      <c r="QGE13" s="154"/>
      <c r="QGF13" s="154"/>
      <c r="QGG13" s="154"/>
      <c r="QGH13" s="154"/>
      <c r="QGI13" s="154"/>
      <c r="QGJ13" s="154"/>
      <c r="QGK13" s="154"/>
      <c r="QGL13" s="154"/>
      <c r="QGM13" s="154"/>
      <c r="QGN13" s="154"/>
      <c r="QGO13" s="154"/>
      <c r="QGP13" s="154"/>
      <c r="QGQ13" s="154"/>
      <c r="QGR13" s="154"/>
      <c r="QGS13" s="154"/>
      <c r="QGT13" s="154"/>
      <c r="QGU13" s="154"/>
      <c r="QGV13" s="154"/>
      <c r="QGW13" s="154"/>
      <c r="QGX13" s="154"/>
      <c r="QGY13" s="154"/>
      <c r="QGZ13" s="154"/>
      <c r="QHA13" s="154"/>
      <c r="QHB13" s="154"/>
      <c r="QHC13" s="154"/>
      <c r="QHD13" s="154"/>
      <c r="QHE13" s="154"/>
      <c r="QHF13" s="154"/>
      <c r="QHG13" s="154"/>
      <c r="QHH13" s="154"/>
      <c r="QHI13" s="154"/>
      <c r="QHJ13" s="154"/>
      <c r="QHK13" s="154"/>
      <c r="QHL13" s="154"/>
      <c r="QHM13" s="154"/>
      <c r="QHN13" s="154"/>
      <c r="QHO13" s="154"/>
      <c r="QHP13" s="154"/>
      <c r="QHQ13" s="154"/>
      <c r="QHR13" s="154"/>
      <c r="QHS13" s="154"/>
      <c r="QHT13" s="154"/>
      <c r="QHU13" s="154"/>
      <c r="QHV13" s="154"/>
      <c r="QHW13" s="154"/>
      <c r="QHX13" s="154"/>
      <c r="QHY13" s="154"/>
      <c r="QHZ13" s="154"/>
      <c r="QIA13" s="154"/>
      <c r="QIB13" s="154"/>
      <c r="QIC13" s="154"/>
      <c r="QID13" s="154"/>
      <c r="QIE13" s="154"/>
      <c r="QIF13" s="154"/>
      <c r="QIG13" s="154"/>
      <c r="QIH13" s="154"/>
      <c r="QII13" s="154"/>
      <c r="QIJ13" s="154"/>
      <c r="QIK13" s="154"/>
      <c r="QIL13" s="154"/>
      <c r="QIM13" s="154"/>
      <c r="QIN13" s="154"/>
      <c r="QIO13" s="154"/>
      <c r="QIP13" s="154"/>
      <c r="QIQ13" s="154"/>
      <c r="QIR13" s="154"/>
      <c r="QIS13" s="154"/>
      <c r="QIT13" s="154"/>
      <c r="QIU13" s="154"/>
      <c r="QIV13" s="154"/>
      <c r="QIW13" s="154"/>
      <c r="QIX13" s="154"/>
      <c r="QIY13" s="154"/>
      <c r="QIZ13" s="154"/>
      <c r="QJA13" s="154"/>
      <c r="QJB13" s="154"/>
      <c r="QJC13" s="154"/>
      <c r="QJD13" s="154"/>
      <c r="QJE13" s="154"/>
      <c r="QJF13" s="154"/>
      <c r="QJG13" s="154"/>
      <c r="QJH13" s="154"/>
      <c r="QJI13" s="154"/>
      <c r="QJJ13" s="154"/>
      <c r="QJK13" s="154"/>
      <c r="QJL13" s="154"/>
      <c r="QJM13" s="154"/>
      <c r="QJN13" s="154"/>
      <c r="QJO13" s="154"/>
      <c r="QJP13" s="154"/>
      <c r="QJQ13" s="154"/>
      <c r="QJR13" s="154"/>
      <c r="QJS13" s="154"/>
      <c r="QJT13" s="154"/>
      <c r="QJU13" s="154"/>
      <c r="QJV13" s="154"/>
      <c r="QJW13" s="154"/>
      <c r="QJX13" s="154"/>
      <c r="QJY13" s="154"/>
      <c r="QJZ13" s="154"/>
      <c r="QKA13" s="154"/>
      <c r="QKB13" s="154"/>
      <c r="QKC13" s="154"/>
      <c r="QKD13" s="154"/>
      <c r="QKE13" s="154"/>
      <c r="QKF13" s="154"/>
      <c r="QKG13" s="154"/>
      <c r="QKH13" s="154"/>
      <c r="QKI13" s="154"/>
      <c r="QKJ13" s="154"/>
      <c r="QKK13" s="154"/>
      <c r="QKL13" s="154"/>
      <c r="QKM13" s="154"/>
      <c r="QKN13" s="154"/>
      <c r="QKO13" s="154"/>
      <c r="QKP13" s="154"/>
      <c r="QKQ13" s="154"/>
      <c r="QKR13" s="154"/>
      <c r="QKS13" s="154"/>
      <c r="QKT13" s="154"/>
      <c r="QKU13" s="154"/>
      <c r="QKV13" s="154"/>
      <c r="QKW13" s="154"/>
      <c r="QKX13" s="154"/>
      <c r="QKY13" s="154"/>
      <c r="QKZ13" s="154"/>
      <c r="QLA13" s="154"/>
      <c r="QLB13" s="154"/>
      <c r="QLC13" s="154"/>
      <c r="QLD13" s="154"/>
      <c r="QLE13" s="154"/>
      <c r="QLF13" s="154"/>
      <c r="QLG13" s="154"/>
      <c r="QLH13" s="154"/>
      <c r="QLI13" s="154"/>
      <c r="QLJ13" s="154"/>
      <c r="QLK13" s="154"/>
      <c r="QLL13" s="154"/>
      <c r="QLM13" s="154"/>
      <c r="QLN13" s="154"/>
      <c r="QLO13" s="154"/>
      <c r="QLP13" s="154"/>
      <c r="QLQ13" s="154"/>
      <c r="QLR13" s="154"/>
      <c r="QLS13" s="154"/>
      <c r="QLT13" s="154"/>
      <c r="QLU13" s="154"/>
      <c r="QLV13" s="154"/>
      <c r="QLW13" s="154"/>
      <c r="QLX13" s="154"/>
      <c r="QLY13" s="154"/>
      <c r="QLZ13" s="154"/>
      <c r="QMA13" s="154"/>
      <c r="QMB13" s="154"/>
      <c r="QMC13" s="154"/>
      <c r="QMD13" s="154"/>
      <c r="QME13" s="154"/>
      <c r="QMF13" s="154"/>
      <c r="QMG13" s="154"/>
      <c r="QMH13" s="154"/>
      <c r="QMI13" s="154"/>
      <c r="QMJ13" s="154"/>
      <c r="QMK13" s="154"/>
      <c r="QML13" s="154"/>
      <c r="QMM13" s="154"/>
      <c r="QMN13" s="154"/>
      <c r="QMO13" s="154"/>
      <c r="QMP13" s="154"/>
      <c r="QMQ13" s="154"/>
      <c r="QMR13" s="154"/>
      <c r="QMS13" s="154"/>
      <c r="QMT13" s="154"/>
      <c r="QMU13" s="154"/>
      <c r="QMV13" s="154"/>
      <c r="QMW13" s="154"/>
      <c r="QMX13" s="154"/>
      <c r="QMY13" s="154"/>
      <c r="QMZ13" s="154"/>
      <c r="QNA13" s="154"/>
      <c r="QNB13" s="154"/>
      <c r="QNC13" s="154"/>
      <c r="QND13" s="154"/>
      <c r="QNE13" s="154"/>
      <c r="QNF13" s="154"/>
      <c r="QNG13" s="154"/>
      <c r="QNH13" s="154"/>
      <c r="QNI13" s="154"/>
      <c r="QNJ13" s="154"/>
      <c r="QNK13" s="154"/>
      <c r="QNL13" s="154"/>
      <c r="QNM13" s="154"/>
      <c r="QNN13" s="154"/>
      <c r="QNO13" s="154"/>
      <c r="QNP13" s="154"/>
      <c r="QNQ13" s="154"/>
      <c r="QNR13" s="154"/>
      <c r="QNS13" s="154"/>
      <c r="QNT13" s="154"/>
      <c r="QNU13" s="154"/>
      <c r="QNV13" s="154"/>
      <c r="QNW13" s="154"/>
      <c r="QNX13" s="154"/>
      <c r="QNY13" s="154"/>
      <c r="QNZ13" s="154"/>
      <c r="QOA13" s="154"/>
      <c r="QOB13" s="154"/>
      <c r="QOC13" s="154"/>
      <c r="QOD13" s="154"/>
      <c r="QOE13" s="154"/>
      <c r="QOF13" s="154"/>
      <c r="QOG13" s="154"/>
      <c r="QOH13" s="154"/>
      <c r="QOI13" s="154"/>
      <c r="QOJ13" s="154"/>
      <c r="QOK13" s="154"/>
      <c r="QOL13" s="154"/>
      <c r="QOM13" s="154"/>
      <c r="QON13" s="154"/>
      <c r="QOO13" s="154"/>
      <c r="QOP13" s="154"/>
      <c r="QOQ13" s="154"/>
      <c r="QOR13" s="154"/>
      <c r="QOS13" s="154"/>
      <c r="QOT13" s="154"/>
      <c r="QOU13" s="154"/>
      <c r="QOV13" s="154"/>
      <c r="QOW13" s="154"/>
      <c r="QOX13" s="154"/>
      <c r="QOY13" s="154"/>
      <c r="QOZ13" s="154"/>
      <c r="QPA13" s="154"/>
      <c r="QPB13" s="154"/>
      <c r="QPC13" s="154"/>
      <c r="QPD13" s="154"/>
      <c r="QPE13" s="154"/>
      <c r="QPF13" s="154"/>
      <c r="QPG13" s="154"/>
      <c r="QPH13" s="154"/>
      <c r="QPI13" s="154"/>
      <c r="QPJ13" s="154"/>
      <c r="QPK13" s="154"/>
      <c r="QPL13" s="154"/>
      <c r="QPM13" s="154"/>
      <c r="QPN13" s="154"/>
      <c r="QPO13" s="154"/>
      <c r="QPP13" s="154"/>
      <c r="QPQ13" s="154"/>
      <c r="QPR13" s="154"/>
      <c r="QPS13" s="154"/>
      <c r="QPT13" s="154"/>
      <c r="QPU13" s="154"/>
      <c r="QPV13" s="154"/>
      <c r="QPW13" s="154"/>
      <c r="QPX13" s="154"/>
      <c r="QPY13" s="154"/>
      <c r="QPZ13" s="154"/>
      <c r="QQA13" s="154"/>
      <c r="QQB13" s="154"/>
      <c r="QQC13" s="154"/>
      <c r="QQD13" s="154"/>
      <c r="QQE13" s="154"/>
      <c r="QQF13" s="154"/>
      <c r="QQG13" s="154"/>
      <c r="QQH13" s="154"/>
      <c r="QQI13" s="154"/>
      <c r="QQJ13" s="154"/>
      <c r="QQK13" s="154"/>
      <c r="QQL13" s="154"/>
      <c r="QQM13" s="154"/>
      <c r="QQN13" s="154"/>
      <c r="QQO13" s="154"/>
      <c r="QQP13" s="154"/>
      <c r="QQQ13" s="154"/>
      <c r="QQR13" s="154"/>
      <c r="QQS13" s="154"/>
      <c r="QQT13" s="154"/>
      <c r="QQU13" s="154"/>
      <c r="QQV13" s="154"/>
      <c r="QQW13" s="154"/>
      <c r="QQX13" s="154"/>
      <c r="QQY13" s="154"/>
      <c r="QQZ13" s="154"/>
      <c r="QRA13" s="154"/>
      <c r="QRB13" s="154"/>
      <c r="QRC13" s="154"/>
      <c r="QRD13" s="154"/>
      <c r="QRE13" s="154"/>
      <c r="QRF13" s="154"/>
      <c r="QRG13" s="154"/>
      <c r="QRH13" s="154"/>
      <c r="QRI13" s="154"/>
      <c r="QRJ13" s="154"/>
      <c r="QRK13" s="154"/>
      <c r="QRL13" s="154"/>
      <c r="QRM13" s="154"/>
      <c r="QRN13" s="154"/>
      <c r="QRO13" s="154"/>
      <c r="QRP13" s="154"/>
      <c r="QRQ13" s="154"/>
      <c r="QRR13" s="154"/>
      <c r="QRS13" s="154"/>
      <c r="QRT13" s="154"/>
      <c r="QRU13" s="154"/>
      <c r="QRV13" s="154"/>
      <c r="QRW13" s="154"/>
      <c r="QRX13" s="154"/>
      <c r="QRY13" s="154"/>
      <c r="QRZ13" s="154"/>
      <c r="QSA13" s="154"/>
      <c r="QSB13" s="154"/>
      <c r="QSC13" s="154"/>
      <c r="QSD13" s="154"/>
      <c r="QSE13" s="154"/>
      <c r="QSF13" s="154"/>
      <c r="QSG13" s="154"/>
      <c r="QSH13" s="154"/>
      <c r="QSI13" s="154"/>
      <c r="QSJ13" s="154"/>
      <c r="QSK13" s="154"/>
      <c r="QSL13" s="154"/>
      <c r="QSM13" s="154"/>
      <c r="QSN13" s="154"/>
      <c r="QSO13" s="154"/>
      <c r="QSP13" s="154"/>
      <c r="QSQ13" s="154"/>
      <c r="QSR13" s="154"/>
      <c r="QSS13" s="154"/>
      <c r="QST13" s="154"/>
      <c r="QSU13" s="154"/>
      <c r="QSV13" s="154"/>
      <c r="QSW13" s="154"/>
      <c r="QSX13" s="154"/>
      <c r="QSY13" s="154"/>
      <c r="QSZ13" s="154"/>
      <c r="QTA13" s="154"/>
      <c r="QTB13" s="154"/>
      <c r="QTC13" s="154"/>
      <c r="QTD13" s="154"/>
      <c r="QTE13" s="154"/>
      <c r="QTF13" s="154"/>
      <c r="QTG13" s="154"/>
      <c r="QTH13" s="154"/>
      <c r="QTI13" s="154"/>
      <c r="QTJ13" s="154"/>
      <c r="QTK13" s="154"/>
      <c r="QTL13" s="154"/>
      <c r="QTM13" s="154"/>
      <c r="QTN13" s="154"/>
      <c r="QTO13" s="154"/>
      <c r="QTP13" s="154"/>
      <c r="QTQ13" s="154"/>
      <c r="QTR13" s="154"/>
      <c r="QTS13" s="154"/>
      <c r="QTT13" s="154"/>
      <c r="QTU13" s="154"/>
      <c r="QTV13" s="154"/>
      <c r="QTW13" s="154"/>
      <c r="QTX13" s="154"/>
      <c r="QTY13" s="154"/>
      <c r="QTZ13" s="154"/>
      <c r="QUA13" s="154"/>
      <c r="QUB13" s="154"/>
      <c r="QUC13" s="154"/>
      <c r="QUD13" s="154"/>
      <c r="QUE13" s="154"/>
      <c r="QUF13" s="154"/>
      <c r="QUG13" s="154"/>
      <c r="QUH13" s="154"/>
      <c r="QUI13" s="154"/>
      <c r="QUJ13" s="154"/>
      <c r="QUK13" s="154"/>
      <c r="QUL13" s="154"/>
      <c r="QUM13" s="154"/>
      <c r="QUN13" s="154"/>
      <c r="QUO13" s="154"/>
      <c r="QUP13" s="154"/>
      <c r="QUQ13" s="154"/>
      <c r="QUR13" s="154"/>
      <c r="QUS13" s="154"/>
      <c r="QUT13" s="154"/>
      <c r="QUU13" s="154"/>
      <c r="QUV13" s="154"/>
      <c r="QUW13" s="154"/>
      <c r="QUX13" s="154"/>
      <c r="QUY13" s="154"/>
      <c r="QUZ13" s="154"/>
      <c r="QVA13" s="154"/>
      <c r="QVB13" s="154"/>
      <c r="QVC13" s="154"/>
      <c r="QVD13" s="154"/>
      <c r="QVE13" s="154"/>
      <c r="QVF13" s="154"/>
      <c r="QVG13" s="154"/>
      <c r="QVH13" s="154"/>
      <c r="QVI13" s="154"/>
      <c r="QVJ13" s="154"/>
      <c r="QVK13" s="154"/>
      <c r="QVL13" s="154"/>
      <c r="QVM13" s="154"/>
      <c r="QVN13" s="154"/>
      <c r="QVO13" s="154"/>
      <c r="QVP13" s="154"/>
      <c r="QVQ13" s="154"/>
      <c r="QVR13" s="154"/>
      <c r="QVS13" s="154"/>
      <c r="QVT13" s="154"/>
      <c r="QVU13" s="154"/>
      <c r="QVV13" s="154"/>
      <c r="QVW13" s="154"/>
      <c r="QVX13" s="154"/>
      <c r="QVY13" s="154"/>
      <c r="QVZ13" s="154"/>
      <c r="QWA13" s="154"/>
      <c r="QWB13" s="154"/>
      <c r="QWC13" s="154"/>
      <c r="QWD13" s="154"/>
      <c r="QWE13" s="154"/>
      <c r="QWF13" s="154"/>
      <c r="QWG13" s="154"/>
      <c r="QWH13" s="154"/>
      <c r="QWI13" s="154"/>
      <c r="QWJ13" s="154"/>
      <c r="QWK13" s="154"/>
      <c r="QWL13" s="154"/>
      <c r="QWM13" s="154"/>
      <c r="QWN13" s="154"/>
      <c r="QWO13" s="154"/>
      <c r="QWP13" s="154"/>
      <c r="QWQ13" s="154"/>
      <c r="QWR13" s="154"/>
      <c r="QWS13" s="154"/>
      <c r="QWT13" s="154"/>
      <c r="QWU13" s="154"/>
      <c r="QWV13" s="154"/>
      <c r="QWW13" s="154"/>
      <c r="QWX13" s="154"/>
      <c r="QWY13" s="154"/>
      <c r="QWZ13" s="154"/>
      <c r="QXA13" s="154"/>
      <c r="QXB13" s="154"/>
      <c r="QXC13" s="154"/>
      <c r="QXD13" s="154"/>
      <c r="QXE13" s="154"/>
      <c r="QXF13" s="154"/>
      <c r="QXG13" s="154"/>
      <c r="QXH13" s="154"/>
      <c r="QXI13" s="154"/>
      <c r="QXJ13" s="154"/>
      <c r="QXK13" s="154"/>
      <c r="QXL13" s="154"/>
      <c r="QXM13" s="154"/>
      <c r="QXN13" s="154"/>
      <c r="QXO13" s="154"/>
      <c r="QXP13" s="154"/>
      <c r="QXQ13" s="154"/>
      <c r="QXR13" s="154"/>
      <c r="QXS13" s="154"/>
      <c r="QXT13" s="154"/>
      <c r="QXU13" s="154"/>
      <c r="QXV13" s="154"/>
      <c r="QXW13" s="154"/>
      <c r="QXX13" s="154"/>
      <c r="QXY13" s="154"/>
      <c r="QXZ13" s="154"/>
      <c r="QYA13" s="154"/>
      <c r="QYB13" s="154"/>
      <c r="QYC13" s="154"/>
      <c r="QYD13" s="154"/>
      <c r="QYE13" s="154"/>
      <c r="QYF13" s="154"/>
      <c r="QYG13" s="154"/>
      <c r="QYH13" s="154"/>
      <c r="QYI13" s="154"/>
      <c r="QYJ13" s="154"/>
      <c r="QYK13" s="154"/>
      <c r="QYL13" s="154"/>
      <c r="QYM13" s="154"/>
      <c r="QYN13" s="154"/>
      <c r="QYO13" s="154"/>
      <c r="QYP13" s="154"/>
      <c r="QYQ13" s="154"/>
      <c r="QYR13" s="154"/>
      <c r="QYS13" s="154"/>
      <c r="QYT13" s="154"/>
      <c r="QYU13" s="154"/>
      <c r="QYV13" s="154"/>
      <c r="QYW13" s="154"/>
      <c r="QYX13" s="154"/>
      <c r="QYY13" s="154"/>
      <c r="QYZ13" s="154"/>
      <c r="QZA13" s="154"/>
      <c r="QZB13" s="154"/>
      <c r="QZC13" s="154"/>
      <c r="QZD13" s="154"/>
      <c r="QZE13" s="154"/>
      <c r="QZF13" s="154"/>
      <c r="QZG13" s="154"/>
      <c r="QZH13" s="154"/>
      <c r="QZI13" s="154"/>
      <c r="QZJ13" s="154"/>
      <c r="QZK13" s="154"/>
      <c r="QZL13" s="154"/>
      <c r="QZM13" s="154"/>
      <c r="QZN13" s="154"/>
      <c r="QZO13" s="154"/>
      <c r="QZP13" s="154"/>
      <c r="QZQ13" s="154"/>
      <c r="QZR13" s="154"/>
      <c r="QZS13" s="154"/>
      <c r="QZT13" s="154"/>
      <c r="QZU13" s="154"/>
      <c r="QZV13" s="154"/>
      <c r="QZW13" s="154"/>
      <c r="QZX13" s="154"/>
      <c r="QZY13" s="154"/>
      <c r="QZZ13" s="154"/>
      <c r="RAA13" s="154"/>
      <c r="RAB13" s="154"/>
      <c r="RAC13" s="154"/>
      <c r="RAD13" s="154"/>
      <c r="RAE13" s="154"/>
      <c r="RAF13" s="154"/>
      <c r="RAG13" s="154"/>
      <c r="RAH13" s="154"/>
      <c r="RAI13" s="154"/>
      <c r="RAJ13" s="154"/>
      <c r="RAK13" s="154"/>
      <c r="RAL13" s="154"/>
      <c r="RAM13" s="154"/>
      <c r="RAN13" s="154"/>
      <c r="RAO13" s="154"/>
      <c r="RAP13" s="154"/>
      <c r="RAQ13" s="154"/>
      <c r="RAR13" s="154"/>
      <c r="RAS13" s="154"/>
      <c r="RAT13" s="154"/>
      <c r="RAU13" s="154"/>
      <c r="RAV13" s="154"/>
      <c r="RAW13" s="154"/>
      <c r="RAX13" s="154"/>
      <c r="RAY13" s="154"/>
      <c r="RAZ13" s="154"/>
      <c r="RBA13" s="154"/>
      <c r="RBB13" s="154"/>
      <c r="RBC13" s="154"/>
      <c r="RBD13" s="154"/>
      <c r="RBE13" s="154"/>
      <c r="RBF13" s="154"/>
      <c r="RBG13" s="154"/>
      <c r="RBH13" s="154"/>
      <c r="RBI13" s="154"/>
      <c r="RBJ13" s="154"/>
      <c r="RBK13" s="154"/>
      <c r="RBL13" s="154"/>
      <c r="RBM13" s="154"/>
      <c r="RBN13" s="154"/>
      <c r="RBO13" s="154"/>
      <c r="RBP13" s="154"/>
      <c r="RBQ13" s="154"/>
      <c r="RBR13" s="154"/>
      <c r="RBS13" s="154"/>
      <c r="RBT13" s="154"/>
      <c r="RBU13" s="154"/>
      <c r="RBV13" s="154"/>
      <c r="RBW13" s="154"/>
      <c r="RBX13" s="154"/>
      <c r="RBY13" s="154"/>
      <c r="RBZ13" s="154"/>
      <c r="RCA13" s="154"/>
      <c r="RCB13" s="154"/>
      <c r="RCC13" s="154"/>
      <c r="RCD13" s="154"/>
      <c r="RCE13" s="154"/>
      <c r="RCF13" s="154"/>
      <c r="RCG13" s="154"/>
      <c r="RCH13" s="154"/>
      <c r="RCI13" s="154"/>
      <c r="RCJ13" s="154"/>
      <c r="RCK13" s="154"/>
      <c r="RCL13" s="154"/>
      <c r="RCM13" s="154"/>
      <c r="RCN13" s="154"/>
      <c r="RCO13" s="154"/>
      <c r="RCP13" s="154"/>
      <c r="RCQ13" s="154"/>
      <c r="RCR13" s="154"/>
      <c r="RCS13" s="154"/>
      <c r="RCT13" s="154"/>
      <c r="RCU13" s="154"/>
      <c r="RCV13" s="154"/>
      <c r="RCW13" s="154"/>
      <c r="RCX13" s="154"/>
      <c r="RCY13" s="154"/>
      <c r="RCZ13" s="154"/>
      <c r="RDA13" s="154"/>
      <c r="RDB13" s="154"/>
      <c r="RDC13" s="154"/>
      <c r="RDD13" s="154"/>
      <c r="RDE13" s="154"/>
      <c r="RDF13" s="154"/>
      <c r="RDG13" s="154"/>
      <c r="RDH13" s="154"/>
      <c r="RDI13" s="154"/>
      <c r="RDJ13" s="154"/>
      <c r="RDK13" s="154"/>
      <c r="RDL13" s="154"/>
      <c r="RDM13" s="154"/>
      <c r="RDN13" s="154"/>
      <c r="RDO13" s="154"/>
      <c r="RDP13" s="154"/>
      <c r="RDQ13" s="154"/>
      <c r="RDR13" s="154"/>
      <c r="RDS13" s="154"/>
      <c r="RDT13" s="154"/>
      <c r="RDU13" s="154"/>
      <c r="RDV13" s="154"/>
      <c r="RDW13" s="154"/>
      <c r="RDX13" s="154"/>
      <c r="RDY13" s="154"/>
      <c r="RDZ13" s="154"/>
      <c r="REA13" s="154"/>
      <c r="REB13" s="154"/>
      <c r="REC13" s="154"/>
      <c r="RED13" s="154"/>
      <c r="REE13" s="154"/>
      <c r="REF13" s="154"/>
      <c r="REG13" s="154"/>
      <c r="REH13" s="154"/>
      <c r="REI13" s="154"/>
      <c r="REJ13" s="154"/>
      <c r="REK13" s="154"/>
      <c r="REL13" s="154"/>
      <c r="REM13" s="154"/>
      <c r="REN13" s="154"/>
      <c r="REO13" s="154"/>
      <c r="REP13" s="154"/>
      <c r="REQ13" s="154"/>
      <c r="RER13" s="154"/>
      <c r="RES13" s="154"/>
      <c r="RET13" s="154"/>
      <c r="REU13" s="154"/>
      <c r="REV13" s="154"/>
      <c r="REW13" s="154"/>
      <c r="REX13" s="154"/>
      <c r="REY13" s="154"/>
      <c r="REZ13" s="154"/>
      <c r="RFA13" s="154"/>
      <c r="RFB13" s="154"/>
      <c r="RFC13" s="154"/>
      <c r="RFD13" s="154"/>
      <c r="RFE13" s="154"/>
      <c r="RFF13" s="154"/>
      <c r="RFG13" s="154"/>
      <c r="RFH13" s="154"/>
      <c r="RFI13" s="154"/>
      <c r="RFJ13" s="154"/>
      <c r="RFK13" s="154"/>
      <c r="RFL13" s="154"/>
      <c r="RFM13" s="154"/>
      <c r="RFN13" s="154"/>
      <c r="RFO13" s="154"/>
      <c r="RFP13" s="154"/>
      <c r="RFQ13" s="154"/>
      <c r="RFR13" s="154"/>
      <c r="RFS13" s="154"/>
      <c r="RFT13" s="154"/>
      <c r="RFU13" s="154"/>
      <c r="RFV13" s="154"/>
      <c r="RFW13" s="154"/>
      <c r="RFX13" s="154"/>
      <c r="RFY13" s="154"/>
      <c r="RFZ13" s="154"/>
      <c r="RGA13" s="154"/>
      <c r="RGB13" s="154"/>
      <c r="RGC13" s="154"/>
      <c r="RGD13" s="154"/>
      <c r="RGE13" s="154"/>
      <c r="RGF13" s="154"/>
      <c r="RGG13" s="154"/>
      <c r="RGH13" s="154"/>
      <c r="RGI13" s="154"/>
      <c r="RGJ13" s="154"/>
      <c r="RGK13" s="154"/>
      <c r="RGL13" s="154"/>
      <c r="RGM13" s="154"/>
      <c r="RGN13" s="154"/>
      <c r="RGO13" s="154"/>
      <c r="RGP13" s="154"/>
      <c r="RGQ13" s="154"/>
      <c r="RGR13" s="154"/>
      <c r="RGS13" s="154"/>
      <c r="RGT13" s="154"/>
      <c r="RGU13" s="154"/>
      <c r="RGV13" s="154"/>
      <c r="RGW13" s="154"/>
      <c r="RGX13" s="154"/>
      <c r="RGY13" s="154"/>
      <c r="RGZ13" s="154"/>
      <c r="RHA13" s="154"/>
      <c r="RHB13" s="154"/>
      <c r="RHC13" s="154"/>
      <c r="RHD13" s="154"/>
      <c r="RHE13" s="154"/>
      <c r="RHF13" s="154"/>
      <c r="RHG13" s="154"/>
      <c r="RHH13" s="154"/>
      <c r="RHI13" s="154"/>
      <c r="RHJ13" s="154"/>
      <c r="RHK13" s="154"/>
      <c r="RHL13" s="154"/>
      <c r="RHM13" s="154"/>
      <c r="RHN13" s="154"/>
      <c r="RHO13" s="154"/>
      <c r="RHP13" s="154"/>
      <c r="RHQ13" s="154"/>
      <c r="RHR13" s="154"/>
      <c r="RHS13" s="154"/>
      <c r="RHT13" s="154"/>
      <c r="RHU13" s="154"/>
      <c r="RHV13" s="154"/>
      <c r="RHW13" s="154"/>
      <c r="RHX13" s="154"/>
      <c r="RHY13" s="154"/>
      <c r="RHZ13" s="154"/>
      <c r="RIA13" s="154"/>
      <c r="RIB13" s="154"/>
      <c r="RIC13" s="154"/>
      <c r="RID13" s="154"/>
      <c r="RIE13" s="154"/>
      <c r="RIF13" s="154"/>
      <c r="RIG13" s="154"/>
      <c r="RIH13" s="154"/>
      <c r="RII13" s="154"/>
      <c r="RIJ13" s="154"/>
      <c r="RIK13" s="154"/>
      <c r="RIL13" s="154"/>
      <c r="RIM13" s="154"/>
      <c r="RIN13" s="154"/>
      <c r="RIO13" s="154"/>
      <c r="RIP13" s="154"/>
      <c r="RIQ13" s="154"/>
      <c r="RIR13" s="154"/>
      <c r="RIS13" s="154"/>
      <c r="RIT13" s="154"/>
      <c r="RIU13" s="154"/>
      <c r="RIV13" s="154"/>
      <c r="RIW13" s="154"/>
      <c r="RIX13" s="154"/>
      <c r="RIY13" s="154"/>
      <c r="RIZ13" s="154"/>
      <c r="RJA13" s="154"/>
      <c r="RJB13" s="154"/>
      <c r="RJC13" s="154"/>
      <c r="RJD13" s="154"/>
      <c r="RJE13" s="154"/>
      <c r="RJF13" s="154"/>
      <c r="RJG13" s="154"/>
      <c r="RJH13" s="154"/>
      <c r="RJI13" s="154"/>
      <c r="RJJ13" s="154"/>
      <c r="RJK13" s="154"/>
      <c r="RJL13" s="154"/>
      <c r="RJM13" s="154"/>
      <c r="RJN13" s="154"/>
      <c r="RJO13" s="154"/>
      <c r="RJP13" s="154"/>
      <c r="RJQ13" s="154"/>
      <c r="RJR13" s="154"/>
      <c r="RJS13" s="154"/>
      <c r="RJT13" s="154"/>
      <c r="RJU13" s="154"/>
      <c r="RJV13" s="154"/>
      <c r="RJW13" s="154"/>
      <c r="RJX13" s="154"/>
      <c r="RJY13" s="154"/>
      <c r="RJZ13" s="154"/>
      <c r="RKA13" s="154"/>
      <c r="RKB13" s="154"/>
      <c r="RKC13" s="154"/>
      <c r="RKD13" s="154"/>
      <c r="RKE13" s="154"/>
      <c r="RKF13" s="154"/>
      <c r="RKG13" s="154"/>
      <c r="RKH13" s="154"/>
      <c r="RKI13" s="154"/>
      <c r="RKJ13" s="154"/>
      <c r="RKK13" s="154"/>
      <c r="RKL13" s="154"/>
      <c r="RKM13" s="154"/>
      <c r="RKN13" s="154"/>
      <c r="RKO13" s="154"/>
      <c r="RKP13" s="154"/>
      <c r="RKQ13" s="154"/>
      <c r="RKR13" s="154"/>
      <c r="RKS13" s="154"/>
      <c r="RKT13" s="154"/>
      <c r="RKU13" s="154"/>
      <c r="RKV13" s="154"/>
      <c r="RKW13" s="154"/>
      <c r="RKX13" s="154"/>
      <c r="RKY13" s="154"/>
      <c r="RKZ13" s="154"/>
      <c r="RLA13" s="154"/>
      <c r="RLB13" s="154"/>
      <c r="RLC13" s="154"/>
      <c r="RLD13" s="154"/>
      <c r="RLE13" s="154"/>
      <c r="RLF13" s="154"/>
      <c r="RLG13" s="154"/>
      <c r="RLH13" s="154"/>
      <c r="RLI13" s="154"/>
      <c r="RLJ13" s="154"/>
      <c r="RLK13" s="154"/>
      <c r="RLL13" s="154"/>
      <c r="RLM13" s="154"/>
      <c r="RLN13" s="154"/>
      <c r="RLO13" s="154"/>
      <c r="RLP13" s="154"/>
      <c r="RLQ13" s="154"/>
      <c r="RLR13" s="154"/>
      <c r="RLS13" s="154"/>
      <c r="RLT13" s="154"/>
      <c r="RLU13" s="154"/>
      <c r="RLV13" s="154"/>
      <c r="RLW13" s="154"/>
      <c r="RLX13" s="154"/>
      <c r="RLY13" s="154"/>
      <c r="RLZ13" s="154"/>
      <c r="RMA13" s="154"/>
      <c r="RMB13" s="154"/>
      <c r="RMC13" s="154"/>
      <c r="RMD13" s="154"/>
      <c r="RME13" s="154"/>
      <c r="RMF13" s="154"/>
      <c r="RMG13" s="154"/>
      <c r="RMH13" s="154"/>
      <c r="RMI13" s="154"/>
      <c r="RMJ13" s="154"/>
      <c r="RMK13" s="154"/>
      <c r="RML13" s="154"/>
      <c r="RMM13" s="154"/>
      <c r="RMN13" s="154"/>
      <c r="RMO13" s="154"/>
      <c r="RMP13" s="154"/>
      <c r="RMQ13" s="154"/>
      <c r="RMR13" s="154"/>
      <c r="RMS13" s="154"/>
      <c r="RMT13" s="154"/>
      <c r="RMU13" s="154"/>
      <c r="RMV13" s="154"/>
      <c r="RMW13" s="154"/>
      <c r="RMX13" s="154"/>
      <c r="RMY13" s="154"/>
      <c r="RMZ13" s="154"/>
      <c r="RNA13" s="154"/>
      <c r="RNB13" s="154"/>
      <c r="RNC13" s="154"/>
      <c r="RND13" s="154"/>
      <c r="RNE13" s="154"/>
      <c r="RNF13" s="154"/>
      <c r="RNG13" s="154"/>
      <c r="RNH13" s="154"/>
      <c r="RNI13" s="154"/>
      <c r="RNJ13" s="154"/>
      <c r="RNK13" s="154"/>
      <c r="RNL13" s="154"/>
      <c r="RNM13" s="154"/>
      <c r="RNN13" s="154"/>
      <c r="RNO13" s="154"/>
      <c r="RNP13" s="154"/>
      <c r="RNQ13" s="154"/>
      <c r="RNR13" s="154"/>
      <c r="RNS13" s="154"/>
      <c r="RNT13" s="154"/>
      <c r="RNU13" s="154"/>
      <c r="RNV13" s="154"/>
      <c r="RNW13" s="154"/>
      <c r="RNX13" s="154"/>
      <c r="RNY13" s="154"/>
      <c r="RNZ13" s="154"/>
      <c r="ROA13" s="154"/>
      <c r="ROB13" s="154"/>
      <c r="ROC13" s="154"/>
      <c r="ROD13" s="154"/>
      <c r="ROE13" s="154"/>
      <c r="ROF13" s="154"/>
      <c r="ROG13" s="154"/>
      <c r="ROH13" s="154"/>
      <c r="ROI13" s="154"/>
      <c r="ROJ13" s="154"/>
      <c r="ROK13" s="154"/>
      <c r="ROL13" s="154"/>
      <c r="ROM13" s="154"/>
      <c r="RON13" s="154"/>
      <c r="ROO13" s="154"/>
      <c r="ROP13" s="154"/>
      <c r="ROQ13" s="154"/>
      <c r="ROR13" s="154"/>
      <c r="ROS13" s="154"/>
      <c r="ROT13" s="154"/>
      <c r="ROU13" s="154"/>
      <c r="ROV13" s="154"/>
      <c r="ROW13" s="154"/>
      <c r="ROX13" s="154"/>
      <c r="ROY13" s="154"/>
      <c r="ROZ13" s="154"/>
      <c r="RPA13" s="154"/>
      <c r="RPB13" s="154"/>
      <c r="RPC13" s="154"/>
      <c r="RPD13" s="154"/>
      <c r="RPE13" s="154"/>
      <c r="RPF13" s="154"/>
      <c r="RPG13" s="154"/>
      <c r="RPH13" s="154"/>
      <c r="RPI13" s="154"/>
      <c r="RPJ13" s="154"/>
      <c r="RPK13" s="154"/>
      <c r="RPL13" s="154"/>
      <c r="RPM13" s="154"/>
      <c r="RPN13" s="154"/>
      <c r="RPO13" s="154"/>
      <c r="RPP13" s="154"/>
      <c r="RPQ13" s="154"/>
      <c r="RPR13" s="154"/>
      <c r="RPS13" s="154"/>
      <c r="RPT13" s="154"/>
      <c r="RPU13" s="154"/>
      <c r="RPV13" s="154"/>
      <c r="RPW13" s="154"/>
      <c r="RPX13" s="154"/>
      <c r="RPY13" s="154"/>
      <c r="RPZ13" s="154"/>
      <c r="RQA13" s="154"/>
      <c r="RQB13" s="154"/>
      <c r="RQC13" s="154"/>
      <c r="RQD13" s="154"/>
      <c r="RQE13" s="154"/>
      <c r="RQF13" s="154"/>
      <c r="RQG13" s="154"/>
      <c r="RQH13" s="154"/>
      <c r="RQI13" s="154"/>
      <c r="RQJ13" s="154"/>
      <c r="RQK13" s="154"/>
      <c r="RQL13" s="154"/>
      <c r="RQM13" s="154"/>
      <c r="RQN13" s="154"/>
      <c r="RQO13" s="154"/>
      <c r="RQP13" s="154"/>
      <c r="RQQ13" s="154"/>
      <c r="RQR13" s="154"/>
      <c r="RQS13" s="154"/>
      <c r="RQT13" s="154"/>
      <c r="RQU13" s="154"/>
      <c r="RQV13" s="154"/>
      <c r="RQW13" s="154"/>
      <c r="RQX13" s="154"/>
      <c r="RQY13" s="154"/>
      <c r="RQZ13" s="154"/>
      <c r="RRA13" s="154"/>
      <c r="RRB13" s="154"/>
      <c r="RRC13" s="154"/>
      <c r="RRD13" s="154"/>
      <c r="RRE13" s="154"/>
      <c r="RRF13" s="154"/>
      <c r="RRG13" s="154"/>
      <c r="RRH13" s="154"/>
      <c r="RRI13" s="154"/>
      <c r="RRJ13" s="154"/>
      <c r="RRK13" s="154"/>
      <c r="RRL13" s="154"/>
      <c r="RRM13" s="154"/>
      <c r="RRN13" s="154"/>
      <c r="RRO13" s="154"/>
      <c r="RRP13" s="154"/>
      <c r="RRQ13" s="154"/>
      <c r="RRR13" s="154"/>
      <c r="RRS13" s="154"/>
      <c r="RRT13" s="154"/>
      <c r="RRU13" s="154"/>
      <c r="RRV13" s="154"/>
      <c r="RRW13" s="154"/>
      <c r="RRX13" s="154"/>
      <c r="RRY13" s="154"/>
      <c r="RRZ13" s="154"/>
      <c r="RSA13" s="154"/>
      <c r="RSB13" s="154"/>
      <c r="RSC13" s="154"/>
      <c r="RSD13" s="154"/>
      <c r="RSE13" s="154"/>
      <c r="RSF13" s="154"/>
      <c r="RSG13" s="154"/>
      <c r="RSH13" s="154"/>
      <c r="RSI13" s="154"/>
      <c r="RSJ13" s="154"/>
      <c r="RSK13" s="154"/>
      <c r="RSL13" s="154"/>
      <c r="RSM13" s="154"/>
      <c r="RSN13" s="154"/>
      <c r="RSO13" s="154"/>
      <c r="RSP13" s="154"/>
      <c r="RSQ13" s="154"/>
      <c r="RSR13" s="154"/>
      <c r="RSS13" s="154"/>
      <c r="RST13" s="154"/>
      <c r="RSU13" s="154"/>
      <c r="RSV13" s="154"/>
      <c r="RSW13" s="154"/>
      <c r="RSX13" s="154"/>
      <c r="RSY13" s="154"/>
      <c r="RSZ13" s="154"/>
      <c r="RTA13" s="154"/>
      <c r="RTB13" s="154"/>
      <c r="RTC13" s="154"/>
      <c r="RTD13" s="154"/>
      <c r="RTE13" s="154"/>
      <c r="RTF13" s="154"/>
      <c r="RTG13" s="154"/>
      <c r="RTH13" s="154"/>
      <c r="RTI13" s="154"/>
      <c r="RTJ13" s="154"/>
      <c r="RTK13" s="154"/>
      <c r="RTL13" s="154"/>
      <c r="RTM13" s="154"/>
      <c r="RTN13" s="154"/>
      <c r="RTO13" s="154"/>
      <c r="RTP13" s="154"/>
      <c r="RTQ13" s="154"/>
      <c r="RTR13" s="154"/>
      <c r="RTS13" s="154"/>
      <c r="RTT13" s="154"/>
      <c r="RTU13" s="154"/>
      <c r="RTV13" s="154"/>
      <c r="RTW13" s="154"/>
      <c r="RTX13" s="154"/>
      <c r="RTY13" s="154"/>
      <c r="RTZ13" s="154"/>
      <c r="RUA13" s="154"/>
      <c r="RUB13" s="154"/>
      <c r="RUC13" s="154"/>
      <c r="RUD13" s="154"/>
      <c r="RUE13" s="154"/>
      <c r="RUF13" s="154"/>
      <c r="RUG13" s="154"/>
      <c r="RUH13" s="154"/>
      <c r="RUI13" s="154"/>
      <c r="RUJ13" s="154"/>
      <c r="RUK13" s="154"/>
      <c r="RUL13" s="154"/>
      <c r="RUM13" s="154"/>
      <c r="RUN13" s="154"/>
      <c r="RUO13" s="154"/>
      <c r="RUP13" s="154"/>
      <c r="RUQ13" s="154"/>
      <c r="RUR13" s="154"/>
      <c r="RUS13" s="154"/>
      <c r="RUT13" s="154"/>
      <c r="RUU13" s="154"/>
      <c r="RUV13" s="154"/>
      <c r="RUW13" s="154"/>
      <c r="RUX13" s="154"/>
      <c r="RUY13" s="154"/>
      <c r="RUZ13" s="154"/>
      <c r="RVA13" s="154"/>
      <c r="RVB13" s="154"/>
      <c r="RVC13" s="154"/>
      <c r="RVD13" s="154"/>
      <c r="RVE13" s="154"/>
      <c r="RVF13" s="154"/>
      <c r="RVG13" s="154"/>
      <c r="RVH13" s="154"/>
      <c r="RVI13" s="154"/>
      <c r="RVJ13" s="154"/>
      <c r="RVK13" s="154"/>
      <c r="RVL13" s="154"/>
      <c r="RVM13" s="154"/>
      <c r="RVN13" s="154"/>
      <c r="RVO13" s="154"/>
      <c r="RVP13" s="154"/>
      <c r="RVQ13" s="154"/>
      <c r="RVR13" s="154"/>
      <c r="RVS13" s="154"/>
      <c r="RVT13" s="154"/>
      <c r="RVU13" s="154"/>
      <c r="RVV13" s="154"/>
      <c r="RVW13" s="154"/>
      <c r="RVX13" s="154"/>
      <c r="RVY13" s="154"/>
      <c r="RVZ13" s="154"/>
      <c r="RWA13" s="154"/>
      <c r="RWB13" s="154"/>
      <c r="RWC13" s="154"/>
      <c r="RWD13" s="154"/>
      <c r="RWE13" s="154"/>
      <c r="RWF13" s="154"/>
      <c r="RWG13" s="154"/>
      <c r="RWH13" s="154"/>
      <c r="RWI13" s="154"/>
      <c r="RWJ13" s="154"/>
      <c r="RWK13" s="154"/>
      <c r="RWL13" s="154"/>
      <c r="RWM13" s="154"/>
      <c r="RWN13" s="154"/>
      <c r="RWO13" s="154"/>
      <c r="RWP13" s="154"/>
      <c r="RWQ13" s="154"/>
      <c r="RWR13" s="154"/>
      <c r="RWS13" s="154"/>
      <c r="RWT13" s="154"/>
      <c r="RWU13" s="154"/>
      <c r="RWV13" s="154"/>
      <c r="RWW13" s="154"/>
      <c r="RWX13" s="154"/>
      <c r="RWY13" s="154"/>
      <c r="RWZ13" s="154"/>
      <c r="RXA13" s="154"/>
      <c r="RXB13" s="154"/>
      <c r="RXC13" s="154"/>
      <c r="RXD13" s="154"/>
      <c r="RXE13" s="154"/>
      <c r="RXF13" s="154"/>
      <c r="RXG13" s="154"/>
      <c r="RXH13" s="154"/>
      <c r="RXI13" s="154"/>
      <c r="RXJ13" s="154"/>
      <c r="RXK13" s="154"/>
      <c r="RXL13" s="154"/>
      <c r="RXM13" s="154"/>
      <c r="RXN13" s="154"/>
      <c r="RXO13" s="154"/>
      <c r="RXP13" s="154"/>
      <c r="RXQ13" s="154"/>
      <c r="RXR13" s="154"/>
      <c r="RXS13" s="154"/>
      <c r="RXT13" s="154"/>
      <c r="RXU13" s="154"/>
      <c r="RXV13" s="154"/>
      <c r="RXW13" s="154"/>
      <c r="RXX13" s="154"/>
      <c r="RXY13" s="154"/>
      <c r="RXZ13" s="154"/>
      <c r="RYA13" s="154"/>
      <c r="RYB13" s="154"/>
      <c r="RYC13" s="154"/>
      <c r="RYD13" s="154"/>
      <c r="RYE13" s="154"/>
      <c r="RYF13" s="154"/>
      <c r="RYG13" s="154"/>
      <c r="RYH13" s="154"/>
      <c r="RYI13" s="154"/>
      <c r="RYJ13" s="154"/>
      <c r="RYK13" s="154"/>
      <c r="RYL13" s="154"/>
      <c r="RYM13" s="154"/>
      <c r="RYN13" s="154"/>
      <c r="RYO13" s="154"/>
      <c r="RYP13" s="154"/>
      <c r="RYQ13" s="154"/>
      <c r="RYR13" s="154"/>
      <c r="RYS13" s="154"/>
      <c r="RYT13" s="154"/>
      <c r="RYU13" s="154"/>
      <c r="RYV13" s="154"/>
      <c r="RYW13" s="154"/>
      <c r="RYX13" s="154"/>
      <c r="RYY13" s="154"/>
      <c r="RYZ13" s="154"/>
      <c r="RZA13" s="154"/>
      <c r="RZB13" s="154"/>
      <c r="RZC13" s="154"/>
      <c r="RZD13" s="154"/>
      <c r="RZE13" s="154"/>
      <c r="RZF13" s="154"/>
      <c r="RZG13" s="154"/>
      <c r="RZH13" s="154"/>
      <c r="RZI13" s="154"/>
      <c r="RZJ13" s="154"/>
      <c r="RZK13" s="154"/>
      <c r="RZL13" s="154"/>
      <c r="RZM13" s="154"/>
      <c r="RZN13" s="154"/>
      <c r="RZO13" s="154"/>
      <c r="RZP13" s="154"/>
      <c r="RZQ13" s="154"/>
      <c r="RZR13" s="154"/>
      <c r="RZS13" s="154"/>
      <c r="RZT13" s="154"/>
      <c r="RZU13" s="154"/>
      <c r="RZV13" s="154"/>
      <c r="RZW13" s="154"/>
      <c r="RZX13" s="154"/>
      <c r="RZY13" s="154"/>
      <c r="RZZ13" s="154"/>
      <c r="SAA13" s="154"/>
      <c r="SAB13" s="154"/>
      <c r="SAC13" s="154"/>
      <c r="SAD13" s="154"/>
      <c r="SAE13" s="154"/>
      <c r="SAF13" s="154"/>
      <c r="SAG13" s="154"/>
      <c r="SAH13" s="154"/>
      <c r="SAI13" s="154"/>
      <c r="SAJ13" s="154"/>
      <c r="SAK13" s="154"/>
      <c r="SAL13" s="154"/>
      <c r="SAM13" s="154"/>
      <c r="SAN13" s="154"/>
      <c r="SAO13" s="154"/>
      <c r="SAP13" s="154"/>
      <c r="SAQ13" s="154"/>
      <c r="SAR13" s="154"/>
      <c r="SAS13" s="154"/>
      <c r="SAT13" s="154"/>
      <c r="SAU13" s="154"/>
      <c r="SAV13" s="154"/>
      <c r="SAW13" s="154"/>
      <c r="SAX13" s="154"/>
      <c r="SAY13" s="154"/>
      <c r="SAZ13" s="154"/>
      <c r="SBA13" s="154"/>
      <c r="SBB13" s="154"/>
      <c r="SBC13" s="154"/>
      <c r="SBD13" s="154"/>
      <c r="SBE13" s="154"/>
      <c r="SBF13" s="154"/>
      <c r="SBG13" s="154"/>
      <c r="SBH13" s="154"/>
      <c r="SBI13" s="154"/>
      <c r="SBJ13" s="154"/>
      <c r="SBK13" s="154"/>
      <c r="SBL13" s="154"/>
      <c r="SBM13" s="154"/>
      <c r="SBN13" s="154"/>
      <c r="SBO13" s="154"/>
      <c r="SBP13" s="154"/>
      <c r="SBQ13" s="154"/>
      <c r="SBR13" s="154"/>
      <c r="SBS13" s="154"/>
      <c r="SBT13" s="154"/>
      <c r="SBU13" s="154"/>
      <c r="SBV13" s="154"/>
      <c r="SBW13" s="154"/>
      <c r="SBX13" s="154"/>
      <c r="SBY13" s="154"/>
      <c r="SBZ13" s="154"/>
      <c r="SCA13" s="154"/>
      <c r="SCB13" s="154"/>
      <c r="SCC13" s="154"/>
      <c r="SCD13" s="154"/>
      <c r="SCE13" s="154"/>
      <c r="SCF13" s="154"/>
      <c r="SCG13" s="154"/>
      <c r="SCH13" s="154"/>
      <c r="SCI13" s="154"/>
      <c r="SCJ13" s="154"/>
      <c r="SCK13" s="154"/>
      <c r="SCL13" s="154"/>
      <c r="SCM13" s="154"/>
      <c r="SCN13" s="154"/>
      <c r="SCO13" s="154"/>
      <c r="SCP13" s="154"/>
      <c r="SCQ13" s="154"/>
      <c r="SCR13" s="154"/>
      <c r="SCS13" s="154"/>
      <c r="SCT13" s="154"/>
      <c r="SCU13" s="154"/>
      <c r="SCV13" s="154"/>
      <c r="SCW13" s="154"/>
      <c r="SCX13" s="154"/>
      <c r="SCY13" s="154"/>
      <c r="SCZ13" s="154"/>
      <c r="SDA13" s="154"/>
      <c r="SDB13" s="154"/>
      <c r="SDC13" s="154"/>
      <c r="SDD13" s="154"/>
      <c r="SDE13" s="154"/>
      <c r="SDF13" s="154"/>
      <c r="SDG13" s="154"/>
      <c r="SDH13" s="154"/>
      <c r="SDI13" s="154"/>
      <c r="SDJ13" s="154"/>
      <c r="SDK13" s="154"/>
      <c r="SDL13" s="154"/>
      <c r="SDM13" s="154"/>
      <c r="SDN13" s="154"/>
      <c r="SDO13" s="154"/>
      <c r="SDP13" s="154"/>
      <c r="SDQ13" s="154"/>
      <c r="SDR13" s="154"/>
      <c r="SDS13" s="154"/>
      <c r="SDT13" s="154"/>
      <c r="SDU13" s="154"/>
      <c r="SDV13" s="154"/>
      <c r="SDW13" s="154"/>
      <c r="SDX13" s="154"/>
      <c r="SDY13" s="154"/>
      <c r="SDZ13" s="154"/>
      <c r="SEA13" s="154"/>
      <c r="SEB13" s="154"/>
      <c r="SEC13" s="154"/>
      <c r="SED13" s="154"/>
      <c r="SEE13" s="154"/>
      <c r="SEF13" s="154"/>
      <c r="SEG13" s="154"/>
      <c r="SEH13" s="154"/>
      <c r="SEI13" s="154"/>
      <c r="SEJ13" s="154"/>
      <c r="SEK13" s="154"/>
      <c r="SEL13" s="154"/>
      <c r="SEM13" s="154"/>
      <c r="SEN13" s="154"/>
      <c r="SEO13" s="154"/>
      <c r="SEP13" s="154"/>
      <c r="SEQ13" s="154"/>
      <c r="SER13" s="154"/>
      <c r="SES13" s="154"/>
      <c r="SET13" s="154"/>
      <c r="SEU13" s="154"/>
      <c r="SEV13" s="154"/>
      <c r="SEW13" s="154"/>
      <c r="SEX13" s="154"/>
      <c r="SEY13" s="154"/>
      <c r="SEZ13" s="154"/>
      <c r="SFA13" s="154"/>
      <c r="SFB13" s="154"/>
      <c r="SFC13" s="154"/>
      <c r="SFD13" s="154"/>
      <c r="SFE13" s="154"/>
      <c r="SFF13" s="154"/>
      <c r="SFG13" s="154"/>
      <c r="SFH13" s="154"/>
      <c r="SFI13" s="154"/>
      <c r="SFJ13" s="154"/>
      <c r="SFK13" s="154"/>
      <c r="SFL13" s="154"/>
      <c r="SFM13" s="154"/>
      <c r="SFN13" s="154"/>
      <c r="SFO13" s="154"/>
      <c r="SFP13" s="154"/>
      <c r="SFQ13" s="154"/>
      <c r="SFR13" s="154"/>
      <c r="SFS13" s="154"/>
      <c r="SFT13" s="154"/>
      <c r="SFU13" s="154"/>
      <c r="SFV13" s="154"/>
      <c r="SFW13" s="154"/>
      <c r="SFX13" s="154"/>
      <c r="SFY13" s="154"/>
      <c r="SFZ13" s="154"/>
      <c r="SGA13" s="154"/>
      <c r="SGB13" s="154"/>
      <c r="SGC13" s="154"/>
      <c r="SGD13" s="154"/>
      <c r="SGE13" s="154"/>
      <c r="SGF13" s="154"/>
      <c r="SGG13" s="154"/>
      <c r="SGH13" s="154"/>
      <c r="SGI13" s="154"/>
      <c r="SGJ13" s="154"/>
      <c r="SGK13" s="154"/>
      <c r="SGL13" s="154"/>
      <c r="SGM13" s="154"/>
      <c r="SGN13" s="154"/>
      <c r="SGO13" s="154"/>
      <c r="SGP13" s="154"/>
      <c r="SGQ13" s="154"/>
      <c r="SGR13" s="154"/>
      <c r="SGS13" s="154"/>
      <c r="SGT13" s="154"/>
      <c r="SGU13" s="154"/>
      <c r="SGV13" s="154"/>
      <c r="SGW13" s="154"/>
      <c r="SGX13" s="154"/>
      <c r="SGY13" s="154"/>
      <c r="SGZ13" s="154"/>
      <c r="SHA13" s="154"/>
      <c r="SHB13" s="154"/>
      <c r="SHC13" s="154"/>
      <c r="SHD13" s="154"/>
      <c r="SHE13" s="154"/>
      <c r="SHF13" s="154"/>
      <c r="SHG13" s="154"/>
      <c r="SHH13" s="154"/>
      <c r="SHI13" s="154"/>
      <c r="SHJ13" s="154"/>
      <c r="SHK13" s="154"/>
      <c r="SHL13" s="154"/>
      <c r="SHM13" s="154"/>
      <c r="SHN13" s="154"/>
      <c r="SHO13" s="154"/>
      <c r="SHP13" s="154"/>
      <c r="SHQ13" s="154"/>
      <c r="SHR13" s="154"/>
      <c r="SHS13" s="154"/>
      <c r="SHT13" s="154"/>
      <c r="SHU13" s="154"/>
      <c r="SHV13" s="154"/>
      <c r="SHW13" s="154"/>
      <c r="SHX13" s="154"/>
      <c r="SHY13" s="154"/>
      <c r="SHZ13" s="154"/>
      <c r="SIA13" s="154"/>
      <c r="SIB13" s="154"/>
      <c r="SIC13" s="154"/>
      <c r="SID13" s="154"/>
      <c r="SIE13" s="154"/>
      <c r="SIF13" s="154"/>
      <c r="SIG13" s="154"/>
      <c r="SIH13" s="154"/>
      <c r="SII13" s="154"/>
      <c r="SIJ13" s="154"/>
      <c r="SIK13" s="154"/>
      <c r="SIL13" s="154"/>
      <c r="SIM13" s="154"/>
      <c r="SIN13" s="154"/>
      <c r="SIO13" s="154"/>
      <c r="SIP13" s="154"/>
      <c r="SIQ13" s="154"/>
      <c r="SIR13" s="154"/>
      <c r="SIS13" s="154"/>
      <c r="SIT13" s="154"/>
      <c r="SIU13" s="154"/>
      <c r="SIV13" s="154"/>
      <c r="SIW13" s="154"/>
      <c r="SIX13" s="154"/>
      <c r="SIY13" s="154"/>
      <c r="SIZ13" s="154"/>
      <c r="SJA13" s="154"/>
      <c r="SJB13" s="154"/>
      <c r="SJC13" s="154"/>
      <c r="SJD13" s="154"/>
      <c r="SJE13" s="154"/>
      <c r="SJF13" s="154"/>
      <c r="SJG13" s="154"/>
      <c r="SJH13" s="154"/>
      <c r="SJI13" s="154"/>
      <c r="SJJ13" s="154"/>
      <c r="SJK13" s="154"/>
      <c r="SJL13" s="154"/>
      <c r="SJM13" s="154"/>
      <c r="SJN13" s="154"/>
      <c r="SJO13" s="154"/>
      <c r="SJP13" s="154"/>
      <c r="SJQ13" s="154"/>
      <c r="SJR13" s="154"/>
      <c r="SJS13" s="154"/>
      <c r="SJT13" s="154"/>
      <c r="SJU13" s="154"/>
      <c r="SJV13" s="154"/>
      <c r="SJW13" s="154"/>
      <c r="SJX13" s="154"/>
      <c r="SJY13" s="154"/>
      <c r="SJZ13" s="154"/>
      <c r="SKA13" s="154"/>
      <c r="SKB13" s="154"/>
      <c r="SKC13" s="154"/>
      <c r="SKD13" s="154"/>
      <c r="SKE13" s="154"/>
      <c r="SKF13" s="154"/>
      <c r="SKG13" s="154"/>
      <c r="SKH13" s="154"/>
      <c r="SKI13" s="154"/>
      <c r="SKJ13" s="154"/>
      <c r="SKK13" s="154"/>
      <c r="SKL13" s="154"/>
      <c r="SKM13" s="154"/>
      <c r="SKN13" s="154"/>
      <c r="SKO13" s="154"/>
      <c r="SKP13" s="154"/>
      <c r="SKQ13" s="154"/>
      <c r="SKR13" s="154"/>
      <c r="SKS13" s="154"/>
      <c r="SKT13" s="154"/>
      <c r="SKU13" s="154"/>
      <c r="SKV13" s="154"/>
      <c r="SKW13" s="154"/>
      <c r="SKX13" s="154"/>
      <c r="SKY13" s="154"/>
      <c r="SKZ13" s="154"/>
      <c r="SLA13" s="154"/>
      <c r="SLB13" s="154"/>
      <c r="SLC13" s="154"/>
      <c r="SLD13" s="154"/>
      <c r="SLE13" s="154"/>
      <c r="SLF13" s="154"/>
      <c r="SLG13" s="154"/>
      <c r="SLH13" s="154"/>
      <c r="SLI13" s="154"/>
      <c r="SLJ13" s="154"/>
      <c r="SLK13" s="154"/>
      <c r="SLL13" s="154"/>
      <c r="SLM13" s="154"/>
      <c r="SLN13" s="154"/>
      <c r="SLO13" s="154"/>
      <c r="SLP13" s="154"/>
      <c r="SLQ13" s="154"/>
      <c r="SLR13" s="154"/>
      <c r="SLS13" s="154"/>
      <c r="SLT13" s="154"/>
      <c r="SLU13" s="154"/>
      <c r="SLV13" s="154"/>
      <c r="SLW13" s="154"/>
      <c r="SLX13" s="154"/>
      <c r="SLY13" s="154"/>
      <c r="SLZ13" s="154"/>
      <c r="SMA13" s="154"/>
      <c r="SMB13" s="154"/>
      <c r="SMC13" s="154"/>
      <c r="SMD13" s="154"/>
      <c r="SME13" s="154"/>
      <c r="SMF13" s="154"/>
      <c r="SMG13" s="154"/>
      <c r="SMH13" s="154"/>
      <c r="SMI13" s="154"/>
      <c r="SMJ13" s="154"/>
      <c r="SMK13" s="154"/>
      <c r="SML13" s="154"/>
      <c r="SMM13" s="154"/>
      <c r="SMN13" s="154"/>
      <c r="SMO13" s="154"/>
      <c r="SMP13" s="154"/>
      <c r="SMQ13" s="154"/>
      <c r="SMR13" s="154"/>
      <c r="SMS13" s="154"/>
      <c r="SMT13" s="154"/>
      <c r="SMU13" s="154"/>
      <c r="SMV13" s="154"/>
      <c r="SMW13" s="154"/>
      <c r="SMX13" s="154"/>
      <c r="SMY13" s="154"/>
      <c r="SMZ13" s="154"/>
      <c r="SNA13" s="154"/>
      <c r="SNB13" s="154"/>
      <c r="SNC13" s="154"/>
      <c r="SND13" s="154"/>
      <c r="SNE13" s="154"/>
      <c r="SNF13" s="154"/>
      <c r="SNG13" s="154"/>
      <c r="SNH13" s="154"/>
      <c r="SNI13" s="154"/>
      <c r="SNJ13" s="154"/>
      <c r="SNK13" s="154"/>
      <c r="SNL13" s="154"/>
      <c r="SNM13" s="154"/>
      <c r="SNN13" s="154"/>
      <c r="SNO13" s="154"/>
      <c r="SNP13" s="154"/>
      <c r="SNQ13" s="154"/>
      <c r="SNR13" s="154"/>
      <c r="SNS13" s="154"/>
      <c r="SNT13" s="154"/>
      <c r="SNU13" s="154"/>
      <c r="SNV13" s="154"/>
      <c r="SNW13" s="154"/>
      <c r="SNX13" s="154"/>
      <c r="SNY13" s="154"/>
      <c r="SNZ13" s="154"/>
      <c r="SOA13" s="154"/>
      <c r="SOB13" s="154"/>
      <c r="SOC13" s="154"/>
      <c r="SOD13" s="154"/>
      <c r="SOE13" s="154"/>
      <c r="SOF13" s="154"/>
      <c r="SOG13" s="154"/>
      <c r="SOH13" s="154"/>
      <c r="SOI13" s="154"/>
      <c r="SOJ13" s="154"/>
      <c r="SOK13" s="154"/>
      <c r="SOL13" s="154"/>
      <c r="SOM13" s="154"/>
      <c r="SON13" s="154"/>
      <c r="SOO13" s="154"/>
      <c r="SOP13" s="154"/>
      <c r="SOQ13" s="154"/>
      <c r="SOR13" s="154"/>
      <c r="SOS13" s="154"/>
      <c r="SOT13" s="154"/>
      <c r="SOU13" s="154"/>
      <c r="SOV13" s="154"/>
      <c r="SOW13" s="154"/>
      <c r="SOX13" s="154"/>
      <c r="SOY13" s="154"/>
      <c r="SOZ13" s="154"/>
      <c r="SPA13" s="154"/>
      <c r="SPB13" s="154"/>
      <c r="SPC13" s="154"/>
      <c r="SPD13" s="154"/>
      <c r="SPE13" s="154"/>
      <c r="SPF13" s="154"/>
      <c r="SPG13" s="154"/>
      <c r="SPH13" s="154"/>
      <c r="SPI13" s="154"/>
      <c r="SPJ13" s="154"/>
      <c r="SPK13" s="154"/>
      <c r="SPL13" s="154"/>
      <c r="SPM13" s="154"/>
      <c r="SPN13" s="154"/>
      <c r="SPO13" s="154"/>
      <c r="SPP13" s="154"/>
      <c r="SPQ13" s="154"/>
      <c r="SPR13" s="154"/>
      <c r="SPS13" s="154"/>
      <c r="SPT13" s="154"/>
      <c r="SPU13" s="154"/>
      <c r="SPV13" s="154"/>
      <c r="SPW13" s="154"/>
      <c r="SPX13" s="154"/>
      <c r="SPY13" s="154"/>
      <c r="SPZ13" s="154"/>
      <c r="SQA13" s="154"/>
      <c r="SQB13" s="154"/>
      <c r="SQC13" s="154"/>
      <c r="SQD13" s="154"/>
      <c r="SQE13" s="154"/>
      <c r="SQF13" s="154"/>
      <c r="SQG13" s="154"/>
      <c r="SQH13" s="154"/>
      <c r="SQI13" s="154"/>
      <c r="SQJ13" s="154"/>
      <c r="SQK13" s="154"/>
      <c r="SQL13" s="154"/>
      <c r="SQM13" s="154"/>
      <c r="SQN13" s="154"/>
      <c r="SQO13" s="154"/>
      <c r="SQP13" s="154"/>
      <c r="SQQ13" s="154"/>
      <c r="SQR13" s="154"/>
      <c r="SQS13" s="154"/>
      <c r="SQT13" s="154"/>
      <c r="SQU13" s="154"/>
      <c r="SQV13" s="154"/>
      <c r="SQW13" s="154"/>
      <c r="SQX13" s="154"/>
      <c r="SQY13" s="154"/>
      <c r="SQZ13" s="154"/>
      <c r="SRA13" s="154"/>
      <c r="SRB13" s="154"/>
      <c r="SRC13" s="154"/>
      <c r="SRD13" s="154"/>
      <c r="SRE13" s="154"/>
      <c r="SRF13" s="154"/>
      <c r="SRG13" s="154"/>
      <c r="SRH13" s="154"/>
      <c r="SRI13" s="154"/>
      <c r="SRJ13" s="154"/>
      <c r="SRK13" s="154"/>
      <c r="SRL13" s="154"/>
      <c r="SRM13" s="154"/>
      <c r="SRN13" s="154"/>
      <c r="SRO13" s="154"/>
      <c r="SRP13" s="154"/>
      <c r="SRQ13" s="154"/>
      <c r="SRR13" s="154"/>
      <c r="SRS13" s="154"/>
      <c r="SRT13" s="154"/>
      <c r="SRU13" s="154"/>
      <c r="SRV13" s="154"/>
      <c r="SRW13" s="154"/>
      <c r="SRX13" s="154"/>
      <c r="SRY13" s="154"/>
      <c r="SRZ13" s="154"/>
      <c r="SSA13" s="154"/>
      <c r="SSB13" s="154"/>
      <c r="SSC13" s="154"/>
      <c r="SSD13" s="154"/>
      <c r="SSE13" s="154"/>
      <c r="SSF13" s="154"/>
      <c r="SSG13" s="154"/>
      <c r="SSH13" s="154"/>
      <c r="SSI13" s="154"/>
      <c r="SSJ13" s="154"/>
      <c r="SSK13" s="154"/>
      <c r="SSL13" s="154"/>
      <c r="SSM13" s="154"/>
      <c r="SSN13" s="154"/>
      <c r="SSO13" s="154"/>
      <c r="SSP13" s="154"/>
      <c r="SSQ13" s="154"/>
      <c r="SSR13" s="154"/>
      <c r="SSS13" s="154"/>
      <c r="SST13" s="154"/>
      <c r="SSU13" s="154"/>
      <c r="SSV13" s="154"/>
      <c r="SSW13" s="154"/>
      <c r="SSX13" s="154"/>
      <c r="SSY13" s="154"/>
      <c r="SSZ13" s="154"/>
      <c r="STA13" s="154"/>
      <c r="STB13" s="154"/>
      <c r="STC13" s="154"/>
      <c r="STD13" s="154"/>
      <c r="STE13" s="154"/>
      <c r="STF13" s="154"/>
      <c r="STG13" s="154"/>
      <c r="STH13" s="154"/>
      <c r="STI13" s="154"/>
      <c r="STJ13" s="154"/>
      <c r="STK13" s="154"/>
      <c r="STL13" s="154"/>
      <c r="STM13" s="154"/>
      <c r="STN13" s="154"/>
      <c r="STO13" s="154"/>
      <c r="STP13" s="154"/>
      <c r="STQ13" s="154"/>
      <c r="STR13" s="154"/>
      <c r="STS13" s="154"/>
      <c r="STT13" s="154"/>
      <c r="STU13" s="154"/>
      <c r="STV13" s="154"/>
      <c r="STW13" s="154"/>
      <c r="STX13" s="154"/>
      <c r="STY13" s="154"/>
      <c r="STZ13" s="154"/>
      <c r="SUA13" s="154"/>
      <c r="SUB13" s="154"/>
      <c r="SUC13" s="154"/>
      <c r="SUD13" s="154"/>
      <c r="SUE13" s="154"/>
      <c r="SUF13" s="154"/>
      <c r="SUG13" s="154"/>
      <c r="SUH13" s="154"/>
      <c r="SUI13" s="154"/>
      <c r="SUJ13" s="154"/>
      <c r="SUK13" s="154"/>
      <c r="SUL13" s="154"/>
      <c r="SUM13" s="154"/>
      <c r="SUN13" s="154"/>
      <c r="SUO13" s="154"/>
      <c r="SUP13" s="154"/>
      <c r="SUQ13" s="154"/>
      <c r="SUR13" s="154"/>
      <c r="SUS13" s="154"/>
      <c r="SUT13" s="154"/>
      <c r="SUU13" s="154"/>
      <c r="SUV13" s="154"/>
      <c r="SUW13" s="154"/>
      <c r="SUX13" s="154"/>
      <c r="SUY13" s="154"/>
      <c r="SUZ13" s="154"/>
      <c r="SVA13" s="154"/>
      <c r="SVB13" s="154"/>
      <c r="SVC13" s="154"/>
      <c r="SVD13" s="154"/>
      <c r="SVE13" s="154"/>
      <c r="SVF13" s="154"/>
      <c r="SVG13" s="154"/>
      <c r="SVH13" s="154"/>
      <c r="SVI13" s="154"/>
      <c r="SVJ13" s="154"/>
      <c r="SVK13" s="154"/>
      <c r="SVL13" s="154"/>
      <c r="SVM13" s="154"/>
      <c r="SVN13" s="154"/>
      <c r="SVO13" s="154"/>
      <c r="SVP13" s="154"/>
      <c r="SVQ13" s="154"/>
      <c r="SVR13" s="154"/>
      <c r="SVS13" s="154"/>
      <c r="SVT13" s="154"/>
      <c r="SVU13" s="154"/>
      <c r="SVV13" s="154"/>
      <c r="SVW13" s="154"/>
      <c r="SVX13" s="154"/>
      <c r="SVY13" s="154"/>
      <c r="SVZ13" s="154"/>
      <c r="SWA13" s="154"/>
      <c r="SWB13" s="154"/>
      <c r="SWC13" s="154"/>
      <c r="SWD13" s="154"/>
      <c r="SWE13" s="154"/>
      <c r="SWF13" s="154"/>
      <c r="SWG13" s="154"/>
      <c r="SWH13" s="154"/>
      <c r="SWI13" s="154"/>
      <c r="SWJ13" s="154"/>
      <c r="SWK13" s="154"/>
      <c r="SWL13" s="154"/>
      <c r="SWM13" s="154"/>
      <c r="SWN13" s="154"/>
      <c r="SWO13" s="154"/>
      <c r="SWP13" s="154"/>
      <c r="SWQ13" s="154"/>
      <c r="SWR13" s="154"/>
      <c r="SWS13" s="154"/>
      <c r="SWT13" s="154"/>
      <c r="SWU13" s="154"/>
      <c r="SWV13" s="154"/>
      <c r="SWW13" s="154"/>
      <c r="SWX13" s="154"/>
      <c r="SWY13" s="154"/>
      <c r="SWZ13" s="154"/>
      <c r="SXA13" s="154"/>
      <c r="SXB13" s="154"/>
      <c r="SXC13" s="154"/>
      <c r="SXD13" s="154"/>
      <c r="SXE13" s="154"/>
      <c r="SXF13" s="154"/>
      <c r="SXG13" s="154"/>
      <c r="SXH13" s="154"/>
      <c r="SXI13" s="154"/>
      <c r="SXJ13" s="154"/>
      <c r="SXK13" s="154"/>
      <c r="SXL13" s="154"/>
      <c r="SXM13" s="154"/>
      <c r="SXN13" s="154"/>
      <c r="SXO13" s="154"/>
      <c r="SXP13" s="154"/>
      <c r="SXQ13" s="154"/>
      <c r="SXR13" s="154"/>
      <c r="SXS13" s="154"/>
      <c r="SXT13" s="154"/>
      <c r="SXU13" s="154"/>
      <c r="SXV13" s="154"/>
      <c r="SXW13" s="154"/>
      <c r="SXX13" s="154"/>
      <c r="SXY13" s="154"/>
      <c r="SXZ13" s="154"/>
      <c r="SYA13" s="154"/>
      <c r="SYB13" s="154"/>
      <c r="SYC13" s="154"/>
      <c r="SYD13" s="154"/>
      <c r="SYE13" s="154"/>
      <c r="SYF13" s="154"/>
      <c r="SYG13" s="154"/>
      <c r="SYH13" s="154"/>
      <c r="SYI13" s="154"/>
      <c r="SYJ13" s="154"/>
      <c r="SYK13" s="154"/>
      <c r="SYL13" s="154"/>
      <c r="SYM13" s="154"/>
      <c r="SYN13" s="154"/>
      <c r="SYO13" s="154"/>
      <c r="SYP13" s="154"/>
      <c r="SYQ13" s="154"/>
      <c r="SYR13" s="154"/>
      <c r="SYS13" s="154"/>
      <c r="SYT13" s="154"/>
      <c r="SYU13" s="154"/>
      <c r="SYV13" s="154"/>
      <c r="SYW13" s="154"/>
      <c r="SYX13" s="154"/>
      <c r="SYY13" s="154"/>
      <c r="SYZ13" s="154"/>
      <c r="SZA13" s="154"/>
      <c r="SZB13" s="154"/>
      <c r="SZC13" s="154"/>
      <c r="SZD13" s="154"/>
      <c r="SZE13" s="154"/>
      <c r="SZF13" s="154"/>
      <c r="SZG13" s="154"/>
      <c r="SZH13" s="154"/>
      <c r="SZI13" s="154"/>
      <c r="SZJ13" s="154"/>
      <c r="SZK13" s="154"/>
      <c r="SZL13" s="154"/>
      <c r="SZM13" s="154"/>
      <c r="SZN13" s="154"/>
      <c r="SZO13" s="154"/>
      <c r="SZP13" s="154"/>
      <c r="SZQ13" s="154"/>
      <c r="SZR13" s="154"/>
      <c r="SZS13" s="154"/>
      <c r="SZT13" s="154"/>
      <c r="SZU13" s="154"/>
      <c r="SZV13" s="154"/>
      <c r="SZW13" s="154"/>
      <c r="SZX13" s="154"/>
      <c r="SZY13" s="154"/>
      <c r="SZZ13" s="154"/>
      <c r="TAA13" s="154"/>
      <c r="TAB13" s="154"/>
      <c r="TAC13" s="154"/>
      <c r="TAD13" s="154"/>
      <c r="TAE13" s="154"/>
      <c r="TAF13" s="154"/>
      <c r="TAG13" s="154"/>
      <c r="TAH13" s="154"/>
      <c r="TAI13" s="154"/>
      <c r="TAJ13" s="154"/>
      <c r="TAK13" s="154"/>
      <c r="TAL13" s="154"/>
      <c r="TAM13" s="154"/>
      <c r="TAN13" s="154"/>
      <c r="TAO13" s="154"/>
      <c r="TAP13" s="154"/>
      <c r="TAQ13" s="154"/>
      <c r="TAR13" s="154"/>
      <c r="TAS13" s="154"/>
      <c r="TAT13" s="154"/>
      <c r="TAU13" s="154"/>
      <c r="TAV13" s="154"/>
      <c r="TAW13" s="154"/>
      <c r="TAX13" s="154"/>
      <c r="TAY13" s="154"/>
      <c r="TAZ13" s="154"/>
      <c r="TBA13" s="154"/>
      <c r="TBB13" s="154"/>
      <c r="TBC13" s="154"/>
      <c r="TBD13" s="154"/>
      <c r="TBE13" s="154"/>
      <c r="TBF13" s="154"/>
      <c r="TBG13" s="154"/>
      <c r="TBH13" s="154"/>
      <c r="TBI13" s="154"/>
      <c r="TBJ13" s="154"/>
      <c r="TBK13" s="154"/>
      <c r="TBL13" s="154"/>
      <c r="TBM13" s="154"/>
      <c r="TBN13" s="154"/>
      <c r="TBO13" s="154"/>
      <c r="TBP13" s="154"/>
      <c r="TBQ13" s="154"/>
      <c r="TBR13" s="154"/>
      <c r="TBS13" s="154"/>
      <c r="TBT13" s="154"/>
      <c r="TBU13" s="154"/>
      <c r="TBV13" s="154"/>
      <c r="TBW13" s="154"/>
      <c r="TBX13" s="154"/>
      <c r="TBY13" s="154"/>
      <c r="TBZ13" s="154"/>
      <c r="TCA13" s="154"/>
      <c r="TCB13" s="154"/>
      <c r="TCC13" s="154"/>
      <c r="TCD13" s="154"/>
      <c r="TCE13" s="154"/>
      <c r="TCF13" s="154"/>
      <c r="TCG13" s="154"/>
      <c r="TCH13" s="154"/>
      <c r="TCI13" s="154"/>
      <c r="TCJ13" s="154"/>
      <c r="TCK13" s="154"/>
      <c r="TCL13" s="154"/>
      <c r="TCM13" s="154"/>
      <c r="TCN13" s="154"/>
      <c r="TCO13" s="154"/>
      <c r="TCP13" s="154"/>
      <c r="TCQ13" s="154"/>
      <c r="TCR13" s="154"/>
      <c r="TCS13" s="154"/>
      <c r="TCT13" s="154"/>
      <c r="TCU13" s="154"/>
      <c r="TCV13" s="154"/>
      <c r="TCW13" s="154"/>
      <c r="TCX13" s="154"/>
      <c r="TCY13" s="154"/>
      <c r="TCZ13" s="154"/>
      <c r="TDA13" s="154"/>
      <c r="TDB13" s="154"/>
      <c r="TDC13" s="154"/>
      <c r="TDD13" s="154"/>
      <c r="TDE13" s="154"/>
      <c r="TDF13" s="154"/>
      <c r="TDG13" s="154"/>
      <c r="TDH13" s="154"/>
      <c r="TDI13" s="154"/>
      <c r="TDJ13" s="154"/>
      <c r="TDK13" s="154"/>
      <c r="TDL13" s="154"/>
      <c r="TDM13" s="154"/>
      <c r="TDN13" s="154"/>
      <c r="TDO13" s="154"/>
      <c r="TDP13" s="154"/>
      <c r="TDQ13" s="154"/>
      <c r="TDR13" s="154"/>
      <c r="TDS13" s="154"/>
      <c r="TDT13" s="154"/>
      <c r="TDU13" s="154"/>
      <c r="TDV13" s="154"/>
      <c r="TDW13" s="154"/>
      <c r="TDX13" s="154"/>
      <c r="TDY13" s="154"/>
      <c r="TDZ13" s="154"/>
      <c r="TEA13" s="154"/>
      <c r="TEB13" s="154"/>
      <c r="TEC13" s="154"/>
      <c r="TED13" s="154"/>
      <c r="TEE13" s="154"/>
      <c r="TEF13" s="154"/>
      <c r="TEG13" s="154"/>
      <c r="TEH13" s="154"/>
      <c r="TEI13" s="154"/>
      <c r="TEJ13" s="154"/>
      <c r="TEK13" s="154"/>
      <c r="TEL13" s="154"/>
      <c r="TEM13" s="154"/>
      <c r="TEN13" s="154"/>
      <c r="TEO13" s="154"/>
      <c r="TEP13" s="154"/>
      <c r="TEQ13" s="154"/>
      <c r="TER13" s="154"/>
      <c r="TES13" s="154"/>
      <c r="TET13" s="154"/>
      <c r="TEU13" s="154"/>
      <c r="TEV13" s="154"/>
      <c r="TEW13" s="154"/>
      <c r="TEX13" s="154"/>
      <c r="TEY13" s="154"/>
      <c r="TEZ13" s="154"/>
      <c r="TFA13" s="154"/>
      <c r="TFB13" s="154"/>
      <c r="TFC13" s="154"/>
      <c r="TFD13" s="154"/>
      <c r="TFE13" s="154"/>
      <c r="TFF13" s="154"/>
      <c r="TFG13" s="154"/>
      <c r="TFH13" s="154"/>
      <c r="TFI13" s="154"/>
      <c r="TFJ13" s="154"/>
      <c r="TFK13" s="154"/>
      <c r="TFL13" s="154"/>
      <c r="TFM13" s="154"/>
      <c r="TFN13" s="154"/>
      <c r="TFO13" s="154"/>
      <c r="TFP13" s="154"/>
      <c r="TFQ13" s="154"/>
      <c r="TFR13" s="154"/>
      <c r="TFS13" s="154"/>
      <c r="TFT13" s="154"/>
      <c r="TFU13" s="154"/>
      <c r="TFV13" s="154"/>
      <c r="TFW13" s="154"/>
      <c r="TFX13" s="154"/>
      <c r="TFY13" s="154"/>
      <c r="TFZ13" s="154"/>
      <c r="TGA13" s="154"/>
      <c r="TGB13" s="154"/>
      <c r="TGC13" s="154"/>
      <c r="TGD13" s="154"/>
      <c r="TGE13" s="154"/>
      <c r="TGF13" s="154"/>
      <c r="TGG13" s="154"/>
      <c r="TGH13" s="154"/>
      <c r="TGI13" s="154"/>
      <c r="TGJ13" s="154"/>
      <c r="TGK13" s="154"/>
      <c r="TGL13" s="154"/>
      <c r="TGM13" s="154"/>
      <c r="TGN13" s="154"/>
      <c r="TGO13" s="154"/>
      <c r="TGP13" s="154"/>
      <c r="TGQ13" s="154"/>
      <c r="TGR13" s="154"/>
      <c r="TGS13" s="154"/>
      <c r="TGT13" s="154"/>
      <c r="TGU13" s="154"/>
      <c r="TGV13" s="154"/>
      <c r="TGW13" s="154"/>
      <c r="TGX13" s="154"/>
      <c r="TGY13" s="154"/>
      <c r="TGZ13" s="154"/>
      <c r="THA13" s="154"/>
      <c r="THB13" s="154"/>
      <c r="THC13" s="154"/>
      <c r="THD13" s="154"/>
      <c r="THE13" s="154"/>
      <c r="THF13" s="154"/>
      <c r="THG13" s="154"/>
      <c r="THH13" s="154"/>
      <c r="THI13" s="154"/>
      <c r="THJ13" s="154"/>
      <c r="THK13" s="154"/>
      <c r="THL13" s="154"/>
      <c r="THM13" s="154"/>
      <c r="THN13" s="154"/>
      <c r="THO13" s="154"/>
      <c r="THP13" s="154"/>
      <c r="THQ13" s="154"/>
      <c r="THR13" s="154"/>
      <c r="THS13" s="154"/>
      <c r="THT13" s="154"/>
      <c r="THU13" s="154"/>
      <c r="THV13" s="154"/>
      <c r="THW13" s="154"/>
      <c r="THX13" s="154"/>
      <c r="THY13" s="154"/>
      <c r="THZ13" s="154"/>
      <c r="TIA13" s="154"/>
      <c r="TIB13" s="154"/>
      <c r="TIC13" s="154"/>
      <c r="TID13" s="154"/>
      <c r="TIE13" s="154"/>
      <c r="TIF13" s="154"/>
      <c r="TIG13" s="154"/>
      <c r="TIH13" s="154"/>
      <c r="TII13" s="154"/>
      <c r="TIJ13" s="154"/>
      <c r="TIK13" s="154"/>
      <c r="TIL13" s="154"/>
      <c r="TIM13" s="154"/>
      <c r="TIN13" s="154"/>
      <c r="TIO13" s="154"/>
      <c r="TIP13" s="154"/>
      <c r="TIQ13" s="154"/>
      <c r="TIR13" s="154"/>
      <c r="TIS13" s="154"/>
      <c r="TIT13" s="154"/>
      <c r="TIU13" s="154"/>
      <c r="TIV13" s="154"/>
      <c r="TIW13" s="154"/>
      <c r="TIX13" s="154"/>
      <c r="TIY13" s="154"/>
      <c r="TIZ13" s="154"/>
      <c r="TJA13" s="154"/>
      <c r="TJB13" s="154"/>
      <c r="TJC13" s="154"/>
      <c r="TJD13" s="154"/>
      <c r="TJE13" s="154"/>
      <c r="TJF13" s="154"/>
      <c r="TJG13" s="154"/>
      <c r="TJH13" s="154"/>
      <c r="TJI13" s="154"/>
      <c r="TJJ13" s="154"/>
      <c r="TJK13" s="154"/>
      <c r="TJL13" s="154"/>
      <c r="TJM13" s="154"/>
      <c r="TJN13" s="154"/>
      <c r="TJO13" s="154"/>
      <c r="TJP13" s="154"/>
      <c r="TJQ13" s="154"/>
      <c r="TJR13" s="154"/>
      <c r="TJS13" s="154"/>
      <c r="TJT13" s="154"/>
      <c r="TJU13" s="154"/>
      <c r="TJV13" s="154"/>
      <c r="TJW13" s="154"/>
      <c r="TJX13" s="154"/>
      <c r="TJY13" s="154"/>
      <c r="TJZ13" s="154"/>
      <c r="TKA13" s="154"/>
      <c r="TKB13" s="154"/>
      <c r="TKC13" s="154"/>
      <c r="TKD13" s="154"/>
      <c r="TKE13" s="154"/>
      <c r="TKF13" s="154"/>
      <c r="TKG13" s="154"/>
      <c r="TKH13" s="154"/>
      <c r="TKI13" s="154"/>
      <c r="TKJ13" s="154"/>
      <c r="TKK13" s="154"/>
      <c r="TKL13" s="154"/>
      <c r="TKM13" s="154"/>
      <c r="TKN13" s="154"/>
      <c r="TKO13" s="154"/>
      <c r="TKP13" s="154"/>
      <c r="TKQ13" s="154"/>
      <c r="TKR13" s="154"/>
      <c r="TKS13" s="154"/>
      <c r="TKT13" s="154"/>
      <c r="TKU13" s="154"/>
      <c r="TKV13" s="154"/>
      <c r="TKW13" s="154"/>
      <c r="TKX13" s="154"/>
      <c r="TKY13" s="154"/>
      <c r="TKZ13" s="154"/>
      <c r="TLA13" s="154"/>
      <c r="TLB13" s="154"/>
      <c r="TLC13" s="154"/>
      <c r="TLD13" s="154"/>
      <c r="TLE13" s="154"/>
      <c r="TLF13" s="154"/>
      <c r="TLG13" s="154"/>
      <c r="TLH13" s="154"/>
      <c r="TLI13" s="154"/>
      <c r="TLJ13" s="154"/>
      <c r="TLK13" s="154"/>
      <c r="TLL13" s="154"/>
      <c r="TLM13" s="154"/>
      <c r="TLN13" s="154"/>
      <c r="TLO13" s="154"/>
      <c r="TLP13" s="154"/>
      <c r="TLQ13" s="154"/>
      <c r="TLR13" s="154"/>
      <c r="TLS13" s="154"/>
      <c r="TLT13" s="154"/>
      <c r="TLU13" s="154"/>
      <c r="TLV13" s="154"/>
      <c r="TLW13" s="154"/>
      <c r="TLX13" s="154"/>
      <c r="TLY13" s="154"/>
      <c r="TLZ13" s="154"/>
      <c r="TMA13" s="154"/>
      <c r="TMB13" s="154"/>
      <c r="TMC13" s="154"/>
      <c r="TMD13" s="154"/>
      <c r="TME13" s="154"/>
      <c r="TMF13" s="154"/>
      <c r="TMG13" s="154"/>
      <c r="TMH13" s="154"/>
      <c r="TMI13" s="154"/>
      <c r="TMJ13" s="154"/>
      <c r="TMK13" s="154"/>
      <c r="TML13" s="154"/>
      <c r="TMM13" s="154"/>
      <c r="TMN13" s="154"/>
      <c r="TMO13" s="154"/>
      <c r="TMP13" s="154"/>
      <c r="TMQ13" s="154"/>
      <c r="TMR13" s="154"/>
      <c r="TMS13" s="154"/>
      <c r="TMT13" s="154"/>
      <c r="TMU13" s="154"/>
      <c r="TMV13" s="154"/>
      <c r="TMW13" s="154"/>
      <c r="TMX13" s="154"/>
      <c r="TMY13" s="154"/>
      <c r="TMZ13" s="154"/>
      <c r="TNA13" s="154"/>
      <c r="TNB13" s="154"/>
      <c r="TNC13" s="154"/>
      <c r="TND13" s="154"/>
      <c r="TNE13" s="154"/>
      <c r="TNF13" s="154"/>
      <c r="TNG13" s="154"/>
      <c r="TNH13" s="154"/>
      <c r="TNI13" s="154"/>
      <c r="TNJ13" s="154"/>
      <c r="TNK13" s="154"/>
      <c r="TNL13" s="154"/>
      <c r="TNM13" s="154"/>
      <c r="TNN13" s="154"/>
      <c r="TNO13" s="154"/>
      <c r="TNP13" s="154"/>
      <c r="TNQ13" s="154"/>
      <c r="TNR13" s="154"/>
      <c r="TNS13" s="154"/>
      <c r="TNT13" s="154"/>
      <c r="TNU13" s="154"/>
      <c r="TNV13" s="154"/>
      <c r="TNW13" s="154"/>
      <c r="TNX13" s="154"/>
      <c r="TNY13" s="154"/>
      <c r="TNZ13" s="154"/>
      <c r="TOA13" s="154"/>
      <c r="TOB13" s="154"/>
      <c r="TOC13" s="154"/>
      <c r="TOD13" s="154"/>
      <c r="TOE13" s="154"/>
      <c r="TOF13" s="154"/>
      <c r="TOG13" s="154"/>
      <c r="TOH13" s="154"/>
      <c r="TOI13" s="154"/>
      <c r="TOJ13" s="154"/>
      <c r="TOK13" s="154"/>
      <c r="TOL13" s="154"/>
      <c r="TOM13" s="154"/>
      <c r="TON13" s="154"/>
      <c r="TOO13" s="154"/>
      <c r="TOP13" s="154"/>
      <c r="TOQ13" s="154"/>
      <c r="TOR13" s="154"/>
      <c r="TOS13" s="154"/>
      <c r="TOT13" s="154"/>
      <c r="TOU13" s="154"/>
      <c r="TOV13" s="154"/>
      <c r="TOW13" s="154"/>
      <c r="TOX13" s="154"/>
      <c r="TOY13" s="154"/>
      <c r="TOZ13" s="154"/>
      <c r="TPA13" s="154"/>
      <c r="TPB13" s="154"/>
      <c r="TPC13" s="154"/>
      <c r="TPD13" s="154"/>
      <c r="TPE13" s="154"/>
      <c r="TPF13" s="154"/>
      <c r="TPG13" s="154"/>
      <c r="TPH13" s="154"/>
      <c r="TPI13" s="154"/>
      <c r="TPJ13" s="154"/>
      <c r="TPK13" s="154"/>
      <c r="TPL13" s="154"/>
      <c r="TPM13" s="154"/>
      <c r="TPN13" s="154"/>
      <c r="TPO13" s="154"/>
      <c r="TPP13" s="154"/>
      <c r="TPQ13" s="154"/>
      <c r="TPR13" s="154"/>
      <c r="TPS13" s="154"/>
      <c r="TPT13" s="154"/>
      <c r="TPU13" s="154"/>
      <c r="TPV13" s="154"/>
      <c r="TPW13" s="154"/>
      <c r="TPX13" s="154"/>
      <c r="TPY13" s="154"/>
      <c r="TPZ13" s="154"/>
      <c r="TQA13" s="154"/>
      <c r="TQB13" s="154"/>
      <c r="TQC13" s="154"/>
      <c r="TQD13" s="154"/>
      <c r="TQE13" s="154"/>
      <c r="TQF13" s="154"/>
      <c r="TQG13" s="154"/>
      <c r="TQH13" s="154"/>
      <c r="TQI13" s="154"/>
      <c r="TQJ13" s="154"/>
      <c r="TQK13" s="154"/>
      <c r="TQL13" s="154"/>
      <c r="TQM13" s="154"/>
      <c r="TQN13" s="154"/>
      <c r="TQO13" s="154"/>
      <c r="TQP13" s="154"/>
      <c r="TQQ13" s="154"/>
      <c r="TQR13" s="154"/>
      <c r="TQS13" s="154"/>
      <c r="TQT13" s="154"/>
      <c r="TQU13" s="154"/>
      <c r="TQV13" s="154"/>
      <c r="TQW13" s="154"/>
      <c r="TQX13" s="154"/>
      <c r="TQY13" s="154"/>
      <c r="TQZ13" s="154"/>
      <c r="TRA13" s="154"/>
      <c r="TRB13" s="154"/>
      <c r="TRC13" s="154"/>
      <c r="TRD13" s="154"/>
      <c r="TRE13" s="154"/>
      <c r="TRF13" s="154"/>
      <c r="TRG13" s="154"/>
      <c r="TRH13" s="154"/>
      <c r="TRI13" s="154"/>
      <c r="TRJ13" s="154"/>
      <c r="TRK13" s="154"/>
      <c r="TRL13" s="154"/>
      <c r="TRM13" s="154"/>
      <c r="TRN13" s="154"/>
      <c r="TRO13" s="154"/>
      <c r="TRP13" s="154"/>
      <c r="TRQ13" s="154"/>
      <c r="TRR13" s="154"/>
      <c r="TRS13" s="154"/>
      <c r="TRT13" s="154"/>
      <c r="TRU13" s="154"/>
      <c r="TRV13" s="154"/>
      <c r="TRW13" s="154"/>
      <c r="TRX13" s="154"/>
      <c r="TRY13" s="154"/>
      <c r="TRZ13" s="154"/>
      <c r="TSA13" s="154"/>
      <c r="TSB13" s="154"/>
      <c r="TSC13" s="154"/>
      <c r="TSD13" s="154"/>
      <c r="TSE13" s="154"/>
      <c r="TSF13" s="154"/>
      <c r="TSG13" s="154"/>
      <c r="TSH13" s="154"/>
      <c r="TSI13" s="154"/>
      <c r="TSJ13" s="154"/>
      <c r="TSK13" s="154"/>
      <c r="TSL13" s="154"/>
      <c r="TSM13" s="154"/>
      <c r="TSN13" s="154"/>
      <c r="TSO13" s="154"/>
      <c r="TSP13" s="154"/>
      <c r="TSQ13" s="154"/>
      <c r="TSR13" s="154"/>
      <c r="TSS13" s="154"/>
      <c r="TST13" s="154"/>
      <c r="TSU13" s="154"/>
      <c r="TSV13" s="154"/>
      <c r="TSW13" s="154"/>
      <c r="TSX13" s="154"/>
      <c r="TSY13" s="154"/>
      <c r="TSZ13" s="154"/>
      <c r="TTA13" s="154"/>
      <c r="TTB13" s="154"/>
      <c r="TTC13" s="154"/>
      <c r="TTD13" s="154"/>
      <c r="TTE13" s="154"/>
      <c r="TTF13" s="154"/>
      <c r="TTG13" s="154"/>
      <c r="TTH13" s="154"/>
      <c r="TTI13" s="154"/>
      <c r="TTJ13" s="154"/>
      <c r="TTK13" s="154"/>
      <c r="TTL13" s="154"/>
      <c r="TTM13" s="154"/>
      <c r="TTN13" s="154"/>
      <c r="TTO13" s="154"/>
      <c r="TTP13" s="154"/>
      <c r="TTQ13" s="154"/>
      <c r="TTR13" s="154"/>
      <c r="TTS13" s="154"/>
      <c r="TTT13" s="154"/>
      <c r="TTU13" s="154"/>
      <c r="TTV13" s="154"/>
      <c r="TTW13" s="154"/>
      <c r="TTX13" s="154"/>
      <c r="TTY13" s="154"/>
      <c r="TTZ13" s="154"/>
      <c r="TUA13" s="154"/>
      <c r="TUB13" s="154"/>
      <c r="TUC13" s="154"/>
      <c r="TUD13" s="154"/>
      <c r="TUE13" s="154"/>
      <c r="TUF13" s="154"/>
      <c r="TUG13" s="154"/>
      <c r="TUH13" s="154"/>
      <c r="TUI13" s="154"/>
      <c r="TUJ13" s="154"/>
      <c r="TUK13" s="154"/>
      <c r="TUL13" s="154"/>
      <c r="TUM13" s="154"/>
      <c r="TUN13" s="154"/>
      <c r="TUO13" s="154"/>
      <c r="TUP13" s="154"/>
      <c r="TUQ13" s="154"/>
      <c r="TUR13" s="154"/>
      <c r="TUS13" s="154"/>
      <c r="TUT13" s="154"/>
      <c r="TUU13" s="154"/>
      <c r="TUV13" s="154"/>
      <c r="TUW13" s="154"/>
      <c r="TUX13" s="154"/>
      <c r="TUY13" s="154"/>
      <c r="TUZ13" s="154"/>
      <c r="TVA13" s="154"/>
      <c r="TVB13" s="154"/>
      <c r="TVC13" s="154"/>
      <c r="TVD13" s="154"/>
      <c r="TVE13" s="154"/>
      <c r="TVF13" s="154"/>
      <c r="TVG13" s="154"/>
      <c r="TVH13" s="154"/>
      <c r="TVI13" s="154"/>
      <c r="TVJ13" s="154"/>
      <c r="TVK13" s="154"/>
      <c r="TVL13" s="154"/>
      <c r="TVM13" s="154"/>
      <c r="TVN13" s="154"/>
      <c r="TVO13" s="154"/>
      <c r="TVP13" s="154"/>
      <c r="TVQ13" s="154"/>
      <c r="TVR13" s="154"/>
      <c r="TVS13" s="154"/>
      <c r="TVT13" s="154"/>
      <c r="TVU13" s="154"/>
      <c r="TVV13" s="154"/>
      <c r="TVW13" s="154"/>
      <c r="TVX13" s="154"/>
      <c r="TVY13" s="154"/>
      <c r="TVZ13" s="154"/>
      <c r="TWA13" s="154"/>
      <c r="TWB13" s="154"/>
      <c r="TWC13" s="154"/>
      <c r="TWD13" s="154"/>
      <c r="TWE13" s="154"/>
      <c r="TWF13" s="154"/>
      <c r="TWG13" s="154"/>
      <c r="TWH13" s="154"/>
      <c r="TWI13" s="154"/>
      <c r="TWJ13" s="154"/>
      <c r="TWK13" s="154"/>
      <c r="TWL13" s="154"/>
      <c r="TWM13" s="154"/>
      <c r="TWN13" s="154"/>
      <c r="TWO13" s="154"/>
      <c r="TWP13" s="154"/>
      <c r="TWQ13" s="154"/>
      <c r="TWR13" s="154"/>
      <c r="TWS13" s="154"/>
      <c r="TWT13" s="154"/>
      <c r="TWU13" s="154"/>
      <c r="TWV13" s="154"/>
      <c r="TWW13" s="154"/>
      <c r="TWX13" s="154"/>
      <c r="TWY13" s="154"/>
      <c r="TWZ13" s="154"/>
      <c r="TXA13" s="154"/>
      <c r="TXB13" s="154"/>
      <c r="TXC13" s="154"/>
      <c r="TXD13" s="154"/>
      <c r="TXE13" s="154"/>
      <c r="TXF13" s="154"/>
      <c r="TXG13" s="154"/>
      <c r="TXH13" s="154"/>
      <c r="TXI13" s="154"/>
      <c r="TXJ13" s="154"/>
      <c r="TXK13" s="154"/>
      <c r="TXL13" s="154"/>
      <c r="TXM13" s="154"/>
      <c r="TXN13" s="154"/>
      <c r="TXO13" s="154"/>
      <c r="TXP13" s="154"/>
      <c r="TXQ13" s="154"/>
      <c r="TXR13" s="154"/>
      <c r="TXS13" s="154"/>
      <c r="TXT13" s="154"/>
      <c r="TXU13" s="154"/>
      <c r="TXV13" s="154"/>
      <c r="TXW13" s="154"/>
      <c r="TXX13" s="154"/>
      <c r="TXY13" s="154"/>
      <c r="TXZ13" s="154"/>
      <c r="TYA13" s="154"/>
      <c r="TYB13" s="154"/>
      <c r="TYC13" s="154"/>
      <c r="TYD13" s="154"/>
      <c r="TYE13" s="154"/>
      <c r="TYF13" s="154"/>
      <c r="TYG13" s="154"/>
      <c r="TYH13" s="154"/>
      <c r="TYI13" s="154"/>
      <c r="TYJ13" s="154"/>
      <c r="TYK13" s="154"/>
      <c r="TYL13" s="154"/>
      <c r="TYM13" s="154"/>
      <c r="TYN13" s="154"/>
      <c r="TYO13" s="154"/>
      <c r="TYP13" s="154"/>
      <c r="TYQ13" s="154"/>
      <c r="TYR13" s="154"/>
      <c r="TYS13" s="154"/>
      <c r="TYT13" s="154"/>
      <c r="TYU13" s="154"/>
      <c r="TYV13" s="154"/>
      <c r="TYW13" s="154"/>
      <c r="TYX13" s="154"/>
      <c r="TYY13" s="154"/>
      <c r="TYZ13" s="154"/>
      <c r="TZA13" s="154"/>
      <c r="TZB13" s="154"/>
      <c r="TZC13" s="154"/>
      <c r="TZD13" s="154"/>
      <c r="TZE13" s="154"/>
      <c r="TZF13" s="154"/>
      <c r="TZG13" s="154"/>
      <c r="TZH13" s="154"/>
      <c r="TZI13" s="154"/>
      <c r="TZJ13" s="154"/>
      <c r="TZK13" s="154"/>
      <c r="TZL13" s="154"/>
      <c r="TZM13" s="154"/>
      <c r="TZN13" s="154"/>
      <c r="TZO13" s="154"/>
      <c r="TZP13" s="154"/>
      <c r="TZQ13" s="154"/>
      <c r="TZR13" s="154"/>
      <c r="TZS13" s="154"/>
      <c r="TZT13" s="154"/>
      <c r="TZU13" s="154"/>
      <c r="TZV13" s="154"/>
      <c r="TZW13" s="154"/>
      <c r="TZX13" s="154"/>
      <c r="TZY13" s="154"/>
      <c r="TZZ13" s="154"/>
      <c r="UAA13" s="154"/>
      <c r="UAB13" s="154"/>
      <c r="UAC13" s="154"/>
      <c r="UAD13" s="154"/>
      <c r="UAE13" s="154"/>
      <c r="UAF13" s="154"/>
      <c r="UAG13" s="154"/>
      <c r="UAH13" s="154"/>
      <c r="UAI13" s="154"/>
      <c r="UAJ13" s="154"/>
      <c r="UAK13" s="154"/>
      <c r="UAL13" s="154"/>
      <c r="UAM13" s="154"/>
      <c r="UAN13" s="154"/>
      <c r="UAO13" s="154"/>
      <c r="UAP13" s="154"/>
      <c r="UAQ13" s="154"/>
      <c r="UAR13" s="154"/>
      <c r="UAS13" s="154"/>
      <c r="UAT13" s="154"/>
      <c r="UAU13" s="154"/>
      <c r="UAV13" s="154"/>
      <c r="UAW13" s="154"/>
      <c r="UAX13" s="154"/>
      <c r="UAY13" s="154"/>
      <c r="UAZ13" s="154"/>
      <c r="UBA13" s="154"/>
      <c r="UBB13" s="154"/>
      <c r="UBC13" s="154"/>
      <c r="UBD13" s="154"/>
      <c r="UBE13" s="154"/>
      <c r="UBF13" s="154"/>
      <c r="UBG13" s="154"/>
      <c r="UBH13" s="154"/>
      <c r="UBI13" s="154"/>
      <c r="UBJ13" s="154"/>
      <c r="UBK13" s="154"/>
      <c r="UBL13" s="154"/>
      <c r="UBM13" s="154"/>
      <c r="UBN13" s="154"/>
      <c r="UBO13" s="154"/>
      <c r="UBP13" s="154"/>
      <c r="UBQ13" s="154"/>
      <c r="UBR13" s="154"/>
      <c r="UBS13" s="154"/>
      <c r="UBT13" s="154"/>
      <c r="UBU13" s="154"/>
      <c r="UBV13" s="154"/>
      <c r="UBW13" s="154"/>
      <c r="UBX13" s="154"/>
      <c r="UBY13" s="154"/>
      <c r="UBZ13" s="154"/>
      <c r="UCA13" s="154"/>
      <c r="UCB13" s="154"/>
      <c r="UCC13" s="154"/>
      <c r="UCD13" s="154"/>
      <c r="UCE13" s="154"/>
      <c r="UCF13" s="154"/>
      <c r="UCG13" s="154"/>
      <c r="UCH13" s="154"/>
      <c r="UCI13" s="154"/>
      <c r="UCJ13" s="154"/>
      <c r="UCK13" s="154"/>
      <c r="UCL13" s="154"/>
      <c r="UCM13" s="154"/>
      <c r="UCN13" s="154"/>
      <c r="UCO13" s="154"/>
      <c r="UCP13" s="154"/>
      <c r="UCQ13" s="154"/>
      <c r="UCR13" s="154"/>
      <c r="UCS13" s="154"/>
      <c r="UCT13" s="154"/>
      <c r="UCU13" s="154"/>
      <c r="UCV13" s="154"/>
      <c r="UCW13" s="154"/>
      <c r="UCX13" s="154"/>
      <c r="UCY13" s="154"/>
      <c r="UCZ13" s="154"/>
      <c r="UDA13" s="154"/>
      <c r="UDB13" s="154"/>
      <c r="UDC13" s="154"/>
      <c r="UDD13" s="154"/>
      <c r="UDE13" s="154"/>
      <c r="UDF13" s="154"/>
      <c r="UDG13" s="154"/>
      <c r="UDH13" s="154"/>
      <c r="UDI13" s="154"/>
      <c r="UDJ13" s="154"/>
      <c r="UDK13" s="154"/>
      <c r="UDL13" s="154"/>
      <c r="UDM13" s="154"/>
      <c r="UDN13" s="154"/>
      <c r="UDO13" s="154"/>
      <c r="UDP13" s="154"/>
      <c r="UDQ13" s="154"/>
      <c r="UDR13" s="154"/>
      <c r="UDS13" s="154"/>
      <c r="UDT13" s="154"/>
      <c r="UDU13" s="154"/>
      <c r="UDV13" s="154"/>
      <c r="UDW13" s="154"/>
      <c r="UDX13" s="154"/>
      <c r="UDY13" s="154"/>
      <c r="UDZ13" s="154"/>
      <c r="UEA13" s="154"/>
      <c r="UEB13" s="154"/>
      <c r="UEC13" s="154"/>
      <c r="UED13" s="154"/>
      <c r="UEE13" s="154"/>
      <c r="UEF13" s="154"/>
      <c r="UEG13" s="154"/>
      <c r="UEH13" s="154"/>
      <c r="UEI13" s="154"/>
      <c r="UEJ13" s="154"/>
      <c r="UEK13" s="154"/>
      <c r="UEL13" s="154"/>
      <c r="UEM13" s="154"/>
      <c r="UEN13" s="154"/>
      <c r="UEO13" s="154"/>
      <c r="UEP13" s="154"/>
      <c r="UEQ13" s="154"/>
      <c r="UER13" s="154"/>
      <c r="UES13" s="154"/>
      <c r="UET13" s="154"/>
      <c r="UEU13" s="154"/>
      <c r="UEV13" s="154"/>
      <c r="UEW13" s="154"/>
      <c r="UEX13" s="154"/>
      <c r="UEY13" s="154"/>
      <c r="UEZ13" s="154"/>
      <c r="UFA13" s="154"/>
      <c r="UFB13" s="154"/>
      <c r="UFC13" s="154"/>
      <c r="UFD13" s="154"/>
      <c r="UFE13" s="154"/>
      <c r="UFF13" s="154"/>
      <c r="UFG13" s="154"/>
      <c r="UFH13" s="154"/>
      <c r="UFI13" s="154"/>
      <c r="UFJ13" s="154"/>
      <c r="UFK13" s="154"/>
      <c r="UFL13" s="154"/>
      <c r="UFM13" s="154"/>
      <c r="UFN13" s="154"/>
      <c r="UFO13" s="154"/>
      <c r="UFP13" s="154"/>
      <c r="UFQ13" s="154"/>
      <c r="UFR13" s="154"/>
      <c r="UFS13" s="154"/>
      <c r="UFT13" s="154"/>
      <c r="UFU13" s="154"/>
      <c r="UFV13" s="154"/>
      <c r="UFW13" s="154"/>
      <c r="UFX13" s="154"/>
      <c r="UFY13" s="154"/>
      <c r="UFZ13" s="154"/>
      <c r="UGA13" s="154"/>
      <c r="UGB13" s="154"/>
      <c r="UGC13" s="154"/>
      <c r="UGD13" s="154"/>
      <c r="UGE13" s="154"/>
      <c r="UGF13" s="154"/>
      <c r="UGG13" s="154"/>
      <c r="UGH13" s="154"/>
      <c r="UGI13" s="154"/>
      <c r="UGJ13" s="154"/>
      <c r="UGK13" s="154"/>
      <c r="UGL13" s="154"/>
      <c r="UGM13" s="154"/>
      <c r="UGN13" s="154"/>
      <c r="UGO13" s="154"/>
      <c r="UGP13" s="154"/>
      <c r="UGQ13" s="154"/>
      <c r="UGR13" s="154"/>
      <c r="UGS13" s="154"/>
      <c r="UGT13" s="154"/>
      <c r="UGU13" s="154"/>
      <c r="UGV13" s="154"/>
      <c r="UGW13" s="154"/>
      <c r="UGX13" s="154"/>
      <c r="UGY13" s="154"/>
      <c r="UGZ13" s="154"/>
      <c r="UHA13" s="154"/>
      <c r="UHB13" s="154"/>
      <c r="UHC13" s="154"/>
      <c r="UHD13" s="154"/>
      <c r="UHE13" s="154"/>
      <c r="UHF13" s="154"/>
      <c r="UHG13" s="154"/>
      <c r="UHH13" s="154"/>
      <c r="UHI13" s="154"/>
      <c r="UHJ13" s="154"/>
      <c r="UHK13" s="154"/>
      <c r="UHL13" s="154"/>
      <c r="UHM13" s="154"/>
      <c r="UHN13" s="154"/>
      <c r="UHO13" s="154"/>
      <c r="UHP13" s="154"/>
      <c r="UHQ13" s="154"/>
      <c r="UHR13" s="154"/>
      <c r="UHS13" s="154"/>
      <c r="UHT13" s="154"/>
      <c r="UHU13" s="154"/>
      <c r="UHV13" s="154"/>
      <c r="UHW13" s="154"/>
      <c r="UHX13" s="154"/>
      <c r="UHY13" s="154"/>
      <c r="UHZ13" s="154"/>
      <c r="UIA13" s="154"/>
      <c r="UIB13" s="154"/>
      <c r="UIC13" s="154"/>
      <c r="UID13" s="154"/>
      <c r="UIE13" s="154"/>
      <c r="UIF13" s="154"/>
      <c r="UIG13" s="154"/>
      <c r="UIH13" s="154"/>
      <c r="UII13" s="154"/>
      <c r="UIJ13" s="154"/>
      <c r="UIK13" s="154"/>
      <c r="UIL13" s="154"/>
      <c r="UIM13" s="154"/>
      <c r="UIN13" s="154"/>
      <c r="UIO13" s="154"/>
      <c r="UIP13" s="154"/>
      <c r="UIQ13" s="154"/>
      <c r="UIR13" s="154"/>
      <c r="UIS13" s="154"/>
      <c r="UIT13" s="154"/>
      <c r="UIU13" s="154"/>
      <c r="UIV13" s="154"/>
      <c r="UIW13" s="154"/>
      <c r="UIX13" s="154"/>
      <c r="UIY13" s="154"/>
      <c r="UIZ13" s="154"/>
      <c r="UJA13" s="154"/>
      <c r="UJB13" s="154"/>
      <c r="UJC13" s="154"/>
      <c r="UJD13" s="154"/>
      <c r="UJE13" s="154"/>
      <c r="UJF13" s="154"/>
      <c r="UJG13" s="154"/>
      <c r="UJH13" s="154"/>
      <c r="UJI13" s="154"/>
      <c r="UJJ13" s="154"/>
      <c r="UJK13" s="154"/>
      <c r="UJL13" s="154"/>
      <c r="UJM13" s="154"/>
      <c r="UJN13" s="154"/>
      <c r="UJO13" s="154"/>
      <c r="UJP13" s="154"/>
      <c r="UJQ13" s="154"/>
      <c r="UJR13" s="154"/>
      <c r="UJS13" s="154"/>
      <c r="UJT13" s="154"/>
      <c r="UJU13" s="154"/>
      <c r="UJV13" s="154"/>
      <c r="UJW13" s="154"/>
      <c r="UJX13" s="154"/>
      <c r="UJY13" s="154"/>
      <c r="UJZ13" s="154"/>
      <c r="UKA13" s="154"/>
      <c r="UKB13" s="154"/>
      <c r="UKC13" s="154"/>
      <c r="UKD13" s="154"/>
      <c r="UKE13" s="154"/>
      <c r="UKF13" s="154"/>
      <c r="UKG13" s="154"/>
      <c r="UKH13" s="154"/>
      <c r="UKI13" s="154"/>
      <c r="UKJ13" s="154"/>
      <c r="UKK13" s="154"/>
      <c r="UKL13" s="154"/>
      <c r="UKM13" s="154"/>
      <c r="UKN13" s="154"/>
      <c r="UKO13" s="154"/>
      <c r="UKP13" s="154"/>
      <c r="UKQ13" s="154"/>
      <c r="UKR13" s="154"/>
      <c r="UKS13" s="154"/>
      <c r="UKT13" s="154"/>
      <c r="UKU13" s="154"/>
      <c r="UKV13" s="154"/>
      <c r="UKW13" s="154"/>
      <c r="UKX13" s="154"/>
      <c r="UKY13" s="154"/>
      <c r="UKZ13" s="154"/>
      <c r="ULA13" s="154"/>
      <c r="ULB13" s="154"/>
      <c r="ULC13" s="154"/>
      <c r="ULD13" s="154"/>
      <c r="ULE13" s="154"/>
      <c r="ULF13" s="154"/>
      <c r="ULG13" s="154"/>
      <c r="ULH13" s="154"/>
      <c r="ULI13" s="154"/>
      <c r="ULJ13" s="154"/>
      <c r="ULK13" s="154"/>
      <c r="ULL13" s="154"/>
      <c r="ULM13" s="154"/>
      <c r="ULN13" s="154"/>
      <c r="ULO13" s="154"/>
      <c r="ULP13" s="154"/>
      <c r="ULQ13" s="154"/>
      <c r="ULR13" s="154"/>
      <c r="ULS13" s="154"/>
      <c r="ULT13" s="154"/>
      <c r="ULU13" s="154"/>
      <c r="ULV13" s="154"/>
      <c r="ULW13" s="154"/>
      <c r="ULX13" s="154"/>
      <c r="ULY13" s="154"/>
      <c r="ULZ13" s="154"/>
      <c r="UMA13" s="154"/>
      <c r="UMB13" s="154"/>
      <c r="UMC13" s="154"/>
      <c r="UMD13" s="154"/>
      <c r="UME13" s="154"/>
      <c r="UMF13" s="154"/>
      <c r="UMG13" s="154"/>
      <c r="UMH13" s="154"/>
      <c r="UMI13" s="154"/>
      <c r="UMJ13" s="154"/>
      <c r="UMK13" s="154"/>
      <c r="UML13" s="154"/>
      <c r="UMM13" s="154"/>
      <c r="UMN13" s="154"/>
      <c r="UMO13" s="154"/>
      <c r="UMP13" s="154"/>
      <c r="UMQ13" s="154"/>
      <c r="UMR13" s="154"/>
      <c r="UMS13" s="154"/>
      <c r="UMT13" s="154"/>
      <c r="UMU13" s="154"/>
      <c r="UMV13" s="154"/>
      <c r="UMW13" s="154"/>
      <c r="UMX13" s="154"/>
      <c r="UMY13" s="154"/>
      <c r="UMZ13" s="154"/>
      <c r="UNA13" s="154"/>
      <c r="UNB13" s="154"/>
      <c r="UNC13" s="154"/>
      <c r="UND13" s="154"/>
      <c r="UNE13" s="154"/>
      <c r="UNF13" s="154"/>
      <c r="UNG13" s="154"/>
      <c r="UNH13" s="154"/>
      <c r="UNI13" s="154"/>
      <c r="UNJ13" s="154"/>
      <c r="UNK13" s="154"/>
      <c r="UNL13" s="154"/>
      <c r="UNM13" s="154"/>
      <c r="UNN13" s="154"/>
      <c r="UNO13" s="154"/>
      <c r="UNP13" s="154"/>
      <c r="UNQ13" s="154"/>
      <c r="UNR13" s="154"/>
      <c r="UNS13" s="154"/>
      <c r="UNT13" s="154"/>
      <c r="UNU13" s="154"/>
      <c r="UNV13" s="154"/>
      <c r="UNW13" s="154"/>
      <c r="UNX13" s="154"/>
      <c r="UNY13" s="154"/>
      <c r="UNZ13" s="154"/>
      <c r="UOA13" s="154"/>
      <c r="UOB13" s="154"/>
      <c r="UOC13" s="154"/>
      <c r="UOD13" s="154"/>
      <c r="UOE13" s="154"/>
      <c r="UOF13" s="154"/>
      <c r="UOG13" s="154"/>
      <c r="UOH13" s="154"/>
      <c r="UOI13" s="154"/>
      <c r="UOJ13" s="154"/>
      <c r="UOK13" s="154"/>
      <c r="UOL13" s="154"/>
      <c r="UOM13" s="154"/>
      <c r="UON13" s="154"/>
      <c r="UOO13" s="154"/>
      <c r="UOP13" s="154"/>
      <c r="UOQ13" s="154"/>
      <c r="UOR13" s="154"/>
      <c r="UOS13" s="154"/>
      <c r="UOT13" s="154"/>
      <c r="UOU13" s="154"/>
      <c r="UOV13" s="154"/>
      <c r="UOW13" s="154"/>
      <c r="UOX13" s="154"/>
      <c r="UOY13" s="154"/>
      <c r="UOZ13" s="154"/>
      <c r="UPA13" s="154"/>
      <c r="UPB13" s="154"/>
      <c r="UPC13" s="154"/>
      <c r="UPD13" s="154"/>
      <c r="UPE13" s="154"/>
      <c r="UPF13" s="154"/>
      <c r="UPG13" s="154"/>
      <c r="UPH13" s="154"/>
      <c r="UPI13" s="154"/>
      <c r="UPJ13" s="154"/>
      <c r="UPK13" s="154"/>
      <c r="UPL13" s="154"/>
      <c r="UPM13" s="154"/>
      <c r="UPN13" s="154"/>
      <c r="UPO13" s="154"/>
      <c r="UPP13" s="154"/>
      <c r="UPQ13" s="154"/>
      <c r="UPR13" s="154"/>
      <c r="UPS13" s="154"/>
      <c r="UPT13" s="154"/>
      <c r="UPU13" s="154"/>
      <c r="UPV13" s="154"/>
      <c r="UPW13" s="154"/>
      <c r="UPX13" s="154"/>
      <c r="UPY13" s="154"/>
      <c r="UPZ13" s="154"/>
      <c r="UQA13" s="154"/>
      <c r="UQB13" s="154"/>
      <c r="UQC13" s="154"/>
      <c r="UQD13" s="154"/>
      <c r="UQE13" s="154"/>
      <c r="UQF13" s="154"/>
      <c r="UQG13" s="154"/>
      <c r="UQH13" s="154"/>
      <c r="UQI13" s="154"/>
      <c r="UQJ13" s="154"/>
      <c r="UQK13" s="154"/>
      <c r="UQL13" s="154"/>
      <c r="UQM13" s="154"/>
      <c r="UQN13" s="154"/>
      <c r="UQO13" s="154"/>
      <c r="UQP13" s="154"/>
      <c r="UQQ13" s="154"/>
      <c r="UQR13" s="154"/>
      <c r="UQS13" s="154"/>
      <c r="UQT13" s="154"/>
      <c r="UQU13" s="154"/>
      <c r="UQV13" s="154"/>
      <c r="UQW13" s="154"/>
      <c r="UQX13" s="154"/>
      <c r="UQY13" s="154"/>
      <c r="UQZ13" s="154"/>
      <c r="URA13" s="154"/>
      <c r="URB13" s="154"/>
      <c r="URC13" s="154"/>
      <c r="URD13" s="154"/>
      <c r="URE13" s="154"/>
      <c r="URF13" s="154"/>
      <c r="URG13" s="154"/>
      <c r="URH13" s="154"/>
      <c r="URI13" s="154"/>
      <c r="URJ13" s="154"/>
      <c r="URK13" s="154"/>
      <c r="URL13" s="154"/>
      <c r="URM13" s="154"/>
      <c r="URN13" s="154"/>
      <c r="URO13" s="154"/>
      <c r="URP13" s="154"/>
      <c r="URQ13" s="154"/>
      <c r="URR13" s="154"/>
      <c r="URS13" s="154"/>
      <c r="URT13" s="154"/>
      <c r="URU13" s="154"/>
      <c r="URV13" s="154"/>
      <c r="URW13" s="154"/>
      <c r="URX13" s="154"/>
      <c r="URY13" s="154"/>
      <c r="URZ13" s="154"/>
      <c r="USA13" s="154"/>
      <c r="USB13" s="154"/>
      <c r="USC13" s="154"/>
      <c r="USD13" s="154"/>
      <c r="USE13" s="154"/>
      <c r="USF13" s="154"/>
      <c r="USG13" s="154"/>
      <c r="USH13" s="154"/>
      <c r="USI13" s="154"/>
      <c r="USJ13" s="154"/>
      <c r="USK13" s="154"/>
      <c r="USL13" s="154"/>
      <c r="USM13" s="154"/>
      <c r="USN13" s="154"/>
      <c r="USO13" s="154"/>
      <c r="USP13" s="154"/>
      <c r="USQ13" s="154"/>
      <c r="USR13" s="154"/>
      <c r="USS13" s="154"/>
      <c r="UST13" s="154"/>
      <c r="USU13" s="154"/>
      <c r="USV13" s="154"/>
      <c r="USW13" s="154"/>
      <c r="USX13" s="154"/>
      <c r="USY13" s="154"/>
      <c r="USZ13" s="154"/>
      <c r="UTA13" s="154"/>
      <c r="UTB13" s="154"/>
      <c r="UTC13" s="154"/>
      <c r="UTD13" s="154"/>
      <c r="UTE13" s="154"/>
      <c r="UTF13" s="154"/>
      <c r="UTG13" s="154"/>
      <c r="UTH13" s="154"/>
      <c r="UTI13" s="154"/>
      <c r="UTJ13" s="154"/>
      <c r="UTK13" s="154"/>
      <c r="UTL13" s="154"/>
      <c r="UTM13" s="154"/>
      <c r="UTN13" s="154"/>
      <c r="UTO13" s="154"/>
      <c r="UTP13" s="154"/>
      <c r="UTQ13" s="154"/>
      <c r="UTR13" s="154"/>
      <c r="UTS13" s="154"/>
      <c r="UTT13" s="154"/>
      <c r="UTU13" s="154"/>
      <c r="UTV13" s="154"/>
      <c r="UTW13" s="154"/>
      <c r="UTX13" s="154"/>
      <c r="UTY13" s="154"/>
      <c r="UTZ13" s="154"/>
      <c r="UUA13" s="154"/>
      <c r="UUB13" s="154"/>
      <c r="UUC13" s="154"/>
      <c r="UUD13" s="154"/>
      <c r="UUE13" s="154"/>
      <c r="UUF13" s="154"/>
      <c r="UUG13" s="154"/>
      <c r="UUH13" s="154"/>
      <c r="UUI13" s="154"/>
      <c r="UUJ13" s="154"/>
      <c r="UUK13" s="154"/>
      <c r="UUL13" s="154"/>
      <c r="UUM13" s="154"/>
      <c r="UUN13" s="154"/>
      <c r="UUO13" s="154"/>
      <c r="UUP13" s="154"/>
      <c r="UUQ13" s="154"/>
      <c r="UUR13" s="154"/>
      <c r="UUS13" s="154"/>
      <c r="UUT13" s="154"/>
      <c r="UUU13" s="154"/>
      <c r="UUV13" s="154"/>
      <c r="UUW13" s="154"/>
      <c r="UUX13" s="154"/>
      <c r="UUY13" s="154"/>
      <c r="UUZ13" s="154"/>
      <c r="UVA13" s="154"/>
      <c r="UVB13" s="154"/>
      <c r="UVC13" s="154"/>
      <c r="UVD13" s="154"/>
      <c r="UVE13" s="154"/>
      <c r="UVF13" s="154"/>
      <c r="UVG13" s="154"/>
      <c r="UVH13" s="154"/>
      <c r="UVI13" s="154"/>
      <c r="UVJ13" s="154"/>
      <c r="UVK13" s="154"/>
      <c r="UVL13" s="154"/>
      <c r="UVM13" s="154"/>
      <c r="UVN13" s="154"/>
      <c r="UVO13" s="154"/>
      <c r="UVP13" s="154"/>
      <c r="UVQ13" s="154"/>
      <c r="UVR13" s="154"/>
      <c r="UVS13" s="154"/>
      <c r="UVT13" s="154"/>
      <c r="UVU13" s="154"/>
      <c r="UVV13" s="154"/>
      <c r="UVW13" s="154"/>
      <c r="UVX13" s="154"/>
      <c r="UVY13" s="154"/>
      <c r="UVZ13" s="154"/>
      <c r="UWA13" s="154"/>
      <c r="UWB13" s="154"/>
      <c r="UWC13" s="154"/>
      <c r="UWD13" s="154"/>
      <c r="UWE13" s="154"/>
      <c r="UWF13" s="154"/>
      <c r="UWG13" s="154"/>
      <c r="UWH13" s="154"/>
      <c r="UWI13" s="154"/>
      <c r="UWJ13" s="154"/>
      <c r="UWK13" s="154"/>
      <c r="UWL13" s="154"/>
      <c r="UWM13" s="154"/>
      <c r="UWN13" s="154"/>
      <c r="UWO13" s="154"/>
      <c r="UWP13" s="154"/>
      <c r="UWQ13" s="154"/>
      <c r="UWR13" s="154"/>
      <c r="UWS13" s="154"/>
      <c r="UWT13" s="154"/>
      <c r="UWU13" s="154"/>
      <c r="UWV13" s="154"/>
      <c r="UWW13" s="154"/>
      <c r="UWX13" s="154"/>
      <c r="UWY13" s="154"/>
      <c r="UWZ13" s="154"/>
      <c r="UXA13" s="154"/>
      <c r="UXB13" s="154"/>
      <c r="UXC13" s="154"/>
      <c r="UXD13" s="154"/>
      <c r="UXE13" s="154"/>
      <c r="UXF13" s="154"/>
      <c r="UXG13" s="154"/>
      <c r="UXH13" s="154"/>
      <c r="UXI13" s="154"/>
      <c r="UXJ13" s="154"/>
      <c r="UXK13" s="154"/>
      <c r="UXL13" s="154"/>
      <c r="UXM13" s="154"/>
      <c r="UXN13" s="154"/>
      <c r="UXO13" s="154"/>
      <c r="UXP13" s="154"/>
      <c r="UXQ13" s="154"/>
      <c r="UXR13" s="154"/>
      <c r="UXS13" s="154"/>
      <c r="UXT13" s="154"/>
      <c r="UXU13" s="154"/>
      <c r="UXV13" s="154"/>
      <c r="UXW13" s="154"/>
      <c r="UXX13" s="154"/>
      <c r="UXY13" s="154"/>
      <c r="UXZ13" s="154"/>
      <c r="UYA13" s="154"/>
      <c r="UYB13" s="154"/>
      <c r="UYC13" s="154"/>
      <c r="UYD13" s="154"/>
      <c r="UYE13" s="154"/>
      <c r="UYF13" s="154"/>
      <c r="UYG13" s="154"/>
      <c r="UYH13" s="154"/>
      <c r="UYI13" s="154"/>
      <c r="UYJ13" s="154"/>
      <c r="UYK13" s="154"/>
      <c r="UYL13" s="154"/>
      <c r="UYM13" s="154"/>
      <c r="UYN13" s="154"/>
      <c r="UYO13" s="154"/>
      <c r="UYP13" s="154"/>
      <c r="UYQ13" s="154"/>
      <c r="UYR13" s="154"/>
      <c r="UYS13" s="154"/>
      <c r="UYT13" s="154"/>
      <c r="UYU13" s="154"/>
      <c r="UYV13" s="154"/>
      <c r="UYW13" s="154"/>
      <c r="UYX13" s="154"/>
      <c r="UYY13" s="154"/>
      <c r="UYZ13" s="154"/>
      <c r="UZA13" s="154"/>
      <c r="UZB13" s="154"/>
      <c r="UZC13" s="154"/>
      <c r="UZD13" s="154"/>
      <c r="UZE13" s="154"/>
      <c r="UZF13" s="154"/>
      <c r="UZG13" s="154"/>
      <c r="UZH13" s="154"/>
      <c r="UZI13" s="154"/>
      <c r="UZJ13" s="154"/>
      <c r="UZK13" s="154"/>
      <c r="UZL13" s="154"/>
      <c r="UZM13" s="154"/>
      <c r="UZN13" s="154"/>
      <c r="UZO13" s="154"/>
      <c r="UZP13" s="154"/>
      <c r="UZQ13" s="154"/>
      <c r="UZR13" s="154"/>
      <c r="UZS13" s="154"/>
      <c r="UZT13" s="154"/>
      <c r="UZU13" s="154"/>
      <c r="UZV13" s="154"/>
      <c r="UZW13" s="154"/>
      <c r="UZX13" s="154"/>
      <c r="UZY13" s="154"/>
      <c r="UZZ13" s="154"/>
      <c r="VAA13" s="154"/>
      <c r="VAB13" s="154"/>
      <c r="VAC13" s="154"/>
      <c r="VAD13" s="154"/>
      <c r="VAE13" s="154"/>
      <c r="VAF13" s="154"/>
      <c r="VAG13" s="154"/>
      <c r="VAH13" s="154"/>
      <c r="VAI13" s="154"/>
      <c r="VAJ13" s="154"/>
      <c r="VAK13" s="154"/>
      <c r="VAL13" s="154"/>
      <c r="VAM13" s="154"/>
      <c r="VAN13" s="154"/>
      <c r="VAO13" s="154"/>
      <c r="VAP13" s="154"/>
      <c r="VAQ13" s="154"/>
      <c r="VAR13" s="154"/>
      <c r="VAS13" s="154"/>
      <c r="VAT13" s="154"/>
      <c r="VAU13" s="154"/>
      <c r="VAV13" s="154"/>
      <c r="VAW13" s="154"/>
      <c r="VAX13" s="154"/>
      <c r="VAY13" s="154"/>
      <c r="VAZ13" s="154"/>
      <c r="VBA13" s="154"/>
      <c r="VBB13" s="154"/>
      <c r="VBC13" s="154"/>
      <c r="VBD13" s="154"/>
      <c r="VBE13" s="154"/>
      <c r="VBF13" s="154"/>
      <c r="VBG13" s="154"/>
      <c r="VBH13" s="154"/>
      <c r="VBI13" s="154"/>
      <c r="VBJ13" s="154"/>
      <c r="VBK13" s="154"/>
      <c r="VBL13" s="154"/>
      <c r="VBM13" s="154"/>
      <c r="VBN13" s="154"/>
      <c r="VBO13" s="154"/>
      <c r="VBP13" s="154"/>
      <c r="VBQ13" s="154"/>
      <c r="VBR13" s="154"/>
      <c r="VBS13" s="154"/>
      <c r="VBT13" s="154"/>
      <c r="VBU13" s="154"/>
      <c r="VBV13" s="154"/>
      <c r="VBW13" s="154"/>
      <c r="VBX13" s="154"/>
      <c r="VBY13" s="154"/>
      <c r="VBZ13" s="154"/>
      <c r="VCA13" s="154"/>
      <c r="VCB13" s="154"/>
      <c r="VCC13" s="154"/>
      <c r="VCD13" s="154"/>
      <c r="VCE13" s="154"/>
      <c r="VCF13" s="154"/>
      <c r="VCG13" s="154"/>
      <c r="VCH13" s="154"/>
      <c r="VCI13" s="154"/>
      <c r="VCJ13" s="154"/>
      <c r="VCK13" s="154"/>
      <c r="VCL13" s="154"/>
      <c r="VCM13" s="154"/>
      <c r="VCN13" s="154"/>
      <c r="VCO13" s="154"/>
      <c r="VCP13" s="154"/>
      <c r="VCQ13" s="154"/>
      <c r="VCR13" s="154"/>
      <c r="VCS13" s="154"/>
      <c r="VCT13" s="154"/>
      <c r="VCU13" s="154"/>
      <c r="VCV13" s="154"/>
      <c r="VCW13" s="154"/>
      <c r="VCX13" s="154"/>
      <c r="VCY13" s="154"/>
      <c r="VCZ13" s="154"/>
      <c r="VDA13" s="154"/>
      <c r="VDB13" s="154"/>
      <c r="VDC13" s="154"/>
      <c r="VDD13" s="154"/>
      <c r="VDE13" s="154"/>
      <c r="VDF13" s="154"/>
      <c r="VDG13" s="154"/>
      <c r="VDH13" s="154"/>
      <c r="VDI13" s="154"/>
      <c r="VDJ13" s="154"/>
      <c r="VDK13" s="154"/>
      <c r="VDL13" s="154"/>
      <c r="VDM13" s="154"/>
      <c r="VDN13" s="154"/>
      <c r="VDO13" s="154"/>
      <c r="VDP13" s="154"/>
      <c r="VDQ13" s="154"/>
      <c r="VDR13" s="154"/>
      <c r="VDS13" s="154"/>
      <c r="VDT13" s="154"/>
      <c r="VDU13" s="154"/>
      <c r="VDV13" s="154"/>
      <c r="VDW13" s="154"/>
      <c r="VDX13" s="154"/>
      <c r="VDY13" s="154"/>
      <c r="VDZ13" s="154"/>
      <c r="VEA13" s="154"/>
      <c r="VEB13" s="154"/>
      <c r="VEC13" s="154"/>
      <c r="VED13" s="154"/>
      <c r="VEE13" s="154"/>
      <c r="VEF13" s="154"/>
      <c r="VEG13" s="154"/>
      <c r="VEH13" s="154"/>
      <c r="VEI13" s="154"/>
      <c r="VEJ13" s="154"/>
      <c r="VEK13" s="154"/>
      <c r="VEL13" s="154"/>
      <c r="VEM13" s="154"/>
      <c r="VEN13" s="154"/>
      <c r="VEO13" s="154"/>
      <c r="VEP13" s="154"/>
      <c r="VEQ13" s="154"/>
      <c r="VER13" s="154"/>
      <c r="VES13" s="154"/>
      <c r="VET13" s="154"/>
      <c r="VEU13" s="154"/>
      <c r="VEV13" s="154"/>
      <c r="VEW13" s="154"/>
      <c r="VEX13" s="154"/>
      <c r="VEY13" s="154"/>
      <c r="VEZ13" s="154"/>
      <c r="VFA13" s="154"/>
      <c r="VFB13" s="154"/>
      <c r="VFC13" s="154"/>
      <c r="VFD13" s="154"/>
      <c r="VFE13" s="154"/>
      <c r="VFF13" s="154"/>
      <c r="VFG13" s="154"/>
      <c r="VFH13" s="154"/>
      <c r="VFI13" s="154"/>
      <c r="VFJ13" s="154"/>
      <c r="VFK13" s="154"/>
      <c r="VFL13" s="154"/>
      <c r="VFM13" s="154"/>
      <c r="VFN13" s="154"/>
      <c r="VFO13" s="154"/>
      <c r="VFP13" s="154"/>
      <c r="VFQ13" s="154"/>
      <c r="VFR13" s="154"/>
      <c r="VFS13" s="154"/>
      <c r="VFT13" s="154"/>
      <c r="VFU13" s="154"/>
      <c r="VFV13" s="154"/>
      <c r="VFW13" s="154"/>
      <c r="VFX13" s="154"/>
      <c r="VFY13" s="154"/>
      <c r="VFZ13" s="154"/>
      <c r="VGA13" s="154"/>
      <c r="VGB13" s="154"/>
      <c r="VGC13" s="154"/>
      <c r="VGD13" s="154"/>
      <c r="VGE13" s="154"/>
      <c r="VGF13" s="154"/>
      <c r="VGG13" s="154"/>
      <c r="VGH13" s="154"/>
      <c r="VGI13" s="154"/>
      <c r="VGJ13" s="154"/>
      <c r="VGK13" s="154"/>
      <c r="VGL13" s="154"/>
      <c r="VGM13" s="154"/>
      <c r="VGN13" s="154"/>
      <c r="VGO13" s="154"/>
      <c r="VGP13" s="154"/>
      <c r="VGQ13" s="154"/>
      <c r="VGR13" s="154"/>
      <c r="VGS13" s="154"/>
      <c r="VGT13" s="154"/>
      <c r="VGU13" s="154"/>
      <c r="VGV13" s="154"/>
      <c r="VGW13" s="154"/>
      <c r="VGX13" s="154"/>
      <c r="VGY13" s="154"/>
      <c r="VGZ13" s="154"/>
      <c r="VHA13" s="154"/>
      <c r="VHB13" s="154"/>
      <c r="VHC13" s="154"/>
      <c r="VHD13" s="154"/>
      <c r="VHE13" s="154"/>
      <c r="VHF13" s="154"/>
      <c r="VHG13" s="154"/>
      <c r="VHH13" s="154"/>
      <c r="VHI13" s="154"/>
      <c r="VHJ13" s="154"/>
      <c r="VHK13" s="154"/>
      <c r="VHL13" s="154"/>
      <c r="VHM13" s="154"/>
      <c r="VHN13" s="154"/>
      <c r="VHO13" s="154"/>
      <c r="VHP13" s="154"/>
      <c r="VHQ13" s="154"/>
      <c r="VHR13" s="154"/>
      <c r="VHS13" s="154"/>
      <c r="VHT13" s="154"/>
      <c r="VHU13" s="154"/>
      <c r="VHV13" s="154"/>
      <c r="VHW13" s="154"/>
      <c r="VHX13" s="154"/>
      <c r="VHY13" s="154"/>
      <c r="VHZ13" s="154"/>
      <c r="VIA13" s="154"/>
      <c r="VIB13" s="154"/>
      <c r="VIC13" s="154"/>
      <c r="VID13" s="154"/>
      <c r="VIE13" s="154"/>
      <c r="VIF13" s="154"/>
      <c r="VIG13" s="154"/>
      <c r="VIH13" s="154"/>
      <c r="VII13" s="154"/>
      <c r="VIJ13" s="154"/>
      <c r="VIK13" s="154"/>
      <c r="VIL13" s="154"/>
      <c r="VIM13" s="154"/>
      <c r="VIN13" s="154"/>
      <c r="VIO13" s="154"/>
      <c r="VIP13" s="154"/>
      <c r="VIQ13" s="154"/>
      <c r="VIR13" s="154"/>
      <c r="VIS13" s="154"/>
      <c r="VIT13" s="154"/>
      <c r="VIU13" s="154"/>
      <c r="VIV13" s="154"/>
      <c r="VIW13" s="154"/>
      <c r="VIX13" s="154"/>
      <c r="VIY13" s="154"/>
      <c r="VIZ13" s="154"/>
      <c r="VJA13" s="154"/>
      <c r="VJB13" s="154"/>
      <c r="VJC13" s="154"/>
      <c r="VJD13" s="154"/>
      <c r="VJE13" s="154"/>
      <c r="VJF13" s="154"/>
      <c r="VJG13" s="154"/>
      <c r="VJH13" s="154"/>
      <c r="VJI13" s="154"/>
      <c r="VJJ13" s="154"/>
      <c r="VJK13" s="154"/>
      <c r="VJL13" s="154"/>
      <c r="VJM13" s="154"/>
      <c r="VJN13" s="154"/>
      <c r="VJO13" s="154"/>
      <c r="VJP13" s="154"/>
      <c r="VJQ13" s="154"/>
      <c r="VJR13" s="154"/>
      <c r="VJS13" s="154"/>
      <c r="VJT13" s="154"/>
      <c r="VJU13" s="154"/>
      <c r="VJV13" s="154"/>
      <c r="VJW13" s="154"/>
      <c r="VJX13" s="154"/>
      <c r="VJY13" s="154"/>
      <c r="VJZ13" s="154"/>
      <c r="VKA13" s="154"/>
      <c r="VKB13" s="154"/>
      <c r="VKC13" s="154"/>
      <c r="VKD13" s="154"/>
      <c r="VKE13" s="154"/>
      <c r="VKF13" s="154"/>
      <c r="VKG13" s="154"/>
      <c r="VKH13" s="154"/>
      <c r="VKI13" s="154"/>
      <c r="VKJ13" s="154"/>
      <c r="VKK13" s="154"/>
      <c r="VKL13" s="154"/>
      <c r="VKM13" s="154"/>
      <c r="VKN13" s="154"/>
      <c r="VKO13" s="154"/>
      <c r="VKP13" s="154"/>
      <c r="VKQ13" s="154"/>
      <c r="VKR13" s="154"/>
      <c r="VKS13" s="154"/>
      <c r="VKT13" s="154"/>
      <c r="VKU13" s="154"/>
      <c r="VKV13" s="154"/>
      <c r="VKW13" s="154"/>
      <c r="VKX13" s="154"/>
      <c r="VKY13" s="154"/>
      <c r="VKZ13" s="154"/>
      <c r="VLA13" s="154"/>
      <c r="VLB13" s="154"/>
      <c r="VLC13" s="154"/>
      <c r="VLD13" s="154"/>
      <c r="VLE13" s="154"/>
      <c r="VLF13" s="154"/>
      <c r="VLG13" s="154"/>
      <c r="VLH13" s="154"/>
      <c r="VLI13" s="154"/>
      <c r="VLJ13" s="154"/>
      <c r="VLK13" s="154"/>
      <c r="VLL13" s="154"/>
      <c r="VLM13" s="154"/>
      <c r="VLN13" s="154"/>
      <c r="VLO13" s="154"/>
      <c r="VLP13" s="154"/>
      <c r="VLQ13" s="154"/>
      <c r="VLR13" s="154"/>
      <c r="VLS13" s="154"/>
      <c r="VLT13" s="154"/>
      <c r="VLU13" s="154"/>
      <c r="VLV13" s="154"/>
      <c r="VLW13" s="154"/>
      <c r="VLX13" s="154"/>
      <c r="VLY13" s="154"/>
      <c r="VLZ13" s="154"/>
      <c r="VMA13" s="154"/>
      <c r="VMB13" s="154"/>
      <c r="VMC13" s="154"/>
      <c r="VMD13" s="154"/>
      <c r="VME13" s="154"/>
      <c r="VMF13" s="154"/>
      <c r="VMG13" s="154"/>
      <c r="VMH13" s="154"/>
      <c r="VMI13" s="154"/>
      <c r="VMJ13" s="154"/>
      <c r="VMK13" s="154"/>
      <c r="VML13" s="154"/>
      <c r="VMM13" s="154"/>
      <c r="VMN13" s="154"/>
      <c r="VMO13" s="154"/>
      <c r="VMP13" s="154"/>
      <c r="VMQ13" s="154"/>
      <c r="VMR13" s="154"/>
      <c r="VMS13" s="154"/>
      <c r="VMT13" s="154"/>
      <c r="VMU13" s="154"/>
      <c r="VMV13" s="154"/>
      <c r="VMW13" s="154"/>
      <c r="VMX13" s="154"/>
      <c r="VMY13" s="154"/>
      <c r="VMZ13" s="154"/>
      <c r="VNA13" s="154"/>
      <c r="VNB13" s="154"/>
      <c r="VNC13" s="154"/>
      <c r="VND13" s="154"/>
      <c r="VNE13" s="154"/>
      <c r="VNF13" s="154"/>
      <c r="VNG13" s="154"/>
      <c r="VNH13" s="154"/>
      <c r="VNI13" s="154"/>
      <c r="VNJ13" s="154"/>
      <c r="VNK13" s="154"/>
      <c r="VNL13" s="154"/>
      <c r="VNM13" s="154"/>
      <c r="VNN13" s="154"/>
      <c r="VNO13" s="154"/>
      <c r="VNP13" s="154"/>
      <c r="VNQ13" s="154"/>
      <c r="VNR13" s="154"/>
      <c r="VNS13" s="154"/>
      <c r="VNT13" s="154"/>
      <c r="VNU13" s="154"/>
      <c r="VNV13" s="154"/>
      <c r="VNW13" s="154"/>
      <c r="VNX13" s="154"/>
      <c r="VNY13" s="154"/>
      <c r="VNZ13" s="154"/>
      <c r="VOA13" s="154"/>
      <c r="VOB13" s="154"/>
      <c r="VOC13" s="154"/>
      <c r="VOD13" s="154"/>
      <c r="VOE13" s="154"/>
      <c r="VOF13" s="154"/>
      <c r="VOG13" s="154"/>
      <c r="VOH13" s="154"/>
      <c r="VOI13" s="154"/>
      <c r="VOJ13" s="154"/>
      <c r="VOK13" s="154"/>
      <c r="VOL13" s="154"/>
      <c r="VOM13" s="154"/>
      <c r="VON13" s="154"/>
      <c r="VOO13" s="154"/>
      <c r="VOP13" s="154"/>
      <c r="VOQ13" s="154"/>
      <c r="VOR13" s="154"/>
      <c r="VOS13" s="154"/>
      <c r="VOT13" s="154"/>
      <c r="VOU13" s="154"/>
      <c r="VOV13" s="154"/>
      <c r="VOW13" s="154"/>
      <c r="VOX13" s="154"/>
      <c r="VOY13" s="154"/>
      <c r="VOZ13" s="154"/>
      <c r="VPA13" s="154"/>
      <c r="VPB13" s="154"/>
      <c r="VPC13" s="154"/>
      <c r="VPD13" s="154"/>
      <c r="VPE13" s="154"/>
      <c r="VPF13" s="154"/>
      <c r="VPG13" s="154"/>
      <c r="VPH13" s="154"/>
      <c r="VPI13" s="154"/>
      <c r="VPJ13" s="154"/>
      <c r="VPK13" s="154"/>
      <c r="VPL13" s="154"/>
      <c r="VPM13" s="154"/>
      <c r="VPN13" s="154"/>
      <c r="VPO13" s="154"/>
      <c r="VPP13" s="154"/>
      <c r="VPQ13" s="154"/>
      <c r="VPR13" s="154"/>
      <c r="VPS13" s="154"/>
      <c r="VPT13" s="154"/>
      <c r="VPU13" s="154"/>
      <c r="VPV13" s="154"/>
      <c r="VPW13" s="154"/>
      <c r="VPX13" s="154"/>
      <c r="VPY13" s="154"/>
      <c r="VPZ13" s="154"/>
      <c r="VQA13" s="154"/>
      <c r="VQB13" s="154"/>
      <c r="VQC13" s="154"/>
      <c r="VQD13" s="154"/>
      <c r="VQE13" s="154"/>
      <c r="VQF13" s="154"/>
      <c r="VQG13" s="154"/>
      <c r="VQH13" s="154"/>
      <c r="VQI13" s="154"/>
      <c r="VQJ13" s="154"/>
      <c r="VQK13" s="154"/>
      <c r="VQL13" s="154"/>
      <c r="VQM13" s="154"/>
      <c r="VQN13" s="154"/>
      <c r="VQO13" s="154"/>
      <c r="VQP13" s="154"/>
      <c r="VQQ13" s="154"/>
      <c r="VQR13" s="154"/>
      <c r="VQS13" s="154"/>
      <c r="VQT13" s="154"/>
      <c r="VQU13" s="154"/>
      <c r="VQV13" s="154"/>
      <c r="VQW13" s="154"/>
      <c r="VQX13" s="154"/>
      <c r="VQY13" s="154"/>
      <c r="VQZ13" s="154"/>
      <c r="VRA13" s="154"/>
      <c r="VRB13" s="154"/>
      <c r="VRC13" s="154"/>
      <c r="VRD13" s="154"/>
      <c r="VRE13" s="154"/>
      <c r="VRF13" s="154"/>
      <c r="VRG13" s="154"/>
      <c r="VRH13" s="154"/>
      <c r="VRI13" s="154"/>
      <c r="VRJ13" s="154"/>
      <c r="VRK13" s="154"/>
      <c r="VRL13" s="154"/>
      <c r="VRM13" s="154"/>
      <c r="VRN13" s="154"/>
      <c r="VRO13" s="154"/>
      <c r="VRP13" s="154"/>
      <c r="VRQ13" s="154"/>
      <c r="VRR13" s="154"/>
      <c r="VRS13" s="154"/>
      <c r="VRT13" s="154"/>
      <c r="VRU13" s="154"/>
      <c r="VRV13" s="154"/>
      <c r="VRW13" s="154"/>
      <c r="VRX13" s="154"/>
      <c r="VRY13" s="154"/>
      <c r="VRZ13" s="154"/>
      <c r="VSA13" s="154"/>
      <c r="VSB13" s="154"/>
      <c r="VSC13" s="154"/>
      <c r="VSD13" s="154"/>
      <c r="VSE13" s="154"/>
      <c r="VSF13" s="154"/>
      <c r="VSG13" s="154"/>
      <c r="VSH13" s="154"/>
      <c r="VSI13" s="154"/>
      <c r="VSJ13" s="154"/>
      <c r="VSK13" s="154"/>
      <c r="VSL13" s="154"/>
      <c r="VSM13" s="154"/>
      <c r="VSN13" s="154"/>
      <c r="VSO13" s="154"/>
      <c r="VSP13" s="154"/>
      <c r="VSQ13" s="154"/>
      <c r="VSR13" s="154"/>
      <c r="VSS13" s="154"/>
      <c r="VST13" s="154"/>
      <c r="VSU13" s="154"/>
      <c r="VSV13" s="154"/>
      <c r="VSW13" s="154"/>
      <c r="VSX13" s="154"/>
      <c r="VSY13" s="154"/>
      <c r="VSZ13" s="154"/>
      <c r="VTA13" s="154"/>
      <c r="VTB13" s="154"/>
      <c r="VTC13" s="154"/>
      <c r="VTD13" s="154"/>
      <c r="VTE13" s="154"/>
      <c r="VTF13" s="154"/>
      <c r="VTG13" s="154"/>
      <c r="VTH13" s="154"/>
      <c r="VTI13" s="154"/>
      <c r="VTJ13" s="154"/>
      <c r="VTK13" s="154"/>
      <c r="VTL13" s="154"/>
      <c r="VTM13" s="154"/>
      <c r="VTN13" s="154"/>
      <c r="VTO13" s="154"/>
      <c r="VTP13" s="154"/>
      <c r="VTQ13" s="154"/>
      <c r="VTR13" s="154"/>
      <c r="VTS13" s="154"/>
      <c r="VTT13" s="154"/>
      <c r="VTU13" s="154"/>
      <c r="VTV13" s="154"/>
      <c r="VTW13" s="154"/>
      <c r="VTX13" s="154"/>
      <c r="VTY13" s="154"/>
      <c r="VTZ13" s="154"/>
      <c r="VUA13" s="154"/>
      <c r="VUB13" s="154"/>
      <c r="VUC13" s="154"/>
      <c r="VUD13" s="154"/>
      <c r="VUE13" s="154"/>
      <c r="VUF13" s="154"/>
      <c r="VUG13" s="154"/>
      <c r="VUH13" s="154"/>
      <c r="VUI13" s="154"/>
      <c r="VUJ13" s="154"/>
      <c r="VUK13" s="154"/>
      <c r="VUL13" s="154"/>
      <c r="VUM13" s="154"/>
      <c r="VUN13" s="154"/>
      <c r="VUO13" s="154"/>
      <c r="VUP13" s="154"/>
      <c r="VUQ13" s="154"/>
      <c r="VUR13" s="154"/>
      <c r="VUS13" s="154"/>
      <c r="VUT13" s="154"/>
      <c r="VUU13" s="154"/>
      <c r="VUV13" s="154"/>
      <c r="VUW13" s="154"/>
      <c r="VUX13" s="154"/>
      <c r="VUY13" s="154"/>
      <c r="VUZ13" s="154"/>
      <c r="VVA13" s="154"/>
      <c r="VVB13" s="154"/>
      <c r="VVC13" s="154"/>
      <c r="VVD13" s="154"/>
      <c r="VVE13" s="154"/>
      <c r="VVF13" s="154"/>
      <c r="VVG13" s="154"/>
      <c r="VVH13" s="154"/>
      <c r="VVI13" s="154"/>
      <c r="VVJ13" s="154"/>
      <c r="VVK13" s="154"/>
      <c r="VVL13" s="154"/>
      <c r="VVM13" s="154"/>
      <c r="VVN13" s="154"/>
      <c r="VVO13" s="154"/>
      <c r="VVP13" s="154"/>
      <c r="VVQ13" s="154"/>
      <c r="VVR13" s="154"/>
      <c r="VVS13" s="154"/>
      <c r="VVT13" s="154"/>
      <c r="VVU13" s="154"/>
      <c r="VVV13" s="154"/>
      <c r="VVW13" s="154"/>
      <c r="VVX13" s="154"/>
      <c r="VVY13" s="154"/>
      <c r="VVZ13" s="154"/>
      <c r="VWA13" s="154"/>
      <c r="VWB13" s="154"/>
      <c r="VWC13" s="154"/>
      <c r="VWD13" s="154"/>
      <c r="VWE13" s="154"/>
      <c r="VWF13" s="154"/>
      <c r="VWG13" s="154"/>
      <c r="VWH13" s="154"/>
      <c r="VWI13" s="154"/>
      <c r="VWJ13" s="154"/>
      <c r="VWK13" s="154"/>
      <c r="VWL13" s="154"/>
      <c r="VWM13" s="154"/>
      <c r="VWN13" s="154"/>
      <c r="VWO13" s="154"/>
      <c r="VWP13" s="154"/>
      <c r="VWQ13" s="154"/>
      <c r="VWR13" s="154"/>
      <c r="VWS13" s="154"/>
      <c r="VWT13" s="154"/>
      <c r="VWU13" s="154"/>
      <c r="VWV13" s="154"/>
      <c r="VWW13" s="154"/>
      <c r="VWX13" s="154"/>
      <c r="VWY13" s="154"/>
      <c r="VWZ13" s="154"/>
      <c r="VXA13" s="154"/>
      <c r="VXB13" s="154"/>
      <c r="VXC13" s="154"/>
      <c r="VXD13" s="154"/>
      <c r="VXE13" s="154"/>
      <c r="VXF13" s="154"/>
      <c r="VXG13" s="154"/>
      <c r="VXH13" s="154"/>
      <c r="VXI13" s="154"/>
      <c r="VXJ13" s="154"/>
      <c r="VXK13" s="154"/>
      <c r="VXL13" s="154"/>
      <c r="VXM13" s="154"/>
      <c r="VXN13" s="154"/>
      <c r="VXO13" s="154"/>
      <c r="VXP13" s="154"/>
      <c r="VXQ13" s="154"/>
      <c r="VXR13" s="154"/>
      <c r="VXS13" s="154"/>
      <c r="VXT13" s="154"/>
      <c r="VXU13" s="154"/>
      <c r="VXV13" s="154"/>
      <c r="VXW13" s="154"/>
      <c r="VXX13" s="154"/>
      <c r="VXY13" s="154"/>
      <c r="VXZ13" s="154"/>
      <c r="VYA13" s="154"/>
      <c r="VYB13" s="154"/>
      <c r="VYC13" s="154"/>
      <c r="VYD13" s="154"/>
      <c r="VYE13" s="154"/>
      <c r="VYF13" s="154"/>
      <c r="VYG13" s="154"/>
      <c r="VYH13" s="154"/>
      <c r="VYI13" s="154"/>
      <c r="VYJ13" s="154"/>
      <c r="VYK13" s="154"/>
      <c r="VYL13" s="154"/>
      <c r="VYM13" s="154"/>
      <c r="VYN13" s="154"/>
      <c r="VYO13" s="154"/>
      <c r="VYP13" s="154"/>
      <c r="VYQ13" s="154"/>
      <c r="VYR13" s="154"/>
      <c r="VYS13" s="154"/>
      <c r="VYT13" s="154"/>
      <c r="VYU13" s="154"/>
      <c r="VYV13" s="154"/>
      <c r="VYW13" s="154"/>
      <c r="VYX13" s="154"/>
      <c r="VYY13" s="154"/>
      <c r="VYZ13" s="154"/>
      <c r="VZA13" s="154"/>
      <c r="VZB13" s="154"/>
      <c r="VZC13" s="154"/>
      <c r="VZD13" s="154"/>
      <c r="VZE13" s="154"/>
      <c r="VZF13" s="154"/>
      <c r="VZG13" s="154"/>
      <c r="VZH13" s="154"/>
      <c r="VZI13" s="154"/>
      <c r="VZJ13" s="154"/>
      <c r="VZK13" s="154"/>
      <c r="VZL13" s="154"/>
      <c r="VZM13" s="154"/>
      <c r="VZN13" s="154"/>
      <c r="VZO13" s="154"/>
      <c r="VZP13" s="154"/>
      <c r="VZQ13" s="154"/>
      <c r="VZR13" s="154"/>
      <c r="VZS13" s="154"/>
      <c r="VZT13" s="154"/>
      <c r="VZU13" s="154"/>
      <c r="VZV13" s="154"/>
      <c r="VZW13" s="154"/>
      <c r="VZX13" s="154"/>
      <c r="VZY13" s="154"/>
      <c r="VZZ13" s="154"/>
      <c r="WAA13" s="154"/>
      <c r="WAB13" s="154"/>
      <c r="WAC13" s="154"/>
      <c r="WAD13" s="154"/>
      <c r="WAE13" s="154"/>
      <c r="WAF13" s="154"/>
      <c r="WAG13" s="154"/>
      <c r="WAH13" s="154"/>
      <c r="WAI13" s="154"/>
      <c r="WAJ13" s="154"/>
      <c r="WAK13" s="154"/>
      <c r="WAL13" s="154"/>
      <c r="WAM13" s="154"/>
      <c r="WAN13" s="154"/>
      <c r="WAO13" s="154"/>
      <c r="WAP13" s="154"/>
      <c r="WAQ13" s="154"/>
      <c r="WAR13" s="154"/>
      <c r="WAS13" s="154"/>
      <c r="WAT13" s="154"/>
      <c r="WAU13" s="154"/>
      <c r="WAV13" s="154"/>
      <c r="WAW13" s="154"/>
      <c r="WAX13" s="154"/>
      <c r="WAY13" s="154"/>
      <c r="WAZ13" s="154"/>
      <c r="WBA13" s="154"/>
      <c r="WBB13" s="154"/>
      <c r="WBC13" s="154"/>
      <c r="WBD13" s="154"/>
      <c r="WBE13" s="154"/>
      <c r="WBF13" s="154"/>
      <c r="WBG13" s="154"/>
      <c r="WBH13" s="154"/>
      <c r="WBI13" s="154"/>
      <c r="WBJ13" s="154"/>
      <c r="WBK13" s="154"/>
      <c r="WBL13" s="154"/>
      <c r="WBM13" s="154"/>
      <c r="WBN13" s="154"/>
      <c r="WBO13" s="154"/>
      <c r="WBP13" s="154"/>
      <c r="WBQ13" s="154"/>
      <c r="WBR13" s="154"/>
      <c r="WBS13" s="154"/>
      <c r="WBT13" s="154"/>
      <c r="WBU13" s="154"/>
      <c r="WBV13" s="154"/>
      <c r="WBW13" s="154"/>
      <c r="WBX13" s="154"/>
      <c r="WBY13" s="154"/>
      <c r="WBZ13" s="154"/>
      <c r="WCA13" s="154"/>
      <c r="WCB13" s="154"/>
      <c r="WCC13" s="154"/>
      <c r="WCD13" s="154"/>
      <c r="WCE13" s="154"/>
      <c r="WCF13" s="154"/>
      <c r="WCG13" s="154"/>
      <c r="WCH13" s="154"/>
      <c r="WCI13" s="154"/>
      <c r="WCJ13" s="154"/>
      <c r="WCK13" s="154"/>
      <c r="WCL13" s="154"/>
      <c r="WCM13" s="154"/>
      <c r="WCN13" s="154"/>
      <c r="WCO13" s="154"/>
      <c r="WCP13" s="154"/>
      <c r="WCQ13" s="154"/>
      <c r="WCR13" s="154"/>
      <c r="WCS13" s="154"/>
      <c r="WCT13" s="154"/>
      <c r="WCU13" s="154"/>
      <c r="WCV13" s="154"/>
      <c r="WCW13" s="154"/>
      <c r="WCX13" s="154"/>
      <c r="WCY13" s="154"/>
      <c r="WCZ13" s="154"/>
      <c r="WDA13" s="154"/>
      <c r="WDB13" s="154"/>
      <c r="WDC13" s="154"/>
      <c r="WDD13" s="154"/>
      <c r="WDE13" s="154"/>
      <c r="WDF13" s="154"/>
      <c r="WDG13" s="154"/>
      <c r="WDH13" s="154"/>
      <c r="WDI13" s="154"/>
      <c r="WDJ13" s="154"/>
      <c r="WDK13" s="154"/>
      <c r="WDL13" s="154"/>
      <c r="WDM13" s="154"/>
      <c r="WDN13" s="154"/>
      <c r="WDO13" s="154"/>
      <c r="WDP13" s="154"/>
      <c r="WDQ13" s="154"/>
      <c r="WDR13" s="154"/>
      <c r="WDS13" s="154"/>
      <c r="WDT13" s="154"/>
      <c r="WDU13" s="154"/>
      <c r="WDV13" s="154"/>
      <c r="WDW13" s="154"/>
      <c r="WDX13" s="154"/>
      <c r="WDY13" s="154"/>
      <c r="WDZ13" s="154"/>
      <c r="WEA13" s="154"/>
      <c r="WEB13" s="154"/>
      <c r="WEC13" s="154"/>
      <c r="WED13" s="154"/>
      <c r="WEE13" s="154"/>
      <c r="WEF13" s="154"/>
      <c r="WEG13" s="154"/>
      <c r="WEH13" s="154"/>
      <c r="WEI13" s="154"/>
      <c r="WEJ13" s="154"/>
      <c r="WEK13" s="154"/>
      <c r="WEL13" s="154"/>
      <c r="WEM13" s="154"/>
      <c r="WEN13" s="154"/>
      <c r="WEO13" s="154"/>
      <c r="WEP13" s="154"/>
      <c r="WEQ13" s="154"/>
      <c r="WER13" s="154"/>
      <c r="WES13" s="154"/>
      <c r="WET13" s="154"/>
      <c r="WEU13" s="154"/>
      <c r="WEV13" s="154"/>
      <c r="WEW13" s="154"/>
      <c r="WEX13" s="154"/>
      <c r="WEY13" s="154"/>
      <c r="WEZ13" s="154"/>
      <c r="WFA13" s="154"/>
      <c r="WFB13" s="154"/>
      <c r="WFC13" s="154"/>
      <c r="WFD13" s="154"/>
      <c r="WFE13" s="154"/>
      <c r="WFF13" s="154"/>
      <c r="WFG13" s="154"/>
      <c r="WFH13" s="154"/>
      <c r="WFI13" s="154"/>
      <c r="WFJ13" s="154"/>
      <c r="WFK13" s="154"/>
      <c r="WFL13" s="154"/>
      <c r="WFM13" s="154"/>
      <c r="WFN13" s="154"/>
      <c r="WFO13" s="154"/>
      <c r="WFP13" s="154"/>
      <c r="WFQ13" s="154"/>
      <c r="WFR13" s="154"/>
      <c r="WFS13" s="154"/>
      <c r="WFT13" s="154"/>
      <c r="WFU13" s="154"/>
      <c r="WFV13" s="154"/>
      <c r="WFW13" s="154"/>
      <c r="WFX13" s="154"/>
      <c r="WFY13" s="154"/>
      <c r="WFZ13" s="154"/>
      <c r="WGA13" s="154"/>
      <c r="WGB13" s="154"/>
      <c r="WGC13" s="154"/>
      <c r="WGD13" s="154"/>
      <c r="WGE13" s="154"/>
      <c r="WGF13" s="154"/>
      <c r="WGG13" s="154"/>
      <c r="WGH13" s="154"/>
      <c r="WGI13" s="154"/>
      <c r="WGJ13" s="154"/>
      <c r="WGK13" s="154"/>
      <c r="WGL13" s="154"/>
      <c r="WGM13" s="154"/>
      <c r="WGN13" s="154"/>
      <c r="WGO13" s="154"/>
      <c r="WGP13" s="154"/>
      <c r="WGQ13" s="154"/>
      <c r="WGR13" s="154"/>
      <c r="WGS13" s="154"/>
      <c r="WGT13" s="154"/>
      <c r="WGU13" s="154"/>
      <c r="WGV13" s="154"/>
      <c r="WGW13" s="154"/>
      <c r="WGX13" s="154"/>
      <c r="WGY13" s="154"/>
      <c r="WGZ13" s="154"/>
      <c r="WHA13" s="154"/>
      <c r="WHB13" s="154"/>
      <c r="WHC13" s="154"/>
      <c r="WHD13" s="154"/>
      <c r="WHE13" s="154"/>
      <c r="WHF13" s="154"/>
      <c r="WHG13" s="154"/>
      <c r="WHH13" s="154"/>
      <c r="WHI13" s="154"/>
      <c r="WHJ13" s="154"/>
      <c r="WHK13" s="154"/>
      <c r="WHL13" s="154"/>
      <c r="WHM13" s="154"/>
      <c r="WHN13" s="154"/>
      <c r="WHO13" s="154"/>
      <c r="WHP13" s="154"/>
      <c r="WHQ13" s="154"/>
      <c r="WHR13" s="154"/>
      <c r="WHS13" s="154"/>
      <c r="WHT13" s="154"/>
      <c r="WHU13" s="154"/>
      <c r="WHV13" s="154"/>
      <c r="WHW13" s="154"/>
      <c r="WHX13" s="154"/>
      <c r="WHY13" s="154"/>
      <c r="WHZ13" s="154"/>
      <c r="WIA13" s="154"/>
      <c r="WIB13" s="154"/>
      <c r="WIC13" s="154"/>
      <c r="WID13" s="154"/>
      <c r="WIE13" s="154"/>
      <c r="WIF13" s="154"/>
      <c r="WIG13" s="154"/>
      <c r="WIH13" s="154"/>
      <c r="WII13" s="154"/>
      <c r="WIJ13" s="154"/>
      <c r="WIK13" s="154"/>
      <c r="WIL13" s="154"/>
      <c r="WIM13" s="154"/>
      <c r="WIN13" s="154"/>
      <c r="WIO13" s="154"/>
      <c r="WIP13" s="154"/>
      <c r="WIQ13" s="154"/>
      <c r="WIR13" s="154"/>
      <c r="WIS13" s="154"/>
      <c r="WIT13" s="154"/>
      <c r="WIU13" s="154"/>
      <c r="WIV13" s="154"/>
      <c r="WIW13" s="154"/>
      <c r="WIX13" s="154"/>
      <c r="WIY13" s="154"/>
      <c r="WIZ13" s="154"/>
      <c r="WJA13" s="154"/>
      <c r="WJB13" s="154"/>
      <c r="WJC13" s="154"/>
      <c r="WJD13" s="154"/>
      <c r="WJE13" s="154"/>
      <c r="WJF13" s="154"/>
      <c r="WJG13" s="154"/>
      <c r="WJH13" s="154"/>
      <c r="WJI13" s="154"/>
      <c r="WJJ13" s="154"/>
      <c r="WJK13" s="154"/>
      <c r="WJL13" s="154"/>
      <c r="WJM13" s="154"/>
      <c r="WJN13" s="154"/>
      <c r="WJO13" s="154"/>
      <c r="WJP13" s="154"/>
      <c r="WJQ13" s="154"/>
      <c r="WJR13" s="154"/>
      <c r="WJS13" s="154"/>
      <c r="WJT13" s="154"/>
      <c r="WJU13" s="154"/>
      <c r="WJV13" s="154"/>
      <c r="WJW13" s="154"/>
      <c r="WJX13" s="154"/>
      <c r="WJY13" s="154"/>
      <c r="WJZ13" s="154"/>
      <c r="WKA13" s="154"/>
      <c r="WKB13" s="154"/>
      <c r="WKC13" s="154"/>
      <c r="WKD13" s="154"/>
      <c r="WKE13" s="154"/>
      <c r="WKF13" s="154"/>
      <c r="WKG13" s="154"/>
      <c r="WKH13" s="154"/>
      <c r="WKI13" s="154"/>
      <c r="WKJ13" s="154"/>
      <c r="WKK13" s="154"/>
      <c r="WKL13" s="154"/>
      <c r="WKM13" s="154"/>
      <c r="WKN13" s="154"/>
      <c r="WKO13" s="154"/>
      <c r="WKP13" s="154"/>
      <c r="WKQ13" s="154"/>
      <c r="WKR13" s="154"/>
      <c r="WKS13" s="154"/>
      <c r="WKT13" s="154"/>
      <c r="WKU13" s="154"/>
      <c r="WKV13" s="154"/>
      <c r="WKW13" s="154"/>
      <c r="WKX13" s="154"/>
      <c r="WKY13" s="154"/>
      <c r="WKZ13" s="154"/>
      <c r="WLA13" s="154"/>
      <c r="WLB13" s="154"/>
      <c r="WLC13" s="154"/>
      <c r="WLD13" s="154"/>
      <c r="WLE13" s="154"/>
      <c r="WLF13" s="154"/>
      <c r="WLG13" s="154"/>
      <c r="WLH13" s="154"/>
      <c r="WLI13" s="154"/>
      <c r="WLJ13" s="154"/>
      <c r="WLK13" s="154"/>
      <c r="WLL13" s="154"/>
      <c r="WLM13" s="154"/>
      <c r="WLN13" s="154"/>
      <c r="WLO13" s="154"/>
      <c r="WLP13" s="154"/>
      <c r="WLQ13" s="154"/>
      <c r="WLR13" s="154"/>
      <c r="WLS13" s="154"/>
      <c r="WLT13" s="154"/>
      <c r="WLU13" s="154"/>
      <c r="WLV13" s="154"/>
      <c r="WLW13" s="154"/>
      <c r="WLX13" s="154"/>
      <c r="WLY13" s="154"/>
      <c r="WLZ13" s="154"/>
      <c r="WMA13" s="154"/>
      <c r="WMB13" s="154"/>
      <c r="WMC13" s="154"/>
      <c r="WMD13" s="154"/>
      <c r="WME13" s="154"/>
      <c r="WMF13" s="154"/>
      <c r="WMG13" s="154"/>
      <c r="WMH13" s="154"/>
      <c r="WMI13" s="154"/>
      <c r="WMJ13" s="154"/>
      <c r="WMK13" s="154"/>
      <c r="WML13" s="154"/>
      <c r="WMM13" s="154"/>
      <c r="WMN13" s="154"/>
      <c r="WMO13" s="154"/>
      <c r="WMP13" s="154"/>
      <c r="WMQ13" s="154"/>
      <c r="WMR13" s="154"/>
      <c r="WMS13" s="154"/>
      <c r="WMT13" s="154"/>
      <c r="WMU13" s="154"/>
      <c r="WMV13" s="154"/>
      <c r="WMW13" s="154"/>
      <c r="WMX13" s="154"/>
      <c r="WMY13" s="154"/>
      <c r="WMZ13" s="154"/>
      <c r="WNA13" s="154"/>
      <c r="WNB13" s="154"/>
      <c r="WNC13" s="154"/>
      <c r="WND13" s="154"/>
      <c r="WNE13" s="154"/>
      <c r="WNF13" s="154"/>
      <c r="WNG13" s="154"/>
      <c r="WNH13" s="154"/>
      <c r="WNI13" s="154"/>
      <c r="WNJ13" s="154"/>
      <c r="WNK13" s="154"/>
      <c r="WNL13" s="154"/>
      <c r="WNM13" s="154"/>
      <c r="WNN13" s="154"/>
      <c r="WNO13" s="154"/>
      <c r="WNP13" s="154"/>
      <c r="WNQ13" s="154"/>
      <c r="WNR13" s="154"/>
      <c r="WNS13" s="154"/>
      <c r="WNT13" s="154"/>
      <c r="WNU13" s="154"/>
      <c r="WNV13" s="154"/>
      <c r="WNW13" s="154"/>
      <c r="WNX13" s="154"/>
      <c r="WNY13" s="154"/>
      <c r="WNZ13" s="154"/>
      <c r="WOA13" s="154"/>
      <c r="WOB13" s="154"/>
      <c r="WOC13" s="154"/>
      <c r="WOD13" s="154"/>
      <c r="WOE13" s="154"/>
      <c r="WOF13" s="154"/>
      <c r="WOG13" s="154"/>
      <c r="WOH13" s="154"/>
      <c r="WOI13" s="154"/>
      <c r="WOJ13" s="154"/>
      <c r="WOK13" s="154"/>
      <c r="WOL13" s="154"/>
      <c r="WOM13" s="154"/>
      <c r="WON13" s="154"/>
      <c r="WOO13" s="154"/>
      <c r="WOP13" s="154"/>
      <c r="WOQ13" s="154"/>
      <c r="WOR13" s="154"/>
      <c r="WOS13" s="154"/>
      <c r="WOT13" s="154"/>
      <c r="WOU13" s="154"/>
      <c r="WOV13" s="154"/>
      <c r="WOW13" s="154"/>
      <c r="WOX13" s="154"/>
      <c r="WOY13" s="154"/>
      <c r="WOZ13" s="154"/>
      <c r="WPA13" s="154"/>
      <c r="WPB13" s="154"/>
      <c r="WPC13" s="154"/>
      <c r="WPD13" s="154"/>
      <c r="WPE13" s="154"/>
      <c r="WPF13" s="154"/>
      <c r="WPG13" s="154"/>
      <c r="WPH13" s="154"/>
      <c r="WPI13" s="154"/>
      <c r="WPJ13" s="154"/>
      <c r="WPK13" s="154"/>
      <c r="WPL13" s="154"/>
      <c r="WPM13" s="154"/>
      <c r="WPN13" s="154"/>
      <c r="WPO13" s="154"/>
      <c r="WPP13" s="154"/>
      <c r="WPQ13" s="154"/>
      <c r="WPR13" s="154"/>
      <c r="WPS13" s="154"/>
      <c r="WPT13" s="154"/>
      <c r="WPU13" s="154"/>
      <c r="WPV13" s="154"/>
      <c r="WPW13" s="154"/>
      <c r="WPX13" s="154"/>
      <c r="WPY13" s="154"/>
      <c r="WPZ13" s="154"/>
      <c r="WQA13" s="154"/>
      <c r="WQB13" s="154"/>
      <c r="WQC13" s="154"/>
      <c r="WQD13" s="154"/>
      <c r="WQE13" s="154"/>
      <c r="WQF13" s="154"/>
      <c r="WQG13" s="154"/>
      <c r="WQH13" s="154"/>
      <c r="WQI13" s="154"/>
      <c r="WQJ13" s="154"/>
      <c r="WQK13" s="154"/>
      <c r="WQL13" s="154"/>
      <c r="WQM13" s="154"/>
      <c r="WQN13" s="154"/>
      <c r="WQO13" s="154"/>
      <c r="WQP13" s="154"/>
      <c r="WQQ13" s="154"/>
      <c r="WQR13" s="154"/>
      <c r="WQS13" s="154"/>
      <c r="WQT13" s="154"/>
      <c r="WQU13" s="154"/>
      <c r="WQV13" s="154"/>
      <c r="WQW13" s="154"/>
      <c r="WQX13" s="154"/>
      <c r="WQY13" s="154"/>
      <c r="WQZ13" s="154"/>
      <c r="WRA13" s="154"/>
      <c r="WRB13" s="154"/>
      <c r="WRC13" s="154"/>
      <c r="WRD13" s="154"/>
      <c r="WRE13" s="154"/>
      <c r="WRF13" s="154"/>
      <c r="WRG13" s="154"/>
      <c r="WRH13" s="154"/>
      <c r="WRI13" s="154"/>
      <c r="WRJ13" s="154"/>
      <c r="WRK13" s="154"/>
      <c r="WRL13" s="154"/>
      <c r="WRM13" s="154"/>
      <c r="WRN13" s="154"/>
      <c r="WRO13" s="154"/>
      <c r="WRP13" s="154"/>
      <c r="WRQ13" s="154"/>
      <c r="WRR13" s="154"/>
      <c r="WRS13" s="154"/>
      <c r="WRT13" s="154"/>
      <c r="WRU13" s="154"/>
      <c r="WRV13" s="154"/>
      <c r="WRW13" s="154"/>
      <c r="WRX13" s="154"/>
      <c r="WRY13" s="154"/>
      <c r="WRZ13" s="154"/>
      <c r="WSA13" s="154"/>
      <c r="WSB13" s="154"/>
      <c r="WSC13" s="154"/>
      <c r="WSD13" s="154"/>
      <c r="WSE13" s="154"/>
      <c r="WSF13" s="154"/>
      <c r="WSG13" s="154"/>
      <c r="WSH13" s="154"/>
      <c r="WSI13" s="154"/>
      <c r="WSJ13" s="154"/>
      <c r="WSK13" s="154"/>
      <c r="WSL13" s="154"/>
      <c r="WSM13" s="154"/>
      <c r="WSN13" s="154"/>
      <c r="WSO13" s="154"/>
      <c r="WSP13" s="154"/>
      <c r="WSQ13" s="154"/>
      <c r="WSR13" s="154"/>
      <c r="WSS13" s="154"/>
      <c r="WST13" s="154"/>
      <c r="WSU13" s="154"/>
      <c r="WSV13" s="154"/>
      <c r="WSW13" s="154"/>
      <c r="WSX13" s="154"/>
      <c r="WSY13" s="154"/>
      <c r="WSZ13" s="154"/>
      <c r="WTA13" s="154"/>
      <c r="WTB13" s="154"/>
      <c r="WTC13" s="154"/>
      <c r="WTD13" s="154"/>
      <c r="WTE13" s="154"/>
      <c r="WTF13" s="154"/>
      <c r="WTG13" s="154"/>
      <c r="WTH13" s="154"/>
      <c r="WTI13" s="154"/>
      <c r="WTJ13" s="154"/>
      <c r="WTK13" s="154"/>
      <c r="WTL13" s="154"/>
      <c r="WTM13" s="154"/>
      <c r="WTN13" s="154"/>
      <c r="WTO13" s="154"/>
      <c r="WTP13" s="154"/>
      <c r="WTQ13" s="154"/>
      <c r="WTR13" s="154"/>
      <c r="WTS13" s="154"/>
      <c r="WTT13" s="154"/>
      <c r="WTU13" s="154"/>
      <c r="WTV13" s="154"/>
      <c r="WTW13" s="154"/>
      <c r="WTX13" s="154"/>
      <c r="WTY13" s="154"/>
      <c r="WTZ13" s="154"/>
      <c r="WUA13" s="154"/>
      <c r="WUB13" s="154"/>
      <c r="WUC13" s="154"/>
      <c r="WUD13" s="154"/>
      <c r="WUE13" s="154"/>
      <c r="WUF13" s="154"/>
      <c r="WUG13" s="154"/>
      <c r="WUH13" s="154"/>
      <c r="WUI13" s="154"/>
      <c r="WUJ13" s="154"/>
      <c r="WUK13" s="154"/>
      <c r="WUL13" s="154"/>
      <c r="WUM13" s="154"/>
      <c r="WUN13" s="154"/>
      <c r="WUO13" s="154"/>
      <c r="WUP13" s="154"/>
      <c r="WUQ13" s="154"/>
      <c r="WUR13" s="154"/>
      <c r="WUS13" s="154"/>
      <c r="WUT13" s="154"/>
      <c r="WUU13" s="154"/>
      <c r="WUV13" s="154"/>
      <c r="WUW13" s="154"/>
      <c r="WUX13" s="154"/>
      <c r="WUY13" s="154"/>
      <c r="WUZ13" s="154"/>
      <c r="WVA13" s="154"/>
      <c r="WVB13" s="154"/>
      <c r="WVC13" s="154"/>
      <c r="WVD13" s="154"/>
      <c r="WVE13" s="154"/>
      <c r="WVF13" s="154"/>
      <c r="WVG13" s="154"/>
      <c r="WVH13" s="154"/>
      <c r="WVI13" s="154"/>
      <c r="WVJ13" s="154"/>
      <c r="WVK13" s="154"/>
      <c r="WVL13" s="154"/>
      <c r="WVM13" s="154"/>
      <c r="WVN13" s="154"/>
      <c r="WVO13" s="154"/>
      <c r="WVP13" s="154"/>
      <c r="WVQ13" s="154"/>
      <c r="WVR13" s="154"/>
      <c r="WVS13" s="154"/>
      <c r="WVT13" s="154"/>
      <c r="WVU13" s="154"/>
      <c r="WVV13" s="154"/>
      <c r="WVW13" s="154"/>
      <c r="WVX13" s="154"/>
      <c r="WVY13" s="154"/>
      <c r="WVZ13" s="154"/>
      <c r="WWA13" s="154"/>
      <c r="WWB13" s="154"/>
      <c r="WWC13" s="154"/>
      <c r="WWD13" s="154"/>
      <c r="WWE13" s="154"/>
      <c r="WWF13" s="154"/>
      <c r="WWG13" s="154"/>
      <c r="WWH13" s="154"/>
      <c r="WWI13" s="154"/>
      <c r="WWJ13" s="154"/>
      <c r="WWK13" s="154"/>
      <c r="WWL13" s="154"/>
      <c r="WWM13" s="154"/>
      <c r="WWN13" s="154"/>
      <c r="WWO13" s="154"/>
      <c r="WWP13" s="154"/>
      <c r="WWQ13" s="154"/>
      <c r="WWR13" s="154"/>
      <c r="WWS13" s="154"/>
      <c r="WWT13" s="154"/>
      <c r="WWU13" s="154"/>
      <c r="WWV13" s="154"/>
      <c r="WWW13" s="154"/>
      <c r="WWX13" s="154"/>
      <c r="WWY13" s="154"/>
      <c r="WWZ13" s="154"/>
      <c r="WXA13" s="154"/>
      <c r="WXB13" s="154"/>
      <c r="WXC13" s="154"/>
      <c r="WXD13" s="154"/>
      <c r="WXE13" s="154"/>
      <c r="WXF13" s="154"/>
      <c r="WXG13" s="154"/>
      <c r="WXH13" s="154"/>
      <c r="WXI13" s="154"/>
      <c r="WXJ13" s="154"/>
      <c r="WXK13" s="154"/>
      <c r="WXL13" s="154"/>
      <c r="WXM13" s="154"/>
      <c r="WXN13" s="154"/>
      <c r="WXO13" s="154"/>
      <c r="WXP13" s="154"/>
      <c r="WXQ13" s="154"/>
      <c r="WXR13" s="154"/>
      <c r="WXS13" s="154"/>
      <c r="WXT13" s="154"/>
      <c r="WXU13" s="154"/>
      <c r="WXV13" s="154"/>
      <c r="WXW13" s="154"/>
      <c r="WXX13" s="154"/>
      <c r="WXY13" s="154"/>
      <c r="WXZ13" s="154"/>
      <c r="WYA13" s="154"/>
      <c r="WYB13" s="154"/>
      <c r="WYC13" s="154"/>
      <c r="WYD13" s="154"/>
      <c r="WYE13" s="154"/>
      <c r="WYF13" s="154"/>
      <c r="WYG13" s="154"/>
      <c r="WYH13" s="154"/>
      <c r="WYI13" s="154"/>
      <c r="WYJ13" s="154"/>
      <c r="WYK13" s="154"/>
      <c r="WYL13" s="154"/>
      <c r="WYM13" s="154"/>
      <c r="WYN13" s="154"/>
      <c r="WYO13" s="154"/>
      <c r="WYP13" s="154"/>
      <c r="WYQ13" s="154"/>
      <c r="WYR13" s="154"/>
      <c r="WYS13" s="154"/>
      <c r="WYT13" s="154"/>
      <c r="WYU13" s="154"/>
      <c r="WYV13" s="154"/>
      <c r="WYW13" s="154"/>
      <c r="WYX13" s="154"/>
      <c r="WYY13" s="154"/>
      <c r="WYZ13" s="154"/>
      <c r="WZA13" s="154"/>
      <c r="WZB13" s="154"/>
      <c r="WZC13" s="154"/>
      <c r="WZD13" s="154"/>
      <c r="WZE13" s="154"/>
      <c r="WZF13" s="154"/>
      <c r="WZG13" s="154"/>
      <c r="WZH13" s="154"/>
      <c r="WZI13" s="154"/>
      <c r="WZJ13" s="154"/>
      <c r="WZK13" s="154"/>
      <c r="WZL13" s="154"/>
      <c r="WZM13" s="154"/>
      <c r="WZN13" s="154"/>
      <c r="WZO13" s="154"/>
      <c r="WZP13" s="154"/>
      <c r="WZQ13" s="154"/>
      <c r="WZR13" s="154"/>
      <c r="WZS13" s="154"/>
      <c r="WZT13" s="154"/>
      <c r="WZU13" s="154"/>
      <c r="WZV13" s="154"/>
      <c r="WZW13" s="154"/>
      <c r="WZX13" s="154"/>
      <c r="WZY13" s="154"/>
      <c r="WZZ13" s="154"/>
      <c r="XAA13" s="154"/>
      <c r="XAB13" s="154"/>
      <c r="XAC13" s="154"/>
      <c r="XAD13" s="154"/>
      <c r="XAE13" s="154"/>
      <c r="XAF13" s="154"/>
      <c r="XAG13" s="154"/>
      <c r="XAH13" s="154"/>
      <c r="XAI13" s="154"/>
      <c r="XAJ13" s="154"/>
      <c r="XAK13" s="154"/>
      <c r="XAL13" s="154"/>
      <c r="XAM13" s="154"/>
      <c r="XAN13" s="154"/>
      <c r="XAO13" s="154"/>
      <c r="XAP13" s="154"/>
      <c r="XAQ13" s="154"/>
      <c r="XAR13" s="154"/>
      <c r="XAS13" s="154"/>
      <c r="XAT13" s="154"/>
      <c r="XAU13" s="154"/>
      <c r="XAV13" s="154"/>
      <c r="XAW13" s="154"/>
      <c r="XAX13" s="154"/>
      <c r="XAY13" s="154"/>
      <c r="XAZ13" s="154"/>
      <c r="XBA13" s="154"/>
      <c r="XBB13" s="154"/>
      <c r="XBC13" s="154"/>
      <c r="XBD13" s="154"/>
      <c r="XBE13" s="154"/>
      <c r="XBF13" s="154"/>
      <c r="XBG13" s="154"/>
      <c r="XBH13" s="154"/>
      <c r="XBI13" s="154"/>
      <c r="XBJ13" s="154"/>
      <c r="XBK13" s="154"/>
      <c r="XBL13" s="154"/>
      <c r="XBM13" s="154"/>
      <c r="XBN13" s="154"/>
      <c r="XBO13" s="154"/>
      <c r="XBP13" s="154"/>
      <c r="XBQ13" s="154"/>
      <c r="XBR13" s="154"/>
      <c r="XBS13" s="154"/>
      <c r="XBT13" s="154"/>
      <c r="XBU13" s="154"/>
      <c r="XBV13" s="154"/>
      <c r="XBW13" s="154"/>
      <c r="XBX13" s="154"/>
      <c r="XBY13" s="154"/>
      <c r="XBZ13" s="154"/>
      <c r="XCA13" s="154"/>
      <c r="XCB13" s="154"/>
      <c r="XCC13" s="154"/>
      <c r="XCD13" s="154"/>
      <c r="XCE13" s="154"/>
      <c r="XCF13" s="154"/>
      <c r="XCG13" s="154"/>
      <c r="XCH13" s="154"/>
      <c r="XCI13" s="154"/>
      <c r="XCJ13" s="154"/>
      <c r="XCK13" s="154"/>
      <c r="XCL13" s="154"/>
      <c r="XCM13" s="154"/>
      <c r="XCN13" s="154"/>
      <c r="XCO13" s="154"/>
      <c r="XCP13" s="154"/>
      <c r="XCQ13" s="154"/>
      <c r="XCR13" s="154"/>
      <c r="XCS13" s="154"/>
      <c r="XCT13" s="154"/>
      <c r="XCU13" s="154"/>
      <c r="XCV13" s="154"/>
      <c r="XCW13" s="154"/>
      <c r="XCX13" s="154"/>
      <c r="XCY13" s="154"/>
      <c r="XCZ13" s="154"/>
      <c r="XDA13" s="154"/>
      <c r="XDB13" s="154"/>
      <c r="XDC13" s="154"/>
      <c r="XDD13" s="154"/>
      <c r="XDE13" s="154"/>
      <c r="XDF13" s="154"/>
      <c r="XDG13" s="154"/>
      <c r="XDH13" s="154"/>
      <c r="XDI13" s="154"/>
      <c r="XDJ13" s="154"/>
      <c r="XDK13" s="154"/>
      <c r="XDL13" s="154"/>
      <c r="XDM13" s="154"/>
      <c r="XDN13" s="154"/>
      <c r="XDO13" s="154"/>
      <c r="XDP13" s="154"/>
      <c r="XDQ13" s="154"/>
      <c r="XDR13" s="154"/>
      <c r="XDS13" s="154"/>
      <c r="XDT13" s="154"/>
      <c r="XDU13" s="154"/>
      <c r="XDV13" s="154"/>
      <c r="XDW13" s="154"/>
      <c r="XDX13" s="154"/>
      <c r="XDY13" s="154"/>
      <c r="XDZ13" s="154"/>
      <c r="XEA13" s="154"/>
      <c r="XEB13" s="154"/>
      <c r="XEC13" s="154"/>
      <c r="XED13" s="154"/>
      <c r="XEE13" s="154"/>
      <c r="XEF13" s="154"/>
      <c r="XEG13" s="154"/>
      <c r="XEH13" s="154"/>
      <c r="XEI13" s="154"/>
      <c r="XEJ13" s="154"/>
      <c r="XEK13" s="154"/>
      <c r="XEL13" s="154"/>
      <c r="XEM13" s="154"/>
      <c r="XEN13" s="154"/>
      <c r="XEO13" s="154"/>
      <c r="XEP13" s="154"/>
      <c r="XEQ13" s="154"/>
      <c r="XER13" s="154"/>
      <c r="XES13" s="154"/>
      <c r="XET13" s="154"/>
      <c r="XEU13" s="154"/>
      <c r="XEV13" s="154"/>
      <c r="XEW13" s="154"/>
      <c r="XEX13" s="154"/>
      <c r="XEY13" s="154"/>
      <c r="XEZ13" s="154"/>
      <c r="XFA13" s="154"/>
      <c r="XFB13" s="154"/>
      <c r="XFC13" s="154"/>
      <c r="XFD13" s="154"/>
    </row>
    <row r="14" spans="3:16384" s="148" customFormat="1">
      <c r="C14" s="158"/>
      <c r="D14" s="102"/>
      <c r="E14" s="196"/>
      <c r="F14" s="103"/>
      <c r="G14" s="103"/>
      <c r="H14" s="103"/>
      <c r="I14" s="103"/>
      <c r="J14" s="103"/>
      <c r="K14" s="103"/>
      <c r="L14" s="103"/>
      <c r="M14" s="103"/>
      <c r="N14" s="103"/>
      <c r="O14" s="103"/>
      <c r="P14" s="103"/>
      <c r="Q14" s="103"/>
      <c r="R14" s="103"/>
      <c r="S14" s="103"/>
      <c r="T14" s="103"/>
      <c r="U14" s="132"/>
      <c r="V14" s="132"/>
      <c r="W14" s="103"/>
      <c r="X14" s="103"/>
      <c r="Y14" s="103"/>
      <c r="Z14" s="132"/>
      <c r="AA14" s="132"/>
      <c r="AB14" s="103"/>
      <c r="AC14" s="103"/>
      <c r="AD14" s="103"/>
      <c r="AE14" s="132"/>
      <c r="AF14" s="132"/>
      <c r="AG14" s="103"/>
      <c r="AH14" s="103"/>
      <c r="AI14" s="103"/>
      <c r="AJ14" s="132"/>
      <c r="AK14" s="132"/>
      <c r="AL14" s="103"/>
      <c r="AM14" s="103"/>
      <c r="AN14" s="103"/>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3"/>
    </row>
    <row r="15" spans="3:16384" s="151" customFormat="1">
      <c r="C15" s="162"/>
      <c r="D15" s="83"/>
      <c r="E15" s="197"/>
      <c r="F15" s="198"/>
      <c r="G15" s="198"/>
      <c r="H15" s="198"/>
      <c r="I15" s="198"/>
      <c r="J15" s="198"/>
      <c r="K15" s="198"/>
      <c r="L15" s="198"/>
      <c r="M15" s="198"/>
      <c r="N15" s="198"/>
      <c r="O15" s="198"/>
      <c r="P15" s="198"/>
      <c r="Q15" s="198"/>
      <c r="R15" s="198"/>
      <c r="S15" s="198"/>
      <c r="T15" s="198"/>
      <c r="U15" s="188"/>
      <c r="V15" s="188"/>
      <c r="W15" s="198"/>
      <c r="X15" s="198"/>
      <c r="Y15" s="198"/>
      <c r="Z15" s="188"/>
      <c r="AA15" s="188"/>
      <c r="AB15" s="198"/>
      <c r="AC15" s="198"/>
      <c r="AD15" s="198"/>
      <c r="AE15" s="188"/>
      <c r="AF15" s="188"/>
      <c r="AG15" s="198"/>
      <c r="AH15" s="198"/>
      <c r="AI15" s="198"/>
      <c r="AJ15" s="188"/>
      <c r="AK15" s="188"/>
      <c r="AL15" s="198"/>
      <c r="AM15" s="198"/>
      <c r="AN15" s="198"/>
      <c r="AO15" s="188"/>
      <c r="AP15" s="188"/>
      <c r="AQ15" s="188"/>
      <c r="AR15" s="188"/>
      <c r="AS15" s="188"/>
      <c r="AT15" s="188"/>
      <c r="AU15" s="188"/>
      <c r="AV15" s="188"/>
      <c r="AW15" s="188"/>
      <c r="AX15" s="188"/>
      <c r="AY15" s="188"/>
      <c r="AZ15" s="188"/>
      <c r="BA15" s="188"/>
      <c r="BB15" s="188"/>
      <c r="BC15" s="188"/>
      <c r="BD15" s="188"/>
      <c r="BE15" s="188"/>
    </row>
    <row r="16" spans="3:16384" s="179" customFormat="1" ht="11.25" customHeight="1">
      <c r="D16" s="480" t="s">
        <v>1076</v>
      </c>
      <c r="E16" s="480"/>
      <c r="F16" s="480"/>
      <c r="G16" s="480"/>
      <c r="H16" s="480"/>
    </row>
    <row r="17" spans="4:8" s="179" customFormat="1">
      <c r="D17" s="480"/>
      <c r="E17" s="480"/>
      <c r="F17" s="480"/>
      <c r="G17" s="480"/>
      <c r="H17" s="480"/>
    </row>
    <row r="18" spans="4:8" s="179" customFormat="1">
      <c r="D18" s="480"/>
      <c r="E18" s="480"/>
      <c r="F18" s="480"/>
      <c r="G18" s="480"/>
      <c r="H18" s="480"/>
    </row>
    <row r="19" spans="4:8" s="179" customFormat="1">
      <c r="D19" s="480"/>
      <c r="E19" s="480"/>
      <c r="F19" s="480"/>
      <c r="G19" s="480"/>
      <c r="H19" s="480"/>
    </row>
    <row r="20" spans="4:8" s="179" customFormat="1">
      <c r="D20" s="480"/>
      <c r="E20" s="480"/>
      <c r="F20" s="480"/>
      <c r="G20" s="480"/>
      <c r="H20" s="480"/>
    </row>
    <row r="21" spans="4:8" s="179" customFormat="1">
      <c r="D21" s="480"/>
      <c r="E21" s="480"/>
      <c r="F21" s="480"/>
      <c r="G21" s="480"/>
      <c r="H21" s="480"/>
    </row>
    <row r="22" spans="4:8" s="179" customFormat="1" ht="25.5" customHeight="1">
      <c r="D22" s="480"/>
      <c r="E22" s="480"/>
      <c r="F22" s="480"/>
      <c r="G22" s="480"/>
      <c r="H22" s="480"/>
    </row>
    <row r="23" spans="4:8" s="179" customFormat="1"/>
  </sheetData>
  <sheetProtection algorithmName="SHA-512" hashValue="XkclytOETuH8XbHp6jhupa6H+xn/E+ghFneNC2m/JElt+/bmOEeKZng2yG6bo1kOpdn+JJvPXej+5bhQHRF0wg==" saltValue="oZJERSPUJsEODCdHgVe9oA==" spinCount="100000" sheet="1" objects="1" scenarios="1" formatColumns="0" formatRows="0" autoFilter="0"/>
  <mergeCells count="209">
    <mergeCell ref="ET7:EX8"/>
    <mergeCell ref="EY7:FC8"/>
    <mergeCell ref="FD7:FH8"/>
    <mergeCell ref="CQ8:CR8"/>
    <mergeCell ref="CS8:CT8"/>
    <mergeCell ref="BZ7:BZ10"/>
    <mergeCell ref="BS8:BS10"/>
    <mergeCell ref="FU7:FU10"/>
    <mergeCell ref="CI8:CJ8"/>
    <mergeCell ref="DJ7:DN8"/>
    <mergeCell ref="FI7:FM8"/>
    <mergeCell ref="CK8:CL8"/>
    <mergeCell ref="CK7:CT7"/>
    <mergeCell ref="CM8:CN8"/>
    <mergeCell ref="FT7:FT10"/>
    <mergeCell ref="FN7:FR8"/>
    <mergeCell ref="CU8:CV8"/>
    <mergeCell ref="DC8:DD8"/>
    <mergeCell ref="DE7:DI8"/>
    <mergeCell ref="DZ8:EA8"/>
    <mergeCell ref="EB8:EC8"/>
    <mergeCell ref="ED8:EE8"/>
    <mergeCell ref="EF8:EG8"/>
    <mergeCell ref="EH8:EI8"/>
    <mergeCell ref="DZ7:EI7"/>
    <mergeCell ref="EJ7:EN8"/>
    <mergeCell ref="EO7:ES8"/>
    <mergeCell ref="DP7:DT8"/>
    <mergeCell ref="DU7:DY8"/>
    <mergeCell ref="BT7:BT10"/>
    <mergeCell ref="D7:D10"/>
    <mergeCell ref="E7:E10"/>
    <mergeCell ref="BP7:BS7"/>
    <mergeCell ref="F7:F10"/>
    <mergeCell ref="BK8:BO8"/>
    <mergeCell ref="BU7:BY8"/>
    <mergeCell ref="CO8:CP8"/>
    <mergeCell ref="CW8:CX8"/>
    <mergeCell ref="CU7:DD7"/>
    <mergeCell ref="DO7:DO10"/>
    <mergeCell ref="DA8:DB8"/>
    <mergeCell ref="CY8:CZ8"/>
    <mergeCell ref="CU9:CU10"/>
    <mergeCell ref="CV9:CV10"/>
    <mergeCell ref="CW9:CW10"/>
    <mergeCell ref="CX9:CX10"/>
    <mergeCell ref="CY9:CY10"/>
    <mergeCell ref="AQ8:AU8"/>
    <mergeCell ref="S9:T9"/>
    <mergeCell ref="BP8:BP10"/>
    <mergeCell ref="BF8:BJ8"/>
    <mergeCell ref="AV8:AZ8"/>
    <mergeCell ref="BA8:BE8"/>
    <mergeCell ref="R7:BE7"/>
    <mergeCell ref="BF7:BO7"/>
    <mergeCell ref="R8:V8"/>
    <mergeCell ref="R9:R10"/>
    <mergeCell ref="U9:U10"/>
    <mergeCell ref="V9:V10"/>
    <mergeCell ref="AR9:AR10"/>
    <mergeCell ref="AS9:AS10"/>
    <mergeCell ref="AT9:AT10"/>
    <mergeCell ref="AU9:AU10"/>
    <mergeCell ref="AV9:AV10"/>
    <mergeCell ref="AQ9:AQ10"/>
    <mergeCell ref="AW9:AW10"/>
    <mergeCell ref="AX9:AX10"/>
    <mergeCell ref="AY9:AY10"/>
    <mergeCell ref="AZ9:AZ10"/>
    <mergeCell ref="BA9:BA10"/>
    <mergeCell ref="BO9:BO10"/>
    <mergeCell ref="BG9:BG10"/>
    <mergeCell ref="CA7:CJ7"/>
    <mergeCell ref="CA8:CB8"/>
    <mergeCell ref="CC8:CD8"/>
    <mergeCell ref="CE8:CF8"/>
    <mergeCell ref="CG8:CH8"/>
    <mergeCell ref="BB9:BB10"/>
    <mergeCell ref="BC9:BC10"/>
    <mergeCell ref="BD9:BD10"/>
    <mergeCell ref="BE9:BE10"/>
    <mergeCell ref="BF9:BF10"/>
    <mergeCell ref="BQ8:BR9"/>
    <mergeCell ref="CA9:CA10"/>
    <mergeCell ref="CB9:CB10"/>
    <mergeCell ref="CC9:CC10"/>
    <mergeCell ref="CD9:CD10"/>
    <mergeCell ref="CE9:CE10"/>
    <mergeCell ref="BU9:BU10"/>
    <mergeCell ref="BV9:BV10"/>
    <mergeCell ref="BW9:BW10"/>
    <mergeCell ref="BX9:BX10"/>
    <mergeCell ref="BY9:BY10"/>
    <mergeCell ref="BL9:BL10"/>
    <mergeCell ref="BM9:BM10"/>
    <mergeCell ref="BN9:BN10"/>
    <mergeCell ref="BH9:BH10"/>
    <mergeCell ref="BI9:BI10"/>
    <mergeCell ref="BJ9:BJ10"/>
    <mergeCell ref="BK9:BK10"/>
    <mergeCell ref="CK9:CK10"/>
    <mergeCell ref="CL9:CL10"/>
    <mergeCell ref="CM9:CM10"/>
    <mergeCell ref="CN9:CN10"/>
    <mergeCell ref="CO9:CO10"/>
    <mergeCell ref="CF9:CF10"/>
    <mergeCell ref="CG9:CG10"/>
    <mergeCell ref="CH9:CH10"/>
    <mergeCell ref="CI9:CI10"/>
    <mergeCell ref="CJ9:CJ10"/>
    <mergeCell ref="DF9:DF10"/>
    <mergeCell ref="DG9:DG10"/>
    <mergeCell ref="DH9:DH10"/>
    <mergeCell ref="DI9:DI10"/>
    <mergeCell ref="DJ9:DJ10"/>
    <mergeCell ref="CP9:CP10"/>
    <mergeCell ref="CQ9:CQ10"/>
    <mergeCell ref="CR9:CR10"/>
    <mergeCell ref="CS9:CS10"/>
    <mergeCell ref="CT9:CT10"/>
    <mergeCell ref="DC9:DC10"/>
    <mergeCell ref="DD9:DD10"/>
    <mergeCell ref="DE9:DE10"/>
    <mergeCell ref="CZ9:CZ10"/>
    <mergeCell ref="DA9:DA10"/>
    <mergeCell ref="DB9:DB10"/>
    <mergeCell ref="DQ9:DQ10"/>
    <mergeCell ref="DR9:DR10"/>
    <mergeCell ref="DS9:DS10"/>
    <mergeCell ref="DT9:DT10"/>
    <mergeCell ref="DU9:DU10"/>
    <mergeCell ref="DK9:DK10"/>
    <mergeCell ref="DL9:DL10"/>
    <mergeCell ref="DM9:DM10"/>
    <mergeCell ref="DN9:DN10"/>
    <mergeCell ref="DP9:DP10"/>
    <mergeCell ref="EA9:EA10"/>
    <mergeCell ref="EB9:EB10"/>
    <mergeCell ref="EC9:EC10"/>
    <mergeCell ref="ED9:ED10"/>
    <mergeCell ref="EE9:EE10"/>
    <mergeCell ref="DV9:DV10"/>
    <mergeCell ref="DW9:DW10"/>
    <mergeCell ref="DX9:DX10"/>
    <mergeCell ref="DY9:DY10"/>
    <mergeCell ref="DZ9:DZ10"/>
    <mergeCell ref="ET9:ET10"/>
    <mergeCell ref="EK9:EK10"/>
    <mergeCell ref="EL9:EL10"/>
    <mergeCell ref="EM9:EM10"/>
    <mergeCell ref="EN9:EN10"/>
    <mergeCell ref="EO9:EO10"/>
    <mergeCell ref="EF9:EF10"/>
    <mergeCell ref="EG9:EG10"/>
    <mergeCell ref="EH9:EH10"/>
    <mergeCell ref="EI9:EI10"/>
    <mergeCell ref="EJ9:EJ10"/>
    <mergeCell ref="EP9:EP10"/>
    <mergeCell ref="EQ9:EQ10"/>
    <mergeCell ref="ER9:ER10"/>
    <mergeCell ref="ES9:ES10"/>
    <mergeCell ref="FP9:FP10"/>
    <mergeCell ref="FQ9:FQ10"/>
    <mergeCell ref="FR9:FR10"/>
    <mergeCell ref="W8:AA8"/>
    <mergeCell ref="W9:W10"/>
    <mergeCell ref="X9:Y9"/>
    <mergeCell ref="Z9:Z10"/>
    <mergeCell ref="AA9:AA10"/>
    <mergeCell ref="AB8:AF8"/>
    <mergeCell ref="AB9:AB10"/>
    <mergeCell ref="AC9:AD9"/>
    <mergeCell ref="AE9:AE10"/>
    <mergeCell ref="AF9:AF10"/>
    <mergeCell ref="AG8:AK8"/>
    <mergeCell ref="AG9:AG10"/>
    <mergeCell ref="FJ9:FJ10"/>
    <mergeCell ref="FK9:FK10"/>
    <mergeCell ref="FL9:FL10"/>
    <mergeCell ref="FM9:FM10"/>
    <mergeCell ref="FN9:FN10"/>
    <mergeCell ref="FO9:FO10"/>
    <mergeCell ref="FI9:FI10"/>
    <mergeCell ref="EZ9:EZ10"/>
    <mergeCell ref="FA9:FA10"/>
    <mergeCell ref="FF9:FF10"/>
    <mergeCell ref="FG9:FG10"/>
    <mergeCell ref="FH9:FH10"/>
    <mergeCell ref="D16:H22"/>
    <mergeCell ref="AH9:AI9"/>
    <mergeCell ref="AJ9:AJ10"/>
    <mergeCell ref="AK9:AK10"/>
    <mergeCell ref="AL8:AP8"/>
    <mergeCell ref="AL9:AL10"/>
    <mergeCell ref="AM9:AN9"/>
    <mergeCell ref="AO9:AO10"/>
    <mergeCell ref="AP9:AP10"/>
    <mergeCell ref="G7:G10"/>
    <mergeCell ref="M7:Q9"/>
    <mergeCell ref="H7:L9"/>
    <mergeCell ref="FB9:FB10"/>
    <mergeCell ref="FC9:FC10"/>
    <mergeCell ref="FD9:FD10"/>
    <mergeCell ref="EU9:EU10"/>
    <mergeCell ref="EV9:EV10"/>
    <mergeCell ref="EW9:EW10"/>
    <mergeCell ref="EX9:EX10"/>
    <mergeCell ref="EY9:EY10"/>
    <mergeCell ref="FE9:FE10"/>
  </mergeCells>
  <dataValidations count="17">
    <dataValidation type="decimal" allowBlank="1" showErrorMessage="1" errorTitle="Ошибка" error="Допускается ввод только действительных чисел!" sqref="AQ13:BO13" xr:uid="{415703BA-438D-46FC-8B24-E923814F6898}">
      <formula1>-9.99999999999999E+23</formula1>
      <formula2>9.99999999999999E+23</formula2>
    </dataValidation>
    <dataValidation type="list" allowBlank="1" showInputMessage="1" showErrorMessage="1" sqref="BP13" xr:uid="{495CE8D6-CB25-46DC-8748-195C50E20F8F}">
      <formula1>spr_type_of_fuel_res</formula1>
    </dataValidation>
    <dataValidation type="list" allowBlank="1" showInputMessage="1" showErrorMessage="1" sqref="S13:T13 BQ13:BR13 X13:Y13 AC13:AD13 AH13:AI13 AM13:AN13" xr:uid="{A7BAF4AE-2614-4485-91D7-4EE8C93C40FC}">
      <formula1>spr_type_of_fuel_transportation</formula1>
    </dataValidation>
    <dataValidation type="list" allowBlank="1" showInputMessage="1" showErrorMessage="1" sqref="U13 BS13 Z13 AE13 AJ13 AO13" xr:uid="{925E4085-8A14-4CE7-8BEC-C6483130B6DD}">
      <formula1>spr_storage_method_fuel</formula1>
    </dataValidation>
    <dataValidation type="list" allowBlank="1" showInputMessage="1" showErrorMessage="1" sqref="V13 AA13 AF13 AK13 AP13" xr:uid="{7E9AF00A-3E6A-43D3-A1F7-450EBCF3AADD}">
      <formula1>spr_type_of_fuel_supply</formula1>
    </dataValidation>
    <dataValidation type="list" allowBlank="1" showInputMessage="1" showErrorMessage="1" sqref="BT13" xr:uid="{E248A1B4-A7D3-4342-8581-962965829155}">
      <formula1>spr_type_heat_load_control</formula1>
    </dataValidation>
    <dataValidation type="list" allowBlank="1" showInputMessage="1" showErrorMessage="1" sqref="BU13:BY13" xr:uid="{1C4377F9-7AD4-4BB4-A89F-49123202FF2C}">
      <formula1>spr_type_boiler_location</formula1>
    </dataValidation>
    <dataValidation type="list" allowBlank="1" showInputMessage="1" showErrorMessage="1" sqref="AL13 R13 W13 AB13 AG13" xr:uid="{2696F41C-BA93-41BC-B83C-8215BD99EA4F}">
      <formula1>spr_type_of_fuel</formula1>
    </dataValidation>
    <dataValidation type="list" allowBlank="1" showInputMessage="1" showErrorMessage="1" sqref="DZ13:EI13" xr:uid="{6FBC5C45-5852-4C62-B187-335D63A8CD0C}">
      <formula1>spr_type_vp</formula1>
    </dataValidation>
    <dataValidation type="list" allowBlank="1" sqref="EJ13:EN13" xr:uid="{F3C09ED7-157E-4D13-A389-08157244E920}">
      <formula1>spr_type_d</formula1>
    </dataValidation>
    <dataValidation type="list" allowBlank="1" showInputMessage="1" showErrorMessage="1" sqref="EJ13:EN13" xr:uid="{BEB6E010-DFC7-471D-8330-D9D9D1ED4874}">
      <formula1>spr_type_d</formula1>
    </dataValidation>
    <dataValidation type="list" allowBlank="1" showInputMessage="1" showErrorMessage="1" sqref="EY13:FC13" xr:uid="{CADE613F-4A4B-44C0-AB5F-293523E1D853}">
      <formula1>spr_temperature</formula1>
    </dataValidation>
    <dataValidation type="list" allowBlank="1" showInputMessage="1" showErrorMessage="1" sqref="FD13:FH13" xr:uid="{4A3D71FF-2430-47DD-9244-562813029AAB}">
      <formula1>spr_ist_water</formula1>
    </dataValidation>
    <dataValidation type="list" allowBlank="1" showInputMessage="1" showErrorMessage="1" sqref="FT13" xr:uid="{929E0ABC-C81A-421A-A1FF-AAA3C8A961BA}">
      <formula1>spr_pravo</formula1>
    </dataValidation>
    <dataValidation type="decimal" allowBlank="1" showErrorMessage="1" errorTitle="Ошибка" error="Допускается ввод только неотрицательных чисел!" sqref="F13" xr:uid="{440B5CF0-C1B0-498B-A144-920FE36A49C0}">
      <formula1>0</formula1>
      <formula2>9.99999999999999E+23</formula2>
    </dataValidation>
    <dataValidation type="list" allowBlank="1" showInputMessage="1" showErrorMessage="1" sqref="EO13:EX13 DP13:DT13" xr:uid="{9DE1A0BE-2E1D-4042-BA6B-2035BEECAD93}">
      <formula1>logical</formula1>
    </dataValidation>
    <dataValidation type="textLength" operator="lessThanOrEqual" allowBlank="1" showInputMessage="1" showErrorMessage="1" errorTitle="Ошибка" error="Допускается ввод не более 900 символов!" sqref="FU13" xr:uid="{13E9DD4D-A5B5-4E4B-9CA3-E7C3A2827EF0}">
      <formula1>900</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_04">
    <tabColor theme="6" tint="0.79998168889431442"/>
  </sheetPr>
  <dimension ref="A1:FO696"/>
  <sheetViews>
    <sheetView showGridLines="0" showZeros="0" zoomScaleNormal="100" zoomScaleSheetLayoutView="55" workbookViewId="0">
      <pane xSplit="5" ySplit="11" topLeftCell="BE12" activePane="bottomRight" state="frozen"/>
      <selection activeCell="C4" sqref="C4"/>
      <selection pane="topRight" activeCell="F4" sqref="F4"/>
      <selection pane="bottomLeft" activeCell="C12" sqref="C12"/>
      <selection pane="bottomRight" activeCell="BE15" sqref="BE15"/>
    </sheetView>
  </sheetViews>
  <sheetFormatPr defaultColWidth="8.7109375" defaultRowHeight="11.25"/>
  <cols>
    <col min="1" max="2" width="8.7109375" style="204" hidden="1" customWidth="1"/>
    <col min="3" max="3" width="4.85546875" style="204" customWidth="1"/>
    <col min="4" max="4" width="10" style="204" customWidth="1"/>
    <col min="5" max="5" width="28.7109375" style="204" customWidth="1"/>
    <col min="6" max="6" width="11.85546875" style="204" customWidth="1"/>
    <col min="7" max="11" width="6.7109375" style="204" customWidth="1"/>
    <col min="12" max="16" width="15.28515625" style="204" customWidth="1"/>
    <col min="17" max="21" width="18.7109375" style="204" customWidth="1"/>
    <col min="22" max="26" width="22.140625" style="204" customWidth="1"/>
    <col min="27" max="31" width="25.5703125" style="204" customWidth="1"/>
    <col min="32" max="37" width="25.7109375" style="204" customWidth="1"/>
    <col min="38" max="52" width="24.7109375" style="204" customWidth="1"/>
    <col min="53" max="62" width="22.28515625" style="204" customWidth="1"/>
    <col min="63" max="67" width="24.7109375" style="204" customWidth="1"/>
    <col min="68" max="68" width="11.140625" style="204" customWidth="1"/>
    <col min="69" max="70" width="12.7109375" style="204" customWidth="1"/>
    <col min="71" max="73" width="20.7109375" style="204" customWidth="1"/>
    <col min="74" max="75" width="12.7109375" style="204" customWidth="1"/>
    <col min="76" max="76" width="18.42578125" style="204" customWidth="1"/>
    <col min="77" max="77" width="20.42578125" style="204" customWidth="1"/>
    <col min="78" max="83" width="12.7109375" style="204" customWidth="1"/>
    <col min="84" max="84" width="28.85546875" style="204" customWidth="1"/>
    <col min="85" max="85" width="38.140625" style="204" customWidth="1"/>
    <col min="86" max="86" width="34.42578125" style="204" customWidth="1"/>
    <col min="87" max="168" width="12.7109375" style="204" customWidth="1"/>
    <col min="169" max="169" width="20.7109375" style="204" customWidth="1"/>
    <col min="170" max="170" width="12.7109375" style="204" customWidth="1"/>
    <col min="171" max="173" width="20.7109375" style="204" customWidth="1"/>
    <col min="174" max="174" width="24.7109375" style="204" customWidth="1"/>
    <col min="175" max="181" width="20.7109375" style="204" customWidth="1"/>
    <col min="182" max="182" width="21.42578125" style="204" customWidth="1"/>
    <col min="183" max="184" width="20.7109375" style="204" customWidth="1"/>
    <col min="185" max="185" width="33" style="204" customWidth="1"/>
    <col min="186" max="16384" width="8.7109375" style="204"/>
  </cols>
  <sheetData>
    <row r="1" spans="3:171" hidden="1">
      <c r="L1" s="416"/>
      <c r="M1" s="417"/>
      <c r="N1" s="416"/>
      <c r="P1" s="416"/>
      <c r="Q1" s="416"/>
      <c r="R1" s="416"/>
      <c r="T1" s="416"/>
      <c r="V1" s="416"/>
      <c r="X1" s="416"/>
      <c r="Z1" s="416"/>
      <c r="AB1" s="416"/>
      <c r="AD1" s="416"/>
      <c r="AF1" s="416"/>
      <c r="AG1" s="416"/>
      <c r="AH1" s="416"/>
      <c r="AI1" s="416"/>
      <c r="AJ1" s="416"/>
      <c r="AK1" s="416"/>
      <c r="AL1" s="416"/>
      <c r="AM1" s="418"/>
      <c r="AN1" s="416"/>
      <c r="AO1" s="418"/>
      <c r="AP1" s="416"/>
      <c r="AQ1" s="416"/>
      <c r="AR1" s="416"/>
      <c r="AS1" s="416"/>
      <c r="AT1" s="416"/>
      <c r="AU1" s="416"/>
      <c r="AV1" s="416"/>
      <c r="AW1" s="416"/>
      <c r="AX1" s="416"/>
      <c r="AY1" s="416"/>
      <c r="AZ1" s="416"/>
      <c r="BB1" s="416"/>
      <c r="BD1" s="416"/>
      <c r="BF1" s="416"/>
      <c r="BH1" s="416"/>
      <c r="BJ1" s="416"/>
      <c r="BL1" s="416"/>
      <c r="BN1" s="416"/>
      <c r="BP1" s="416"/>
      <c r="BR1" s="416"/>
      <c r="BT1" s="416"/>
      <c r="BV1" s="416"/>
      <c r="BX1" s="416"/>
      <c r="BZ1" s="416"/>
      <c r="CB1" s="416"/>
      <c r="CD1" s="416"/>
      <c r="CF1" s="416"/>
      <c r="CH1" s="416"/>
      <c r="CJ1" s="416"/>
      <c r="CL1" s="416"/>
      <c r="CN1" s="416"/>
      <c r="CP1" s="416"/>
      <c r="CR1" s="416"/>
      <c r="CT1" s="416"/>
      <c r="CV1" s="416"/>
      <c r="CX1" s="416"/>
      <c r="CZ1" s="416"/>
      <c r="DB1" s="416"/>
      <c r="DD1" s="416"/>
      <c r="DF1" s="416"/>
      <c r="DH1" s="416"/>
      <c r="DJ1" s="416"/>
      <c r="DL1" s="416"/>
      <c r="DN1" s="416"/>
      <c r="DP1" s="416"/>
      <c r="DR1" s="416"/>
      <c r="DT1" s="416"/>
      <c r="DV1" s="416"/>
      <c r="DX1" s="416"/>
      <c r="DZ1" s="416"/>
      <c r="EB1" s="416"/>
      <c r="ED1" s="416"/>
      <c r="EF1" s="416"/>
      <c r="EH1" s="416"/>
    </row>
    <row r="2" spans="3:171" hidden="1"/>
    <row r="3" spans="3:171" ht="17.100000000000001" hidden="1" customHeight="1">
      <c r="AF3" s="167"/>
      <c r="AG3" s="167"/>
      <c r="AH3" s="167"/>
      <c r="AI3" s="167"/>
      <c r="AJ3" s="167"/>
      <c r="AK3" s="167"/>
      <c r="AL3" s="419">
        <f>COUNTIF(F17:F9681,1)+1</f>
        <v>1</v>
      </c>
      <c r="AM3" s="419"/>
      <c r="AN3" s="419"/>
      <c r="AO3" s="419"/>
      <c r="AP3" s="419"/>
      <c r="AQ3" s="167"/>
      <c r="AR3" s="167"/>
      <c r="AS3" s="167"/>
      <c r="AT3" s="167"/>
      <c r="AU3" s="167"/>
    </row>
    <row r="4" spans="3:171" ht="17.100000000000001" customHeight="1">
      <c r="D4" s="420" t="s">
        <v>763</v>
      </c>
      <c r="E4" s="421"/>
      <c r="Q4" s="183"/>
      <c r="R4" s="183"/>
      <c r="S4" s="183"/>
      <c r="T4" s="183"/>
      <c r="U4" s="183"/>
      <c r="V4" s="422"/>
      <c r="W4" s="422"/>
      <c r="X4" s="422"/>
      <c r="Y4" s="422"/>
      <c r="Z4" s="422"/>
      <c r="AA4" s="422"/>
      <c r="AB4" s="422"/>
      <c r="AC4" s="422"/>
      <c r="AD4" s="422"/>
      <c r="AE4" s="422"/>
      <c r="AF4" s="167"/>
      <c r="AG4" s="167"/>
      <c r="AH4" s="167"/>
      <c r="AI4" s="167"/>
      <c r="AJ4" s="167"/>
      <c r="AK4" s="167"/>
      <c r="AL4" s="167"/>
      <c r="AM4" s="167"/>
      <c r="AN4" s="167"/>
      <c r="AO4" s="167"/>
      <c r="AP4" s="167"/>
      <c r="AQ4" s="167"/>
      <c r="AR4" s="167"/>
      <c r="AS4" s="167"/>
      <c r="AT4" s="167"/>
      <c r="AU4" s="167"/>
    </row>
    <row r="5" spans="3:171" ht="17.100000000000001" customHeight="1">
      <c r="D5" s="130" t="str">
        <f>region_name &amp; " " &amp; org</f>
        <v>Курская область МУП ЖКХ "Родник"</v>
      </c>
      <c r="E5" s="421"/>
      <c r="Q5" s="422"/>
      <c r="R5" s="422"/>
      <c r="S5" s="422"/>
      <c r="T5" s="422"/>
      <c r="U5" s="422"/>
      <c r="V5" s="422"/>
      <c r="W5" s="422"/>
      <c r="X5" s="422"/>
      <c r="Y5" s="422"/>
      <c r="Z5" s="422"/>
      <c r="AA5" s="422"/>
      <c r="AB5" s="422"/>
      <c r="AC5" s="422"/>
      <c r="AD5" s="422"/>
      <c r="AE5" s="422"/>
      <c r="AF5" s="167"/>
      <c r="AG5" s="167"/>
      <c r="AH5" s="167"/>
      <c r="AI5" s="167"/>
      <c r="AJ5" s="167"/>
      <c r="AK5" s="167"/>
      <c r="AL5" s="167"/>
      <c r="AM5" s="167"/>
      <c r="AN5" s="167"/>
      <c r="AO5" s="167"/>
      <c r="AP5" s="167"/>
      <c r="AQ5" s="167"/>
      <c r="AR5" s="167"/>
      <c r="AS5" s="167"/>
      <c r="AT5" s="167"/>
      <c r="AU5" s="167"/>
      <c r="FN5" s="150"/>
      <c r="FO5" s="150"/>
    </row>
    <row r="6" spans="3:171" ht="3" customHeight="1">
      <c r="D6" s="423"/>
      <c r="E6" s="423"/>
      <c r="F6" s="167"/>
      <c r="G6" s="167"/>
      <c r="H6" s="167"/>
      <c r="I6" s="167"/>
      <c r="J6" s="167"/>
      <c r="K6" s="167"/>
      <c r="L6" s="167"/>
      <c r="M6" s="167"/>
      <c r="N6" s="167"/>
      <c r="O6" s="167"/>
      <c r="P6" s="167"/>
      <c r="Q6" s="422"/>
      <c r="R6" s="422"/>
      <c r="S6" s="422"/>
      <c r="T6" s="422"/>
      <c r="U6" s="422"/>
      <c r="V6" s="422"/>
      <c r="W6" s="422"/>
      <c r="X6" s="422"/>
      <c r="Y6" s="422"/>
      <c r="Z6" s="422"/>
      <c r="AA6" s="422"/>
      <c r="AB6" s="422"/>
      <c r="AC6" s="422"/>
      <c r="AD6" s="422"/>
      <c r="AE6" s="422"/>
      <c r="AF6" s="183"/>
      <c r="AG6" s="183"/>
      <c r="AH6" s="183"/>
      <c r="AI6" s="183"/>
      <c r="AJ6" s="183"/>
      <c r="AK6" s="183"/>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FN6" s="150"/>
      <c r="FO6" s="150"/>
    </row>
    <row r="7" spans="3:171">
      <c r="C7" s="167"/>
      <c r="D7" s="500" t="s">
        <v>213</v>
      </c>
      <c r="E7" s="500" t="s">
        <v>745</v>
      </c>
      <c r="F7" s="500" t="s">
        <v>762</v>
      </c>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28"/>
    </row>
    <row r="8" spans="3:171" ht="27.75" customHeight="1">
      <c r="C8" s="167"/>
      <c r="D8" s="500"/>
      <c r="E8" s="500"/>
      <c r="F8" s="500" t="s">
        <v>761</v>
      </c>
      <c r="G8" s="512" t="s">
        <v>1043</v>
      </c>
      <c r="H8" s="513"/>
      <c r="I8" s="513"/>
      <c r="J8" s="513"/>
      <c r="K8" s="514"/>
      <c r="L8" s="500" t="s">
        <v>760</v>
      </c>
      <c r="M8" s="501"/>
      <c r="N8" s="501"/>
      <c r="O8" s="501"/>
      <c r="P8" s="505"/>
      <c r="Q8" s="500" t="s">
        <v>759</v>
      </c>
      <c r="R8" s="501"/>
      <c r="S8" s="501"/>
      <c r="T8" s="501"/>
      <c r="U8" s="505"/>
      <c r="V8" s="500" t="s">
        <v>758</v>
      </c>
      <c r="W8" s="501"/>
      <c r="X8" s="501"/>
      <c r="Y8" s="501"/>
      <c r="Z8" s="505"/>
      <c r="AA8" s="500" t="s">
        <v>757</v>
      </c>
      <c r="AB8" s="501"/>
      <c r="AC8" s="501"/>
      <c r="AD8" s="501"/>
      <c r="AE8" s="505"/>
      <c r="AF8" s="500" t="s">
        <v>756</v>
      </c>
      <c r="AG8" s="501"/>
      <c r="AH8" s="501"/>
      <c r="AI8" s="501"/>
      <c r="AJ8" s="505"/>
      <c r="AK8" s="500" t="s">
        <v>755</v>
      </c>
      <c r="AL8" s="500" t="s">
        <v>754</v>
      </c>
      <c r="AM8" s="501"/>
      <c r="AN8" s="501"/>
      <c r="AO8" s="501"/>
      <c r="AP8" s="505"/>
      <c r="AQ8" s="500" t="s">
        <v>753</v>
      </c>
      <c r="AR8" s="501"/>
      <c r="AS8" s="501"/>
      <c r="AT8" s="501"/>
      <c r="AU8" s="505"/>
      <c r="AV8" s="500" t="s">
        <v>752</v>
      </c>
      <c r="AW8" s="500" t="s">
        <v>751</v>
      </c>
      <c r="AX8" s="500" t="s">
        <v>1011</v>
      </c>
      <c r="AY8" s="500" t="s">
        <v>1012</v>
      </c>
      <c r="AZ8" s="500" t="s">
        <v>750</v>
      </c>
      <c r="BA8" s="500" t="s">
        <v>749</v>
      </c>
      <c r="BB8" s="501"/>
      <c r="BC8" s="501"/>
      <c r="BD8" s="501"/>
      <c r="BE8" s="501"/>
      <c r="BF8" s="500" t="s">
        <v>748</v>
      </c>
      <c r="BG8" s="501"/>
      <c r="BH8" s="501"/>
      <c r="BI8" s="501"/>
      <c r="BJ8" s="501"/>
      <c r="BK8" s="500" t="s">
        <v>747</v>
      </c>
      <c r="BL8" s="501"/>
      <c r="BM8" s="501"/>
      <c r="BN8" s="501"/>
      <c r="BO8" s="505"/>
      <c r="BP8" s="528"/>
    </row>
    <row r="9" spans="3:171" s="205" customFormat="1" ht="13.5" customHeight="1">
      <c r="C9" s="295"/>
      <c r="D9" s="500"/>
      <c r="E9" s="500"/>
      <c r="F9" s="506"/>
      <c r="G9" s="408">
        <v>2016</v>
      </c>
      <c r="H9" s="408">
        <v>2017</v>
      </c>
      <c r="I9" s="408">
        <v>2018</v>
      </c>
      <c r="J9" s="408">
        <v>2019</v>
      </c>
      <c r="K9" s="406">
        <v>2020</v>
      </c>
      <c r="L9" s="408">
        <v>2016</v>
      </c>
      <c r="M9" s="408">
        <v>2017</v>
      </c>
      <c r="N9" s="408">
        <v>2018</v>
      </c>
      <c r="O9" s="408">
        <v>2019</v>
      </c>
      <c r="P9" s="406">
        <v>2020</v>
      </c>
      <c r="Q9" s="408">
        <v>2016</v>
      </c>
      <c r="R9" s="408">
        <v>2017</v>
      </c>
      <c r="S9" s="408">
        <v>2018</v>
      </c>
      <c r="T9" s="408">
        <v>2019</v>
      </c>
      <c r="U9" s="406">
        <v>2020</v>
      </c>
      <c r="V9" s="408">
        <v>2016</v>
      </c>
      <c r="W9" s="408">
        <v>2017</v>
      </c>
      <c r="X9" s="408">
        <v>2018</v>
      </c>
      <c r="Y9" s="408">
        <v>2019</v>
      </c>
      <c r="Z9" s="406">
        <v>2020</v>
      </c>
      <c r="AA9" s="408">
        <v>2016</v>
      </c>
      <c r="AB9" s="408">
        <v>2017</v>
      </c>
      <c r="AC9" s="408">
        <v>2018</v>
      </c>
      <c r="AD9" s="408">
        <v>2019</v>
      </c>
      <c r="AE9" s="406">
        <v>2020</v>
      </c>
      <c r="AF9" s="408">
        <v>2016</v>
      </c>
      <c r="AG9" s="408">
        <v>2017</v>
      </c>
      <c r="AH9" s="408">
        <v>2018</v>
      </c>
      <c r="AI9" s="408">
        <v>2019</v>
      </c>
      <c r="AJ9" s="406">
        <v>2020</v>
      </c>
      <c r="AK9" s="506"/>
      <c r="AL9" s="408">
        <v>2016</v>
      </c>
      <c r="AM9" s="408">
        <v>2017</v>
      </c>
      <c r="AN9" s="408">
        <v>2018</v>
      </c>
      <c r="AO9" s="408">
        <v>2019</v>
      </c>
      <c r="AP9" s="406">
        <v>2020</v>
      </c>
      <c r="AQ9" s="408">
        <v>2016</v>
      </c>
      <c r="AR9" s="408">
        <v>2017</v>
      </c>
      <c r="AS9" s="408">
        <v>2018</v>
      </c>
      <c r="AT9" s="408">
        <v>2019</v>
      </c>
      <c r="AU9" s="406">
        <v>2020</v>
      </c>
      <c r="AV9" s="506"/>
      <c r="AW9" s="506"/>
      <c r="AX9" s="506"/>
      <c r="AY9" s="506"/>
      <c r="AZ9" s="506"/>
      <c r="BA9" s="407">
        <v>2016</v>
      </c>
      <c r="BB9" s="407">
        <f>BA9+1</f>
        <v>2017</v>
      </c>
      <c r="BC9" s="407">
        <f>BB9+1</f>
        <v>2018</v>
      </c>
      <c r="BD9" s="407">
        <f>BC9+1</f>
        <v>2019</v>
      </c>
      <c r="BE9" s="407">
        <f>BD9+1</f>
        <v>2020</v>
      </c>
      <c r="BF9" s="407">
        <v>2016</v>
      </c>
      <c r="BG9" s="407">
        <f>BF9+1</f>
        <v>2017</v>
      </c>
      <c r="BH9" s="407">
        <f>BG9+1</f>
        <v>2018</v>
      </c>
      <c r="BI9" s="407">
        <f>BH9+1</f>
        <v>2019</v>
      </c>
      <c r="BJ9" s="407">
        <f>BI9+1</f>
        <v>2020</v>
      </c>
      <c r="BK9" s="407">
        <v>2016</v>
      </c>
      <c r="BL9" s="407">
        <f>BK9+1</f>
        <v>2017</v>
      </c>
      <c r="BM9" s="407">
        <f>BL9+1</f>
        <v>2018</v>
      </c>
      <c r="BN9" s="407">
        <f>BM9+1</f>
        <v>2019</v>
      </c>
      <c r="BO9" s="407">
        <f>BN9+1</f>
        <v>2020</v>
      </c>
      <c r="BP9" s="528"/>
      <c r="BQ9" s="204"/>
      <c r="BR9" s="204"/>
      <c r="CD9" s="204"/>
    </row>
    <row r="10" spans="3:171" s="424" customFormat="1">
      <c r="D10" s="214">
        <v>1</v>
      </c>
      <c r="E10" s="214">
        <v>2</v>
      </c>
      <c r="F10" s="214">
        <v>3</v>
      </c>
      <c r="G10" s="214">
        <v>4</v>
      </c>
      <c r="H10" s="214">
        <v>5</v>
      </c>
      <c r="I10" s="214">
        <v>6</v>
      </c>
      <c r="J10" s="214">
        <v>7</v>
      </c>
      <c r="K10" s="214">
        <v>8</v>
      </c>
      <c r="L10" s="214">
        <v>9</v>
      </c>
      <c r="M10" s="214">
        <v>10</v>
      </c>
      <c r="N10" s="214">
        <v>11</v>
      </c>
      <c r="O10" s="214">
        <v>12</v>
      </c>
      <c r="P10" s="214">
        <v>13</v>
      </c>
      <c r="Q10" s="214">
        <v>14</v>
      </c>
      <c r="R10" s="214">
        <v>15</v>
      </c>
      <c r="S10" s="214">
        <v>16</v>
      </c>
      <c r="T10" s="214">
        <v>17</v>
      </c>
      <c r="U10" s="214">
        <v>18</v>
      </c>
      <c r="V10" s="214">
        <v>19</v>
      </c>
      <c r="W10" s="214">
        <v>20</v>
      </c>
      <c r="X10" s="214">
        <v>21</v>
      </c>
      <c r="Y10" s="214">
        <v>22</v>
      </c>
      <c r="Z10" s="214">
        <v>23</v>
      </c>
      <c r="AA10" s="214">
        <v>24</v>
      </c>
      <c r="AB10" s="214">
        <v>25</v>
      </c>
      <c r="AC10" s="214">
        <v>26</v>
      </c>
      <c r="AD10" s="214">
        <v>27</v>
      </c>
      <c r="AE10" s="214">
        <v>28</v>
      </c>
      <c r="AF10" s="214">
        <v>29</v>
      </c>
      <c r="AG10" s="214">
        <v>30</v>
      </c>
      <c r="AH10" s="214">
        <v>31</v>
      </c>
      <c r="AI10" s="214">
        <v>32</v>
      </c>
      <c r="AJ10" s="214">
        <v>33</v>
      </c>
      <c r="AK10" s="214">
        <v>34</v>
      </c>
      <c r="AL10" s="214">
        <v>35</v>
      </c>
      <c r="AM10" s="214">
        <v>36</v>
      </c>
      <c r="AN10" s="214">
        <v>37</v>
      </c>
      <c r="AO10" s="214">
        <v>38</v>
      </c>
      <c r="AP10" s="214">
        <v>39</v>
      </c>
      <c r="AQ10" s="214">
        <v>40</v>
      </c>
      <c r="AR10" s="214">
        <v>41</v>
      </c>
      <c r="AS10" s="214">
        <v>42</v>
      </c>
      <c r="AT10" s="214">
        <v>43</v>
      </c>
      <c r="AU10" s="214">
        <v>44</v>
      </c>
      <c r="AV10" s="214">
        <v>45</v>
      </c>
      <c r="AW10" s="214">
        <v>46</v>
      </c>
      <c r="AX10" s="214">
        <v>47</v>
      </c>
      <c r="AY10" s="214">
        <v>48</v>
      </c>
      <c r="AZ10" s="214">
        <v>49</v>
      </c>
      <c r="BA10" s="214">
        <v>50</v>
      </c>
      <c r="BB10" s="214">
        <v>51</v>
      </c>
      <c r="BC10" s="214">
        <v>52</v>
      </c>
      <c r="BD10" s="214">
        <v>53</v>
      </c>
      <c r="BE10" s="214">
        <v>54</v>
      </c>
      <c r="BF10" s="214">
        <v>55</v>
      </c>
      <c r="BG10" s="214">
        <v>56</v>
      </c>
      <c r="BH10" s="214">
        <v>57</v>
      </c>
      <c r="BI10" s="214">
        <v>58</v>
      </c>
      <c r="BJ10" s="214">
        <v>59</v>
      </c>
      <c r="BK10" s="214">
        <v>60</v>
      </c>
      <c r="BL10" s="214">
        <v>61</v>
      </c>
      <c r="BM10" s="214">
        <v>62</v>
      </c>
      <c r="BN10" s="214">
        <v>63</v>
      </c>
      <c r="BO10" s="214">
        <v>64</v>
      </c>
      <c r="BP10" s="194"/>
    </row>
    <row r="11" spans="3:171" s="424" customFormat="1" hidden="1">
      <c r="D11" s="199">
        <v>0</v>
      </c>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4"/>
    </row>
    <row r="12" spans="3:171" s="153" customFormat="1">
      <c r="C12" s="168"/>
      <c r="D12" s="521">
        <f>IF(LEN('1. Объекты'!D12)&gt;0,'1. Объекты'!D12,"")</f>
        <v>1</v>
      </c>
      <c r="E12" s="524" t="str">
        <f>IF('1. Объекты'!$D$17="да",IF(LEN('1. Объекты'!E12)&gt;0,'1. Объекты'!E12 &amp; " " &amp; '1. Объекты'!H12 &amp; " " &amp; '1. Объекты'!I12,""),IF(LEN('1. Объекты'!E12)&gt;0,'1. Объекты'!E12,""))</f>
        <v>Котельная</v>
      </c>
      <c r="F12" s="209">
        <v>0</v>
      </c>
      <c r="G12" s="412"/>
      <c r="H12" s="412"/>
      <c r="I12" s="412"/>
      <c r="J12" s="412"/>
      <c r="K12" s="412"/>
      <c r="L12" s="412"/>
      <c r="M12" s="412"/>
      <c r="N12" s="412"/>
      <c r="O12" s="413"/>
      <c r="P12" s="413"/>
      <c r="Q12" s="413"/>
      <c r="R12" s="413"/>
      <c r="S12" s="413"/>
      <c r="T12" s="413"/>
      <c r="U12" s="413"/>
      <c r="V12" s="413"/>
      <c r="W12" s="413"/>
      <c r="X12" s="413"/>
      <c r="Y12" s="413"/>
      <c r="Z12" s="413"/>
      <c r="AA12" s="413"/>
      <c r="AB12" s="413"/>
      <c r="AC12" s="413"/>
      <c r="AD12" s="413"/>
      <c r="AE12" s="413"/>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5"/>
      <c r="BP12" s="207"/>
      <c r="BS12" s="153" t="str">
        <f>IFERROR(INDEX('1. Объекты'!$E$13:$E$9992,MATCH(E12,'1. Объекты'!$E$13:$E$9992,0)),"")</f>
        <v/>
      </c>
      <c r="BT12" s="518">
        <f>SUM(BK12:BK16)</f>
        <v>0.25800000000000001</v>
      </c>
      <c r="BU12" s="518">
        <f>SUM(BL12:BL16)</f>
        <v>0.25800000000000001</v>
      </c>
      <c r="BV12" s="518">
        <f>SUM(BM12:BM16)</f>
        <v>0.25800000000000001</v>
      </c>
      <c r="BW12" s="518">
        <f>SUM(BN12:BN16)</f>
        <v>0.25800000000000001</v>
      </c>
      <c r="BX12" s="518">
        <f>SUM(BO12:BO16)</f>
        <v>0.25800000000000001</v>
      </c>
      <c r="BY12" s="519">
        <f>'3. Котельные'!H13</f>
        <v>0.25800000000000001</v>
      </c>
      <c r="BZ12" s="519">
        <f>'3. Котельные'!I13</f>
        <v>0.25800000000000001</v>
      </c>
      <c r="CA12" s="519">
        <f>'3. Котельные'!J13</f>
        <v>0.25800000000000001</v>
      </c>
      <c r="CB12" s="519">
        <f>'3. Котельные'!K13</f>
        <v>0.25800000000000001</v>
      </c>
      <c r="CC12" s="520">
        <f>'3. Котельные'!L13</f>
        <v>0.25800000000000001</v>
      </c>
      <c r="CD12" s="518" t="str">
        <f>IF(BT12=BY12,"true","false")</f>
        <v>true</v>
      </c>
      <c r="CE12" s="518" t="str">
        <f>IF(BU12=BZ12,"true","false")</f>
        <v>true</v>
      </c>
      <c r="CF12" s="518" t="str">
        <f>IF(BV12=CA12,"true","false")</f>
        <v>true</v>
      </c>
      <c r="CG12" s="518" t="str">
        <f>IF(BW12=CB12,"true","false")</f>
        <v>true</v>
      </c>
      <c r="CH12" s="518" t="str">
        <f>IF(BX12=CC12,"true","false")</f>
        <v>true</v>
      </c>
    </row>
    <row r="13" spans="3:171" s="153" customFormat="1" ht="22.5">
      <c r="C13" s="168"/>
      <c r="D13" s="522"/>
      <c r="E13" s="525"/>
      <c r="F13" s="175">
        <v>1</v>
      </c>
      <c r="G13" s="371" t="s">
        <v>1</v>
      </c>
      <c r="H13" s="371" t="s">
        <v>1</v>
      </c>
      <c r="I13" s="371" t="s">
        <v>1</v>
      </c>
      <c r="J13" s="371" t="s">
        <v>1</v>
      </c>
      <c r="K13" s="371" t="s">
        <v>1</v>
      </c>
      <c r="L13" s="382" t="s">
        <v>903</v>
      </c>
      <c r="M13" s="382" t="s">
        <v>903</v>
      </c>
      <c r="N13" s="382" t="s">
        <v>903</v>
      </c>
      <c r="O13" s="382" t="s">
        <v>903</v>
      </c>
      <c r="P13" s="382" t="s">
        <v>903</v>
      </c>
      <c r="Q13" s="382" t="s">
        <v>2</v>
      </c>
      <c r="R13" s="382" t="s">
        <v>2</v>
      </c>
      <c r="S13" s="382" t="s">
        <v>2</v>
      </c>
      <c r="T13" s="382" t="s">
        <v>2</v>
      </c>
      <c r="U13" s="382" t="s">
        <v>2</v>
      </c>
      <c r="V13" s="382" t="s">
        <v>2</v>
      </c>
      <c r="W13" s="382" t="s">
        <v>2</v>
      </c>
      <c r="X13" s="382" t="s">
        <v>2</v>
      </c>
      <c r="Y13" s="382" t="s">
        <v>2</v>
      </c>
      <c r="Z13" s="382" t="s">
        <v>2</v>
      </c>
      <c r="AA13" s="382" t="s">
        <v>921</v>
      </c>
      <c r="AB13" s="382" t="s">
        <v>921</v>
      </c>
      <c r="AC13" s="382" t="s">
        <v>921</v>
      </c>
      <c r="AD13" s="382" t="s">
        <v>921</v>
      </c>
      <c r="AE13" s="382" t="s">
        <v>921</v>
      </c>
      <c r="AF13" s="382" t="s">
        <v>634</v>
      </c>
      <c r="AG13" s="382" t="s">
        <v>634</v>
      </c>
      <c r="AH13" s="382" t="s">
        <v>634</v>
      </c>
      <c r="AI13" s="382" t="s">
        <v>634</v>
      </c>
      <c r="AJ13" s="382" t="s">
        <v>634</v>
      </c>
      <c r="AK13" s="385" t="s">
        <v>2</v>
      </c>
      <c r="AL13" s="382" t="s">
        <v>909</v>
      </c>
      <c r="AM13" s="382" t="s">
        <v>909</v>
      </c>
      <c r="AN13" s="382" t="s">
        <v>909</v>
      </c>
      <c r="AO13" s="382" t="s">
        <v>909</v>
      </c>
      <c r="AP13" s="382" t="s">
        <v>909</v>
      </c>
      <c r="AQ13" s="382" t="s">
        <v>2</v>
      </c>
      <c r="AR13" s="382" t="s">
        <v>2</v>
      </c>
      <c r="AS13" s="382" t="s">
        <v>2</v>
      </c>
      <c r="AT13" s="382" t="s">
        <v>2</v>
      </c>
      <c r="AU13" s="382" t="s">
        <v>2</v>
      </c>
      <c r="AV13" s="386"/>
      <c r="AW13" s="386"/>
      <c r="AX13" s="386"/>
      <c r="AY13" s="386"/>
      <c r="AZ13" s="386"/>
      <c r="BA13" s="380">
        <v>52</v>
      </c>
      <c r="BB13" s="380">
        <v>52</v>
      </c>
      <c r="BC13" s="380">
        <v>52</v>
      </c>
      <c r="BD13" s="380">
        <v>52</v>
      </c>
      <c r="BE13" s="380">
        <v>52</v>
      </c>
      <c r="BF13" s="380">
        <v>90</v>
      </c>
      <c r="BG13" s="380">
        <v>90</v>
      </c>
      <c r="BH13" s="380">
        <v>90</v>
      </c>
      <c r="BI13" s="380">
        <v>90</v>
      </c>
      <c r="BJ13" s="380">
        <v>90</v>
      </c>
      <c r="BK13" s="380">
        <v>8.5999999999999993E-2</v>
      </c>
      <c r="BL13" s="380">
        <v>8.5999999999999993E-2</v>
      </c>
      <c r="BM13" s="380">
        <v>8.5999999999999993E-2</v>
      </c>
      <c r="BN13" s="380">
        <v>8.5999999999999993E-2</v>
      </c>
      <c r="BO13" s="380">
        <v>8.5999999999999993E-2</v>
      </c>
      <c r="BP13" s="216"/>
      <c r="BS13" s="217" t="str">
        <f>IFERROR(INDEX('1. Объекты'!$E$13:$E$9992,MATCH(E13,'1. Объекты'!$E$13:$E$9992,0)),"")</f>
        <v/>
      </c>
      <c r="BT13" s="518"/>
      <c r="BU13" s="518"/>
      <c r="BV13" s="518"/>
      <c r="BW13" s="518"/>
      <c r="BX13" s="518"/>
      <c r="BY13" s="519"/>
      <c r="BZ13" s="519"/>
      <c r="CA13" s="519"/>
      <c r="CB13" s="519"/>
      <c r="CC13" s="520"/>
      <c r="CD13" s="518"/>
      <c r="CE13" s="518"/>
      <c r="CF13" s="518"/>
      <c r="CG13" s="518"/>
      <c r="CH13" s="518"/>
    </row>
    <row r="14" spans="3:171" s="153" customFormat="1" ht="22.5">
      <c r="C14" s="168"/>
      <c r="D14" s="522"/>
      <c r="E14" s="525"/>
      <c r="F14" s="175">
        <v>2</v>
      </c>
      <c r="G14" s="371" t="s">
        <v>1</v>
      </c>
      <c r="H14" s="371" t="s">
        <v>1</v>
      </c>
      <c r="I14" s="371" t="s">
        <v>1</v>
      </c>
      <c r="J14" s="371" t="s">
        <v>1</v>
      </c>
      <c r="K14" s="371" t="s">
        <v>1</v>
      </c>
      <c r="L14" s="382" t="s">
        <v>903</v>
      </c>
      <c r="M14" s="382" t="s">
        <v>903</v>
      </c>
      <c r="N14" s="382" t="s">
        <v>903</v>
      </c>
      <c r="O14" s="382" t="s">
        <v>903</v>
      </c>
      <c r="P14" s="382" t="s">
        <v>903</v>
      </c>
      <c r="Q14" s="382" t="s">
        <v>2</v>
      </c>
      <c r="R14" s="382" t="s">
        <v>2</v>
      </c>
      <c r="S14" s="382" t="s">
        <v>2</v>
      </c>
      <c r="T14" s="382" t="s">
        <v>2</v>
      </c>
      <c r="U14" s="382" t="s">
        <v>2</v>
      </c>
      <c r="V14" s="382" t="s">
        <v>2</v>
      </c>
      <c r="W14" s="382" t="s">
        <v>2</v>
      </c>
      <c r="X14" s="382" t="s">
        <v>2</v>
      </c>
      <c r="Y14" s="382" t="s">
        <v>2</v>
      </c>
      <c r="Z14" s="382" t="s">
        <v>2</v>
      </c>
      <c r="AA14" s="382" t="s">
        <v>921</v>
      </c>
      <c r="AB14" s="382" t="s">
        <v>921</v>
      </c>
      <c r="AC14" s="382" t="s">
        <v>921</v>
      </c>
      <c r="AD14" s="382" t="s">
        <v>921</v>
      </c>
      <c r="AE14" s="382" t="s">
        <v>921</v>
      </c>
      <c r="AF14" s="382" t="s">
        <v>634</v>
      </c>
      <c r="AG14" s="382" t="s">
        <v>634</v>
      </c>
      <c r="AH14" s="382" t="s">
        <v>634</v>
      </c>
      <c r="AI14" s="382" t="s">
        <v>634</v>
      </c>
      <c r="AJ14" s="382" t="s">
        <v>634</v>
      </c>
      <c r="AK14" s="385" t="s">
        <v>2</v>
      </c>
      <c r="AL14" s="382" t="s">
        <v>909</v>
      </c>
      <c r="AM14" s="382" t="s">
        <v>909</v>
      </c>
      <c r="AN14" s="382" t="s">
        <v>909</v>
      </c>
      <c r="AO14" s="382" t="s">
        <v>909</v>
      </c>
      <c r="AP14" s="382" t="s">
        <v>909</v>
      </c>
      <c r="AQ14" s="382" t="s">
        <v>2</v>
      </c>
      <c r="AR14" s="382" t="s">
        <v>2</v>
      </c>
      <c r="AS14" s="382" t="s">
        <v>2</v>
      </c>
      <c r="AT14" s="382" t="s">
        <v>2</v>
      </c>
      <c r="AU14" s="382" t="s">
        <v>2</v>
      </c>
      <c r="AV14" s="386"/>
      <c r="AW14" s="386"/>
      <c r="AX14" s="386"/>
      <c r="AY14" s="386"/>
      <c r="AZ14" s="386"/>
      <c r="BA14" s="380">
        <v>52</v>
      </c>
      <c r="BB14" s="380">
        <v>52</v>
      </c>
      <c r="BC14" s="380">
        <v>52</v>
      </c>
      <c r="BD14" s="380">
        <v>52</v>
      </c>
      <c r="BE14" s="380">
        <v>52</v>
      </c>
      <c r="BF14" s="380">
        <v>90</v>
      </c>
      <c r="BG14" s="380">
        <v>90</v>
      </c>
      <c r="BH14" s="380">
        <v>90</v>
      </c>
      <c r="BI14" s="380">
        <v>90</v>
      </c>
      <c r="BJ14" s="380">
        <v>90</v>
      </c>
      <c r="BK14" s="380">
        <v>8.5999999999999993E-2</v>
      </c>
      <c r="BL14" s="380">
        <v>8.5999999999999993E-2</v>
      </c>
      <c r="BM14" s="380">
        <v>8.5999999999999993E-2</v>
      </c>
      <c r="BN14" s="380">
        <v>8.5999999999999993E-2</v>
      </c>
      <c r="BO14" s="380">
        <v>8.5999999999999993E-2</v>
      </c>
      <c r="BP14" s="216"/>
      <c r="BS14" s="217" t="str">
        <f>IFERROR(INDEX('1. Объекты'!$E$13:$E$9992,MATCH(E14,'1. Объекты'!$E$13:$E$9992,0)),"")</f>
        <v/>
      </c>
      <c r="BT14" s="518"/>
      <c r="BU14" s="518"/>
      <c r="BV14" s="518"/>
      <c r="BW14" s="518"/>
      <c r="BX14" s="518"/>
      <c r="BY14" s="519"/>
      <c r="BZ14" s="519"/>
      <c r="CA14" s="519"/>
      <c r="CB14" s="519"/>
      <c r="CC14" s="520"/>
      <c r="CD14" s="518"/>
      <c r="CE14" s="518"/>
      <c r="CF14" s="518"/>
      <c r="CG14" s="518"/>
      <c r="CH14" s="518"/>
    </row>
    <row r="15" spans="3:171" s="153" customFormat="1" ht="22.5">
      <c r="C15" s="168"/>
      <c r="D15" s="522"/>
      <c r="E15" s="525"/>
      <c r="F15" s="175">
        <v>3</v>
      </c>
      <c r="G15" s="371" t="s">
        <v>1</v>
      </c>
      <c r="H15" s="371" t="s">
        <v>1</v>
      </c>
      <c r="I15" s="371" t="s">
        <v>1</v>
      </c>
      <c r="J15" s="371" t="s">
        <v>1</v>
      </c>
      <c r="K15" s="371" t="s">
        <v>1</v>
      </c>
      <c r="L15" s="382" t="s">
        <v>903</v>
      </c>
      <c r="M15" s="382" t="s">
        <v>903</v>
      </c>
      <c r="N15" s="382" t="s">
        <v>903</v>
      </c>
      <c r="O15" s="382" t="s">
        <v>903</v>
      </c>
      <c r="P15" s="382" t="s">
        <v>903</v>
      </c>
      <c r="Q15" s="382" t="s">
        <v>2</v>
      </c>
      <c r="R15" s="382" t="s">
        <v>2</v>
      </c>
      <c r="S15" s="382" t="s">
        <v>2</v>
      </c>
      <c r="T15" s="382" t="s">
        <v>2</v>
      </c>
      <c r="U15" s="382" t="s">
        <v>2</v>
      </c>
      <c r="V15" s="382" t="s">
        <v>2</v>
      </c>
      <c r="W15" s="382" t="s">
        <v>2</v>
      </c>
      <c r="X15" s="382" t="s">
        <v>2</v>
      </c>
      <c r="Y15" s="382" t="s">
        <v>2</v>
      </c>
      <c r="Z15" s="382" t="s">
        <v>2</v>
      </c>
      <c r="AA15" s="382" t="s">
        <v>921</v>
      </c>
      <c r="AB15" s="382" t="s">
        <v>921</v>
      </c>
      <c r="AC15" s="382" t="s">
        <v>921</v>
      </c>
      <c r="AD15" s="382" t="s">
        <v>921</v>
      </c>
      <c r="AE15" s="382" t="s">
        <v>921</v>
      </c>
      <c r="AF15" s="382" t="s">
        <v>634</v>
      </c>
      <c r="AG15" s="382" t="s">
        <v>634</v>
      </c>
      <c r="AH15" s="382" t="s">
        <v>634</v>
      </c>
      <c r="AI15" s="382" t="s">
        <v>634</v>
      </c>
      <c r="AJ15" s="382" t="s">
        <v>634</v>
      </c>
      <c r="AK15" s="385" t="s">
        <v>2</v>
      </c>
      <c r="AL15" s="382" t="s">
        <v>909</v>
      </c>
      <c r="AM15" s="382" t="s">
        <v>909</v>
      </c>
      <c r="AN15" s="382" t="s">
        <v>909</v>
      </c>
      <c r="AO15" s="382" t="s">
        <v>909</v>
      </c>
      <c r="AP15" s="382" t="s">
        <v>909</v>
      </c>
      <c r="AQ15" s="382" t="s">
        <v>2</v>
      </c>
      <c r="AR15" s="382" t="s">
        <v>2</v>
      </c>
      <c r="AS15" s="382" t="s">
        <v>2</v>
      </c>
      <c r="AT15" s="382" t="s">
        <v>2</v>
      </c>
      <c r="AU15" s="382" t="s">
        <v>2</v>
      </c>
      <c r="AV15" s="386"/>
      <c r="AW15" s="386"/>
      <c r="AX15" s="386"/>
      <c r="AY15" s="386"/>
      <c r="AZ15" s="386"/>
      <c r="BA15" s="380">
        <v>52</v>
      </c>
      <c r="BB15" s="380">
        <v>52</v>
      </c>
      <c r="BC15" s="380">
        <v>52</v>
      </c>
      <c r="BD15" s="380">
        <v>52</v>
      </c>
      <c r="BE15" s="380">
        <v>52</v>
      </c>
      <c r="BF15" s="380">
        <v>90</v>
      </c>
      <c r="BG15" s="380">
        <v>90</v>
      </c>
      <c r="BH15" s="380">
        <v>90</v>
      </c>
      <c r="BI15" s="380">
        <v>90</v>
      </c>
      <c r="BJ15" s="380">
        <v>90</v>
      </c>
      <c r="BK15" s="380">
        <v>8.5999999999999993E-2</v>
      </c>
      <c r="BL15" s="380">
        <v>8.5999999999999993E-2</v>
      </c>
      <c r="BM15" s="380">
        <v>8.5999999999999993E-2</v>
      </c>
      <c r="BN15" s="380">
        <v>8.5999999999999993E-2</v>
      </c>
      <c r="BO15" s="380">
        <v>8.5999999999999993E-2</v>
      </c>
      <c r="BP15" s="216"/>
      <c r="BS15" s="217" t="str">
        <f>IFERROR(INDEX('1. Объекты'!$E$13:$E$9992,MATCH(E15,'1. Объекты'!$E$13:$E$9992,0)),"")</f>
        <v/>
      </c>
      <c r="BT15" s="518"/>
      <c r="BU15" s="518"/>
      <c r="BV15" s="518"/>
      <c r="BW15" s="518"/>
      <c r="BX15" s="518"/>
      <c r="BY15" s="519"/>
      <c r="BZ15" s="519"/>
      <c r="CA15" s="519"/>
      <c r="CB15" s="519"/>
      <c r="CC15" s="520"/>
      <c r="CD15" s="518"/>
      <c r="CE15" s="518"/>
      <c r="CF15" s="518"/>
      <c r="CG15" s="518"/>
      <c r="CH15" s="518"/>
    </row>
    <row r="16" spans="3:171" s="153" customFormat="1">
      <c r="C16" s="168"/>
      <c r="D16" s="523"/>
      <c r="E16" s="526"/>
      <c r="F16" s="208"/>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207"/>
      <c r="BS16" s="153" t="str">
        <f>IFERROR(INDEX('1. Объекты'!$E$13:$E$9992,MATCH(E16,'1. Объекты'!$E$13:$E$9992,0)),"")</f>
        <v/>
      </c>
      <c r="BT16" s="518"/>
      <c r="BU16" s="518"/>
      <c r="BV16" s="518"/>
      <c r="BW16" s="518"/>
      <c r="BX16" s="518"/>
      <c r="BY16" s="518"/>
      <c r="BZ16" s="518"/>
      <c r="CA16" s="518"/>
      <c r="CB16" s="518"/>
      <c r="CC16" s="518"/>
      <c r="CD16" s="518"/>
      <c r="CE16" s="518"/>
      <c r="CF16" s="518"/>
      <c r="CG16" s="518"/>
      <c r="CH16" s="518"/>
    </row>
    <row r="17" spans="3:74">
      <c r="C17" s="167"/>
      <c r="D17" s="102"/>
      <c r="E17" s="196"/>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207"/>
      <c r="BT17" s="204">
        <f>SUMIFS($BK$17:$BK$9922,$E$17:$E$9922,BS17)</f>
        <v>0</v>
      </c>
      <c r="BU17" s="204">
        <f>SUMIFS('3. Котельные'!$L$14:$L$9892,'3. Котельные'!$E$14:$E$9892,BS17)</f>
        <v>0</v>
      </c>
      <c r="BV17" s="204" t="str">
        <f t="shared" ref="BV17:BV79" si="0">IF((BU17-BT17)=0,"","Необходимо проверить установленную мощность")</f>
        <v/>
      </c>
    </row>
    <row r="18" spans="3:74">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206"/>
    </row>
    <row r="19" spans="3:74" ht="11.25" customHeight="1">
      <c r="D19" s="527" t="s">
        <v>1077</v>
      </c>
      <c r="E19" s="527"/>
      <c r="F19" s="527"/>
      <c r="G19" s="527"/>
      <c r="H19" s="527"/>
      <c r="I19" s="527"/>
      <c r="J19" s="527"/>
      <c r="K19" s="409"/>
      <c r="BP19" s="206"/>
      <c r="BT19" s="204">
        <f t="shared" ref="BT19:BT82" si="1">SUMIFS($BK$17:$BK$9922,$E$17:$E$9922,BS19)</f>
        <v>0</v>
      </c>
      <c r="BU19" s="204">
        <f>SUMIFS('3. Котельные'!$L$14:$L$9892,'3. Котельные'!$E$14:$E$9892,BS19)</f>
        <v>0</v>
      </c>
      <c r="BV19" s="204" t="str">
        <f t="shared" si="0"/>
        <v/>
      </c>
    </row>
    <row r="20" spans="3:74">
      <c r="D20" s="527"/>
      <c r="E20" s="527"/>
      <c r="F20" s="527"/>
      <c r="G20" s="527"/>
      <c r="H20" s="527"/>
      <c r="I20" s="527"/>
      <c r="J20" s="527"/>
      <c r="K20" s="409"/>
      <c r="BP20" s="206"/>
      <c r="BT20" s="204">
        <f t="shared" si="1"/>
        <v>0</v>
      </c>
      <c r="BU20" s="204">
        <f>SUMIFS('3. Котельные'!$L$14:$L$9892,'3. Котельные'!$E$14:$E$9892,BS20)</f>
        <v>0</v>
      </c>
      <c r="BV20" s="204" t="str">
        <f t="shared" si="0"/>
        <v/>
      </c>
    </row>
    <row r="21" spans="3:74">
      <c r="D21" s="527"/>
      <c r="E21" s="527"/>
      <c r="F21" s="527"/>
      <c r="G21" s="527"/>
      <c r="H21" s="527"/>
      <c r="I21" s="527"/>
      <c r="J21" s="527"/>
      <c r="K21" s="409"/>
      <c r="BP21" s="206"/>
      <c r="BT21" s="204">
        <f t="shared" si="1"/>
        <v>0</v>
      </c>
      <c r="BU21" s="204">
        <f>SUMIFS('3. Котельные'!$L$14:$L$9892,'3. Котельные'!$E$14:$E$9892,BS21)</f>
        <v>0</v>
      </c>
      <c r="BV21" s="204" t="str">
        <f t="shared" si="0"/>
        <v/>
      </c>
    </row>
    <row r="22" spans="3:74">
      <c r="D22" s="527"/>
      <c r="E22" s="527"/>
      <c r="F22" s="527"/>
      <c r="G22" s="527"/>
      <c r="H22" s="527"/>
      <c r="I22" s="527"/>
      <c r="J22" s="527"/>
      <c r="K22" s="409"/>
      <c r="BP22" s="206"/>
      <c r="BT22" s="204">
        <f t="shared" si="1"/>
        <v>0</v>
      </c>
      <c r="BU22" s="204">
        <f>SUMIFS('3. Котельные'!$L$14:$L$9892,'3. Котельные'!$E$14:$E$9892,BS22)</f>
        <v>0</v>
      </c>
      <c r="BV22" s="204" t="str">
        <f t="shared" si="0"/>
        <v/>
      </c>
    </row>
    <row r="23" spans="3:74">
      <c r="D23" s="527"/>
      <c r="E23" s="527"/>
      <c r="F23" s="527"/>
      <c r="G23" s="527"/>
      <c r="H23" s="527"/>
      <c r="I23" s="527"/>
      <c r="J23" s="527"/>
      <c r="K23" s="409"/>
      <c r="BP23" s="206"/>
      <c r="BT23" s="204">
        <f t="shared" si="1"/>
        <v>0</v>
      </c>
      <c r="BU23" s="204">
        <f>SUMIFS('3. Котельные'!$L$14:$L$9892,'3. Котельные'!$E$14:$E$9892,BS23)</f>
        <v>0</v>
      </c>
      <c r="BV23" s="204" t="str">
        <f t="shared" si="0"/>
        <v/>
      </c>
    </row>
    <row r="24" spans="3:74">
      <c r="D24" s="527"/>
      <c r="E24" s="527"/>
      <c r="F24" s="527"/>
      <c r="G24" s="527"/>
      <c r="H24" s="527"/>
      <c r="I24" s="527"/>
      <c r="J24" s="527"/>
      <c r="K24" s="409"/>
      <c r="BP24" s="206"/>
      <c r="BT24" s="204">
        <f t="shared" si="1"/>
        <v>0</v>
      </c>
      <c r="BU24" s="204">
        <f>SUMIFS('3. Котельные'!$L$14:$L$9892,'3. Котельные'!$E$14:$E$9892,BS24)</f>
        <v>0</v>
      </c>
      <c r="BV24" s="204" t="str">
        <f t="shared" si="0"/>
        <v/>
      </c>
    </row>
    <row r="25" spans="3:74" ht="63.75" customHeight="1">
      <c r="D25" s="527"/>
      <c r="E25" s="527"/>
      <c r="F25" s="527"/>
      <c r="G25" s="527"/>
      <c r="H25" s="527"/>
      <c r="I25" s="527"/>
      <c r="J25" s="527"/>
      <c r="K25" s="409"/>
      <c r="BP25" s="206"/>
      <c r="BT25" s="204">
        <f t="shared" si="1"/>
        <v>0</v>
      </c>
      <c r="BU25" s="204">
        <f>SUMIFS('3. Котельные'!$L$14:$L$9892,'3. Котельные'!$E$14:$E$9892,BS25)</f>
        <v>0</v>
      </c>
      <c r="BV25" s="204" t="str">
        <f t="shared" si="0"/>
        <v/>
      </c>
    </row>
    <row r="26" spans="3:74">
      <c r="BP26" s="206"/>
      <c r="BT26" s="204">
        <f t="shared" si="1"/>
        <v>0</v>
      </c>
      <c r="BU26" s="204">
        <f>SUMIFS('3. Котельные'!$L$14:$L$9892,'3. Котельные'!$E$14:$E$9892,BS26)</f>
        <v>0</v>
      </c>
      <c r="BV26" s="204" t="str">
        <f t="shared" si="0"/>
        <v/>
      </c>
    </row>
    <row r="27" spans="3:74">
      <c r="BP27" s="206"/>
      <c r="BT27" s="204">
        <f t="shared" si="1"/>
        <v>0</v>
      </c>
      <c r="BU27" s="204">
        <f>SUMIFS('3. Котельные'!$L$14:$L$9892,'3. Котельные'!$E$14:$E$9892,BS27)</f>
        <v>0</v>
      </c>
      <c r="BV27" s="204" t="str">
        <f t="shared" si="0"/>
        <v/>
      </c>
    </row>
    <row r="28" spans="3:74">
      <c r="BP28" s="206"/>
      <c r="BT28" s="204">
        <f t="shared" si="1"/>
        <v>0</v>
      </c>
      <c r="BU28" s="204">
        <f>SUMIFS('3. Котельные'!$L$14:$L$9892,'3. Котельные'!$E$14:$E$9892,BS28)</f>
        <v>0</v>
      </c>
      <c r="BV28" s="204" t="str">
        <f t="shared" si="0"/>
        <v/>
      </c>
    </row>
    <row r="29" spans="3:74">
      <c r="BP29" s="206"/>
      <c r="BT29" s="204">
        <f t="shared" si="1"/>
        <v>0</v>
      </c>
      <c r="BU29" s="204">
        <f>SUMIFS('3. Котельные'!$L$14:$L$9892,'3. Котельные'!$E$14:$E$9892,BS29)</f>
        <v>0</v>
      </c>
      <c r="BV29" s="204" t="str">
        <f t="shared" si="0"/>
        <v/>
      </c>
    </row>
    <row r="30" spans="3:74">
      <c r="BP30" s="206"/>
      <c r="BT30" s="204">
        <f t="shared" si="1"/>
        <v>0</v>
      </c>
      <c r="BU30" s="204">
        <f>SUMIFS('3. Котельные'!$L$14:$L$9892,'3. Котельные'!$E$14:$E$9892,BS30)</f>
        <v>0</v>
      </c>
      <c r="BV30" s="204" t="str">
        <f t="shared" si="0"/>
        <v/>
      </c>
    </row>
    <row r="31" spans="3:74">
      <c r="BP31" s="206"/>
      <c r="BT31" s="204">
        <f t="shared" si="1"/>
        <v>0</v>
      </c>
      <c r="BU31" s="204">
        <f>SUMIFS('3. Котельные'!$L$14:$L$9892,'3. Котельные'!$E$14:$E$9892,BS31)</f>
        <v>0</v>
      </c>
      <c r="BV31" s="204" t="str">
        <f t="shared" si="0"/>
        <v/>
      </c>
    </row>
    <row r="32" spans="3:74">
      <c r="BP32" s="206"/>
      <c r="BT32" s="204">
        <f t="shared" si="1"/>
        <v>0</v>
      </c>
      <c r="BU32" s="204">
        <f>SUMIFS('3. Котельные'!$L$14:$L$9892,'3. Котельные'!$E$14:$E$9892,BS32)</f>
        <v>0</v>
      </c>
      <c r="BV32" s="204" t="str">
        <f t="shared" si="0"/>
        <v/>
      </c>
    </row>
    <row r="33" spans="68:74">
      <c r="BP33" s="206"/>
      <c r="BT33" s="204">
        <f t="shared" si="1"/>
        <v>0</v>
      </c>
      <c r="BU33" s="204">
        <f>SUMIFS('3. Котельные'!$L$14:$L$9892,'3. Котельные'!$E$14:$E$9892,BS33)</f>
        <v>0</v>
      </c>
      <c r="BV33" s="204" t="str">
        <f t="shared" si="0"/>
        <v/>
      </c>
    </row>
    <row r="34" spans="68:74">
      <c r="BP34" s="206"/>
      <c r="BT34" s="204">
        <f t="shared" si="1"/>
        <v>0</v>
      </c>
      <c r="BU34" s="204">
        <f>SUMIFS('3. Котельные'!$L$14:$L$9892,'3. Котельные'!$E$14:$E$9892,BS34)</f>
        <v>0</v>
      </c>
      <c r="BV34" s="204" t="str">
        <f t="shared" si="0"/>
        <v/>
      </c>
    </row>
    <row r="35" spans="68:74">
      <c r="BP35" s="206"/>
      <c r="BT35" s="204">
        <f t="shared" si="1"/>
        <v>0</v>
      </c>
      <c r="BU35" s="204">
        <f>SUMIFS('3. Котельные'!$L$14:$L$9892,'3. Котельные'!$E$14:$E$9892,BS35)</f>
        <v>0</v>
      </c>
      <c r="BV35" s="204" t="str">
        <f t="shared" si="0"/>
        <v/>
      </c>
    </row>
    <row r="36" spans="68:74">
      <c r="BP36" s="206"/>
      <c r="BT36" s="204">
        <f t="shared" si="1"/>
        <v>0</v>
      </c>
      <c r="BU36" s="204">
        <f>SUMIFS('3. Котельные'!$L$14:$L$9892,'3. Котельные'!$E$14:$E$9892,BS36)</f>
        <v>0</v>
      </c>
      <c r="BV36" s="204" t="str">
        <f t="shared" si="0"/>
        <v/>
      </c>
    </row>
    <row r="37" spans="68:74">
      <c r="BP37" s="206"/>
      <c r="BT37" s="204">
        <f t="shared" si="1"/>
        <v>0</v>
      </c>
      <c r="BU37" s="204">
        <f>SUMIFS('3. Котельные'!$L$14:$L$9892,'3. Котельные'!$E$14:$E$9892,BS37)</f>
        <v>0</v>
      </c>
      <c r="BV37" s="204" t="str">
        <f t="shared" si="0"/>
        <v/>
      </c>
    </row>
    <row r="38" spans="68:74">
      <c r="BP38" s="206"/>
      <c r="BT38" s="204">
        <f t="shared" si="1"/>
        <v>0</v>
      </c>
      <c r="BU38" s="204">
        <f>SUMIFS('3. Котельные'!$L$14:$L$9892,'3. Котельные'!$E$14:$E$9892,BS38)</f>
        <v>0</v>
      </c>
      <c r="BV38" s="204" t="str">
        <f t="shared" si="0"/>
        <v/>
      </c>
    </row>
    <row r="39" spans="68:74">
      <c r="BP39" s="206"/>
      <c r="BT39" s="204">
        <f t="shared" si="1"/>
        <v>0</v>
      </c>
      <c r="BU39" s="204">
        <f>SUMIFS('3. Котельные'!$L$14:$L$9892,'3. Котельные'!$E$14:$E$9892,BS39)</f>
        <v>0</v>
      </c>
      <c r="BV39" s="204" t="str">
        <f t="shared" si="0"/>
        <v/>
      </c>
    </row>
    <row r="40" spans="68:74">
      <c r="BP40" s="206"/>
      <c r="BT40" s="204">
        <f t="shared" si="1"/>
        <v>0</v>
      </c>
      <c r="BU40" s="204">
        <f>SUMIFS('3. Котельные'!$L$14:$L$9892,'3. Котельные'!$E$14:$E$9892,BS40)</f>
        <v>0</v>
      </c>
      <c r="BV40" s="204" t="str">
        <f t="shared" si="0"/>
        <v/>
      </c>
    </row>
    <row r="41" spans="68:74">
      <c r="BP41" s="206"/>
      <c r="BT41" s="204">
        <f t="shared" si="1"/>
        <v>0</v>
      </c>
      <c r="BU41" s="204">
        <f>SUMIFS('3. Котельные'!$L$14:$L$9892,'3. Котельные'!$E$14:$E$9892,BS41)</f>
        <v>0</v>
      </c>
      <c r="BV41" s="204" t="str">
        <f t="shared" si="0"/>
        <v/>
      </c>
    </row>
    <row r="42" spans="68:74">
      <c r="BP42" s="206"/>
      <c r="BT42" s="204">
        <f t="shared" si="1"/>
        <v>0</v>
      </c>
      <c r="BU42" s="204">
        <f>SUMIFS('3. Котельные'!$L$14:$L$9892,'3. Котельные'!$E$14:$E$9892,BS42)</f>
        <v>0</v>
      </c>
      <c r="BV42" s="204" t="str">
        <f t="shared" si="0"/>
        <v/>
      </c>
    </row>
    <row r="43" spans="68:74">
      <c r="BP43" s="206"/>
      <c r="BT43" s="204">
        <f t="shared" si="1"/>
        <v>0</v>
      </c>
      <c r="BU43" s="204">
        <f>SUMIFS('3. Котельные'!$L$14:$L$9892,'3. Котельные'!$E$14:$E$9892,BS43)</f>
        <v>0</v>
      </c>
      <c r="BV43" s="204" t="str">
        <f t="shared" si="0"/>
        <v/>
      </c>
    </row>
    <row r="44" spans="68:74">
      <c r="BP44" s="206"/>
      <c r="BT44" s="204">
        <f t="shared" si="1"/>
        <v>0</v>
      </c>
      <c r="BU44" s="204">
        <f>SUMIFS('3. Котельные'!$L$14:$L$9892,'3. Котельные'!$E$14:$E$9892,BS44)</f>
        <v>0</v>
      </c>
      <c r="BV44" s="204" t="str">
        <f t="shared" si="0"/>
        <v/>
      </c>
    </row>
    <row r="45" spans="68:74">
      <c r="BP45" s="206"/>
      <c r="BT45" s="204">
        <f t="shared" si="1"/>
        <v>0</v>
      </c>
      <c r="BU45" s="204">
        <f>SUMIFS('3. Котельные'!$L$14:$L$9892,'3. Котельные'!$E$14:$E$9892,BS45)</f>
        <v>0</v>
      </c>
      <c r="BV45" s="204" t="str">
        <f t="shared" si="0"/>
        <v/>
      </c>
    </row>
    <row r="46" spans="68:74">
      <c r="BP46" s="206"/>
      <c r="BT46" s="204">
        <f t="shared" si="1"/>
        <v>0</v>
      </c>
      <c r="BU46" s="204">
        <f>SUMIFS('3. Котельные'!$L$14:$L$9892,'3. Котельные'!$E$14:$E$9892,BS46)</f>
        <v>0</v>
      </c>
      <c r="BV46" s="204" t="str">
        <f t="shared" si="0"/>
        <v/>
      </c>
    </row>
    <row r="47" spans="68:74">
      <c r="BP47" s="206"/>
      <c r="BT47" s="204">
        <f t="shared" si="1"/>
        <v>0</v>
      </c>
      <c r="BU47" s="204">
        <f>SUMIFS('3. Котельные'!$L$14:$L$9892,'3. Котельные'!$E$14:$E$9892,BS47)</f>
        <v>0</v>
      </c>
      <c r="BV47" s="204" t="str">
        <f t="shared" si="0"/>
        <v/>
      </c>
    </row>
    <row r="48" spans="68:74">
      <c r="BP48" s="206"/>
      <c r="BT48" s="204">
        <f t="shared" si="1"/>
        <v>0</v>
      </c>
      <c r="BU48" s="204">
        <f>SUMIFS('3. Котельные'!$L$14:$L$9892,'3. Котельные'!$E$14:$E$9892,BS48)</f>
        <v>0</v>
      </c>
      <c r="BV48" s="204" t="str">
        <f t="shared" si="0"/>
        <v/>
      </c>
    </row>
    <row r="49" spans="68:74">
      <c r="BP49" s="206"/>
      <c r="BT49" s="204">
        <f t="shared" si="1"/>
        <v>0</v>
      </c>
      <c r="BU49" s="204">
        <f>SUMIFS('3. Котельные'!$L$14:$L$9892,'3. Котельные'!$E$14:$E$9892,BS49)</f>
        <v>0</v>
      </c>
      <c r="BV49" s="204" t="str">
        <f t="shared" si="0"/>
        <v/>
      </c>
    </row>
    <row r="50" spans="68:74">
      <c r="BP50" s="206"/>
      <c r="BT50" s="204">
        <f t="shared" si="1"/>
        <v>0</v>
      </c>
      <c r="BU50" s="204">
        <f>SUMIFS('3. Котельные'!$L$14:$L$9892,'3. Котельные'!$E$14:$E$9892,BS50)</f>
        <v>0</v>
      </c>
      <c r="BV50" s="204" t="str">
        <f t="shared" si="0"/>
        <v/>
      </c>
    </row>
    <row r="51" spans="68:74">
      <c r="BP51" s="206"/>
      <c r="BT51" s="204">
        <f t="shared" si="1"/>
        <v>0</v>
      </c>
      <c r="BU51" s="204">
        <f>SUMIFS('3. Котельные'!$L$14:$L$9892,'3. Котельные'!$E$14:$E$9892,BS51)</f>
        <v>0</v>
      </c>
      <c r="BV51" s="204" t="str">
        <f t="shared" si="0"/>
        <v/>
      </c>
    </row>
    <row r="52" spans="68:74">
      <c r="BP52" s="206"/>
      <c r="BT52" s="204">
        <f t="shared" si="1"/>
        <v>0</v>
      </c>
      <c r="BU52" s="204">
        <f>SUMIFS('3. Котельные'!$L$14:$L$9892,'3. Котельные'!$E$14:$E$9892,BS52)</f>
        <v>0</v>
      </c>
      <c r="BV52" s="204" t="str">
        <f t="shared" si="0"/>
        <v/>
      </c>
    </row>
    <row r="53" spans="68:74">
      <c r="BP53" s="206"/>
      <c r="BT53" s="204">
        <f t="shared" si="1"/>
        <v>0</v>
      </c>
      <c r="BU53" s="204">
        <f>SUMIFS('3. Котельные'!$L$14:$L$9892,'3. Котельные'!$E$14:$E$9892,BS53)</f>
        <v>0</v>
      </c>
      <c r="BV53" s="204" t="str">
        <f t="shared" si="0"/>
        <v/>
      </c>
    </row>
    <row r="54" spans="68:74">
      <c r="BP54" s="206"/>
      <c r="BT54" s="204">
        <f t="shared" si="1"/>
        <v>0</v>
      </c>
      <c r="BU54" s="204">
        <f>SUMIFS('3. Котельные'!$L$14:$L$9892,'3. Котельные'!$E$14:$E$9892,BS54)</f>
        <v>0</v>
      </c>
      <c r="BV54" s="204" t="str">
        <f t="shared" si="0"/>
        <v/>
      </c>
    </row>
    <row r="55" spans="68:74">
      <c r="BP55" s="206"/>
      <c r="BT55" s="204">
        <f t="shared" si="1"/>
        <v>0</v>
      </c>
      <c r="BU55" s="204">
        <f>SUMIFS('3. Котельные'!$L$14:$L$9892,'3. Котельные'!$E$14:$E$9892,BS55)</f>
        <v>0</v>
      </c>
      <c r="BV55" s="204" t="str">
        <f t="shared" si="0"/>
        <v/>
      </c>
    </row>
    <row r="56" spans="68:74">
      <c r="BP56" s="206"/>
      <c r="BT56" s="204">
        <f t="shared" si="1"/>
        <v>0</v>
      </c>
      <c r="BU56" s="204">
        <f>SUMIFS('3. Котельные'!$L$14:$L$9892,'3. Котельные'!$E$14:$E$9892,BS56)</f>
        <v>0</v>
      </c>
      <c r="BV56" s="204" t="str">
        <f t="shared" si="0"/>
        <v/>
      </c>
    </row>
    <row r="57" spans="68:74">
      <c r="BP57" s="206"/>
      <c r="BT57" s="204">
        <f t="shared" si="1"/>
        <v>0</v>
      </c>
      <c r="BU57" s="204">
        <f>SUMIFS('3. Котельные'!$L$14:$L$9892,'3. Котельные'!$E$14:$E$9892,BS57)</f>
        <v>0</v>
      </c>
      <c r="BV57" s="204" t="str">
        <f t="shared" si="0"/>
        <v/>
      </c>
    </row>
    <row r="58" spans="68:74">
      <c r="BP58" s="206"/>
      <c r="BT58" s="204">
        <f t="shared" si="1"/>
        <v>0</v>
      </c>
      <c r="BU58" s="204">
        <f>SUMIFS('3. Котельные'!$L$14:$L$9892,'3. Котельные'!$E$14:$E$9892,BS58)</f>
        <v>0</v>
      </c>
      <c r="BV58" s="204" t="str">
        <f t="shared" si="0"/>
        <v/>
      </c>
    </row>
    <row r="59" spans="68:74">
      <c r="BP59" s="206"/>
      <c r="BT59" s="204">
        <f t="shared" si="1"/>
        <v>0</v>
      </c>
      <c r="BU59" s="204">
        <f>SUMIFS('3. Котельные'!$L$14:$L$9892,'3. Котельные'!$E$14:$E$9892,BS59)</f>
        <v>0</v>
      </c>
      <c r="BV59" s="204" t="str">
        <f t="shared" si="0"/>
        <v/>
      </c>
    </row>
    <row r="60" spans="68:74">
      <c r="BP60" s="206"/>
      <c r="BT60" s="204">
        <f t="shared" si="1"/>
        <v>0</v>
      </c>
      <c r="BU60" s="204">
        <f>SUMIFS('3. Котельные'!$L$14:$L$9892,'3. Котельные'!$E$14:$E$9892,BS60)</f>
        <v>0</v>
      </c>
      <c r="BV60" s="204" t="str">
        <f t="shared" si="0"/>
        <v/>
      </c>
    </row>
    <row r="61" spans="68:74">
      <c r="BP61" s="206"/>
      <c r="BT61" s="204">
        <f t="shared" si="1"/>
        <v>0</v>
      </c>
      <c r="BU61" s="204">
        <f>SUMIFS('3. Котельные'!$L$14:$L$9892,'3. Котельные'!$E$14:$E$9892,BS61)</f>
        <v>0</v>
      </c>
      <c r="BV61" s="204" t="str">
        <f t="shared" si="0"/>
        <v/>
      </c>
    </row>
    <row r="62" spans="68:74">
      <c r="BP62" s="206"/>
      <c r="BT62" s="204">
        <f t="shared" si="1"/>
        <v>0</v>
      </c>
      <c r="BU62" s="204">
        <f>SUMIFS('3. Котельные'!$L$14:$L$9892,'3. Котельные'!$E$14:$E$9892,BS62)</f>
        <v>0</v>
      </c>
      <c r="BV62" s="204" t="str">
        <f t="shared" si="0"/>
        <v/>
      </c>
    </row>
    <row r="63" spans="68:74">
      <c r="BP63" s="206"/>
      <c r="BT63" s="204">
        <f t="shared" si="1"/>
        <v>0</v>
      </c>
      <c r="BU63" s="204">
        <f>SUMIFS('3. Котельные'!$L$14:$L$9892,'3. Котельные'!$E$14:$E$9892,BS63)</f>
        <v>0</v>
      </c>
      <c r="BV63" s="204" t="str">
        <f t="shared" si="0"/>
        <v/>
      </c>
    </row>
    <row r="64" spans="68:74">
      <c r="BP64" s="206"/>
      <c r="BT64" s="204">
        <f t="shared" si="1"/>
        <v>0</v>
      </c>
      <c r="BU64" s="204">
        <f>SUMIFS('3. Котельные'!$L$14:$L$9892,'3. Котельные'!$E$14:$E$9892,BS64)</f>
        <v>0</v>
      </c>
      <c r="BV64" s="204" t="str">
        <f t="shared" si="0"/>
        <v/>
      </c>
    </row>
    <row r="65" spans="68:74">
      <c r="BP65" s="206"/>
      <c r="BT65" s="204">
        <f t="shared" si="1"/>
        <v>0</v>
      </c>
      <c r="BU65" s="204">
        <f>SUMIFS('3. Котельные'!$L$14:$L$9892,'3. Котельные'!$E$14:$E$9892,BS65)</f>
        <v>0</v>
      </c>
      <c r="BV65" s="204" t="str">
        <f t="shared" si="0"/>
        <v/>
      </c>
    </row>
    <row r="66" spans="68:74">
      <c r="BP66" s="206"/>
      <c r="BT66" s="204">
        <f t="shared" si="1"/>
        <v>0</v>
      </c>
      <c r="BU66" s="204">
        <f>SUMIFS('3. Котельные'!$L$14:$L$9892,'3. Котельные'!$E$14:$E$9892,BS66)</f>
        <v>0</v>
      </c>
      <c r="BV66" s="204" t="str">
        <f t="shared" si="0"/>
        <v/>
      </c>
    </row>
    <row r="67" spans="68:74">
      <c r="BP67" s="206"/>
      <c r="BT67" s="204">
        <f t="shared" si="1"/>
        <v>0</v>
      </c>
      <c r="BU67" s="204">
        <f>SUMIFS('3. Котельные'!$L$14:$L$9892,'3. Котельные'!$E$14:$E$9892,BS67)</f>
        <v>0</v>
      </c>
      <c r="BV67" s="204" t="str">
        <f t="shared" si="0"/>
        <v/>
      </c>
    </row>
    <row r="68" spans="68:74">
      <c r="BP68" s="206"/>
      <c r="BT68" s="204">
        <f t="shared" si="1"/>
        <v>0</v>
      </c>
      <c r="BU68" s="204">
        <f>SUMIFS('3. Котельные'!$L$14:$L$9892,'3. Котельные'!$E$14:$E$9892,BS68)</f>
        <v>0</v>
      </c>
      <c r="BV68" s="204" t="str">
        <f t="shared" si="0"/>
        <v/>
      </c>
    </row>
    <row r="69" spans="68:74">
      <c r="BP69" s="206"/>
      <c r="BT69" s="204">
        <f t="shared" si="1"/>
        <v>0</v>
      </c>
      <c r="BU69" s="204">
        <f>SUMIFS('3. Котельные'!$L$14:$L$9892,'3. Котельные'!$E$14:$E$9892,BS69)</f>
        <v>0</v>
      </c>
      <c r="BV69" s="204" t="str">
        <f t="shared" si="0"/>
        <v/>
      </c>
    </row>
    <row r="70" spans="68:74">
      <c r="BP70" s="206"/>
      <c r="BT70" s="204">
        <f t="shared" si="1"/>
        <v>0</v>
      </c>
      <c r="BU70" s="204">
        <f>SUMIFS('3. Котельные'!$L$14:$L$9892,'3. Котельные'!$E$14:$E$9892,BS70)</f>
        <v>0</v>
      </c>
      <c r="BV70" s="204" t="str">
        <f t="shared" si="0"/>
        <v/>
      </c>
    </row>
    <row r="71" spans="68:74">
      <c r="BP71" s="206"/>
      <c r="BT71" s="204">
        <f t="shared" si="1"/>
        <v>0</v>
      </c>
      <c r="BU71" s="204">
        <f>SUMIFS('3. Котельные'!$L$14:$L$9892,'3. Котельные'!$E$14:$E$9892,BS71)</f>
        <v>0</v>
      </c>
      <c r="BV71" s="204" t="str">
        <f t="shared" si="0"/>
        <v/>
      </c>
    </row>
    <row r="72" spans="68:74">
      <c r="BP72" s="206"/>
      <c r="BT72" s="204">
        <f t="shared" si="1"/>
        <v>0</v>
      </c>
      <c r="BU72" s="204">
        <f>SUMIFS('3. Котельные'!$L$14:$L$9892,'3. Котельные'!$E$14:$E$9892,BS72)</f>
        <v>0</v>
      </c>
      <c r="BV72" s="204" t="str">
        <f t="shared" si="0"/>
        <v/>
      </c>
    </row>
    <row r="73" spans="68:74">
      <c r="BP73" s="206"/>
      <c r="BT73" s="204">
        <f t="shared" si="1"/>
        <v>0</v>
      </c>
      <c r="BU73" s="204">
        <f>SUMIFS('3. Котельные'!$L$14:$L$9892,'3. Котельные'!$E$14:$E$9892,BS73)</f>
        <v>0</v>
      </c>
      <c r="BV73" s="204" t="str">
        <f t="shared" si="0"/>
        <v/>
      </c>
    </row>
    <row r="74" spans="68:74">
      <c r="BP74" s="206"/>
      <c r="BT74" s="204">
        <f t="shared" si="1"/>
        <v>0</v>
      </c>
      <c r="BU74" s="204">
        <f>SUMIFS('3. Котельные'!$L$14:$L$9892,'3. Котельные'!$E$14:$E$9892,BS74)</f>
        <v>0</v>
      </c>
      <c r="BV74" s="204" t="str">
        <f t="shared" si="0"/>
        <v/>
      </c>
    </row>
    <row r="75" spans="68:74">
      <c r="BP75" s="206"/>
      <c r="BT75" s="204">
        <f t="shared" si="1"/>
        <v>0</v>
      </c>
      <c r="BU75" s="204">
        <f>SUMIFS('3. Котельные'!$L$14:$L$9892,'3. Котельные'!$E$14:$E$9892,BS75)</f>
        <v>0</v>
      </c>
      <c r="BV75" s="204" t="str">
        <f t="shared" si="0"/>
        <v/>
      </c>
    </row>
    <row r="76" spans="68:74">
      <c r="BP76" s="206"/>
      <c r="BT76" s="204">
        <f t="shared" si="1"/>
        <v>0</v>
      </c>
      <c r="BU76" s="204">
        <f>SUMIFS('3. Котельные'!$L$14:$L$9892,'3. Котельные'!$E$14:$E$9892,BS76)</f>
        <v>0</v>
      </c>
      <c r="BV76" s="204" t="str">
        <f t="shared" si="0"/>
        <v/>
      </c>
    </row>
    <row r="77" spans="68:74">
      <c r="BP77" s="206"/>
      <c r="BT77" s="204">
        <f t="shared" si="1"/>
        <v>0</v>
      </c>
      <c r="BU77" s="204">
        <f>SUMIFS('3. Котельные'!$L$14:$L$9892,'3. Котельные'!$E$14:$E$9892,BS77)</f>
        <v>0</v>
      </c>
      <c r="BV77" s="204" t="str">
        <f t="shared" si="0"/>
        <v/>
      </c>
    </row>
    <row r="78" spans="68:74">
      <c r="BP78" s="206"/>
      <c r="BT78" s="204">
        <f t="shared" si="1"/>
        <v>0</v>
      </c>
      <c r="BU78" s="204">
        <f>SUMIFS('3. Котельные'!$L$14:$L$9892,'3. Котельные'!$E$14:$E$9892,BS78)</f>
        <v>0</v>
      </c>
      <c r="BV78" s="204" t="str">
        <f t="shared" si="0"/>
        <v/>
      </c>
    </row>
    <row r="79" spans="68:74">
      <c r="BP79" s="206"/>
      <c r="BT79" s="204">
        <f t="shared" si="1"/>
        <v>0</v>
      </c>
      <c r="BU79" s="204">
        <f>SUMIFS('3. Котельные'!$L$14:$L$9892,'3. Котельные'!$E$14:$E$9892,BS79)</f>
        <v>0</v>
      </c>
      <c r="BV79" s="204" t="str">
        <f t="shared" si="0"/>
        <v/>
      </c>
    </row>
    <row r="80" spans="68:74">
      <c r="BP80" s="206"/>
      <c r="BT80" s="204">
        <f t="shared" si="1"/>
        <v>0</v>
      </c>
      <c r="BU80" s="204">
        <f>SUMIFS('3. Котельные'!$L$14:$L$9892,'3. Котельные'!$E$14:$E$9892,BS80)</f>
        <v>0</v>
      </c>
      <c r="BV80" s="204" t="str">
        <f t="shared" ref="BV80:BV143" si="2">IF((BU80-BT80)=0,"","Необходимо проверить установленную мощность")</f>
        <v/>
      </c>
    </row>
    <row r="81" spans="68:74">
      <c r="BP81" s="206"/>
      <c r="BT81" s="204">
        <f t="shared" si="1"/>
        <v>0</v>
      </c>
      <c r="BU81" s="204">
        <f>SUMIFS('3. Котельные'!$L$14:$L$9892,'3. Котельные'!$E$14:$E$9892,BS81)</f>
        <v>0</v>
      </c>
      <c r="BV81" s="204" t="str">
        <f t="shared" si="2"/>
        <v/>
      </c>
    </row>
    <row r="82" spans="68:74">
      <c r="BP82" s="206"/>
      <c r="BT82" s="204">
        <f t="shared" si="1"/>
        <v>0</v>
      </c>
      <c r="BU82" s="204">
        <f>SUMIFS('3. Котельные'!$L$14:$L$9892,'3. Котельные'!$E$14:$E$9892,BS82)</f>
        <v>0</v>
      </c>
      <c r="BV82" s="204" t="str">
        <f t="shared" si="2"/>
        <v/>
      </c>
    </row>
    <row r="83" spans="68:74">
      <c r="BP83" s="206"/>
      <c r="BT83" s="204">
        <f t="shared" ref="BT83:BT146" si="3">SUMIFS($BK$17:$BK$9922,$E$17:$E$9922,BS83)</f>
        <v>0</v>
      </c>
      <c r="BU83" s="204">
        <f>SUMIFS('3. Котельные'!$L$14:$L$9892,'3. Котельные'!$E$14:$E$9892,BS83)</f>
        <v>0</v>
      </c>
      <c r="BV83" s="204" t="str">
        <f t="shared" si="2"/>
        <v/>
      </c>
    </row>
    <row r="84" spans="68:74">
      <c r="BP84" s="206"/>
      <c r="BT84" s="204">
        <f t="shared" si="3"/>
        <v>0</v>
      </c>
      <c r="BU84" s="204">
        <f>SUMIFS('3. Котельные'!$L$14:$L$9892,'3. Котельные'!$E$14:$E$9892,BS84)</f>
        <v>0</v>
      </c>
      <c r="BV84" s="204" t="str">
        <f t="shared" si="2"/>
        <v/>
      </c>
    </row>
    <row r="85" spans="68:74">
      <c r="BP85" s="206"/>
      <c r="BT85" s="204">
        <f t="shared" si="3"/>
        <v>0</v>
      </c>
      <c r="BU85" s="204">
        <f>SUMIFS('3. Котельные'!$L$14:$L$9892,'3. Котельные'!$E$14:$E$9892,BS85)</f>
        <v>0</v>
      </c>
      <c r="BV85" s="204" t="str">
        <f t="shared" si="2"/>
        <v/>
      </c>
    </row>
    <row r="86" spans="68:74">
      <c r="BP86" s="206"/>
      <c r="BT86" s="204">
        <f t="shared" si="3"/>
        <v>0</v>
      </c>
      <c r="BU86" s="204">
        <f>SUMIFS('3. Котельные'!$L$14:$L$9892,'3. Котельные'!$E$14:$E$9892,BS86)</f>
        <v>0</v>
      </c>
      <c r="BV86" s="204" t="str">
        <f t="shared" si="2"/>
        <v/>
      </c>
    </row>
    <row r="87" spans="68:74">
      <c r="BP87" s="206"/>
      <c r="BT87" s="204">
        <f t="shared" si="3"/>
        <v>0</v>
      </c>
      <c r="BU87" s="204">
        <f>SUMIFS('3. Котельные'!$L$14:$L$9892,'3. Котельные'!$E$14:$E$9892,BS87)</f>
        <v>0</v>
      </c>
      <c r="BV87" s="204" t="str">
        <f t="shared" si="2"/>
        <v/>
      </c>
    </row>
    <row r="88" spans="68:74">
      <c r="BP88" s="206"/>
      <c r="BT88" s="204">
        <f t="shared" si="3"/>
        <v>0</v>
      </c>
      <c r="BU88" s="204">
        <f>SUMIFS('3. Котельные'!$L$14:$L$9892,'3. Котельные'!$E$14:$E$9892,BS88)</f>
        <v>0</v>
      </c>
      <c r="BV88" s="204" t="str">
        <f t="shared" si="2"/>
        <v/>
      </c>
    </row>
    <row r="89" spans="68:74">
      <c r="BP89" s="206"/>
      <c r="BT89" s="204">
        <f t="shared" si="3"/>
        <v>0</v>
      </c>
      <c r="BU89" s="204">
        <f>SUMIFS('3. Котельные'!$L$14:$L$9892,'3. Котельные'!$E$14:$E$9892,BS89)</f>
        <v>0</v>
      </c>
      <c r="BV89" s="204" t="str">
        <f t="shared" si="2"/>
        <v/>
      </c>
    </row>
    <row r="90" spans="68:74">
      <c r="BP90" s="206"/>
      <c r="BT90" s="204">
        <f t="shared" si="3"/>
        <v>0</v>
      </c>
      <c r="BU90" s="204">
        <f>SUMIFS('3. Котельные'!$L$14:$L$9892,'3. Котельные'!$E$14:$E$9892,BS90)</f>
        <v>0</v>
      </c>
      <c r="BV90" s="204" t="str">
        <f t="shared" si="2"/>
        <v/>
      </c>
    </row>
    <row r="91" spans="68:74">
      <c r="BP91" s="206"/>
      <c r="BT91" s="204">
        <f t="shared" si="3"/>
        <v>0</v>
      </c>
      <c r="BU91" s="204">
        <f>SUMIFS('3. Котельные'!$L$14:$L$9892,'3. Котельные'!$E$14:$E$9892,BS91)</f>
        <v>0</v>
      </c>
      <c r="BV91" s="204" t="str">
        <f t="shared" si="2"/>
        <v/>
      </c>
    </row>
    <row r="92" spans="68:74">
      <c r="BP92" s="206"/>
      <c r="BT92" s="204">
        <f t="shared" si="3"/>
        <v>0</v>
      </c>
      <c r="BU92" s="204">
        <f>SUMIFS('3. Котельные'!$L$14:$L$9892,'3. Котельные'!$E$14:$E$9892,BS92)</f>
        <v>0</v>
      </c>
      <c r="BV92" s="204" t="str">
        <f t="shared" si="2"/>
        <v/>
      </c>
    </row>
    <row r="93" spans="68:74">
      <c r="BP93" s="206"/>
      <c r="BT93" s="204">
        <f t="shared" si="3"/>
        <v>0</v>
      </c>
      <c r="BU93" s="204">
        <f>SUMIFS('3. Котельные'!$L$14:$L$9892,'3. Котельные'!$E$14:$E$9892,BS93)</f>
        <v>0</v>
      </c>
      <c r="BV93" s="204" t="str">
        <f t="shared" si="2"/>
        <v/>
      </c>
    </row>
    <row r="94" spans="68:74">
      <c r="BP94" s="206"/>
      <c r="BT94" s="204">
        <f t="shared" si="3"/>
        <v>0</v>
      </c>
      <c r="BU94" s="204">
        <f>SUMIFS('3. Котельные'!$L$14:$L$9892,'3. Котельные'!$E$14:$E$9892,BS94)</f>
        <v>0</v>
      </c>
      <c r="BV94" s="204" t="str">
        <f t="shared" si="2"/>
        <v/>
      </c>
    </row>
    <row r="95" spans="68:74">
      <c r="BP95" s="206"/>
      <c r="BT95" s="204">
        <f t="shared" si="3"/>
        <v>0</v>
      </c>
      <c r="BU95" s="204">
        <f>SUMIFS('3. Котельные'!$L$14:$L$9892,'3. Котельные'!$E$14:$E$9892,BS95)</f>
        <v>0</v>
      </c>
      <c r="BV95" s="204" t="str">
        <f t="shared" si="2"/>
        <v/>
      </c>
    </row>
    <row r="96" spans="68:74">
      <c r="BP96" s="206"/>
      <c r="BT96" s="204">
        <f t="shared" si="3"/>
        <v>0</v>
      </c>
      <c r="BU96" s="204">
        <f>SUMIFS('3. Котельные'!$L$14:$L$9892,'3. Котельные'!$E$14:$E$9892,BS96)</f>
        <v>0</v>
      </c>
      <c r="BV96" s="204" t="str">
        <f t="shared" si="2"/>
        <v/>
      </c>
    </row>
    <row r="97" spans="68:74">
      <c r="BP97" s="206"/>
      <c r="BT97" s="204">
        <f t="shared" si="3"/>
        <v>0</v>
      </c>
      <c r="BU97" s="204">
        <f>SUMIFS('3. Котельные'!$L$14:$L$9892,'3. Котельные'!$E$14:$E$9892,BS97)</f>
        <v>0</v>
      </c>
      <c r="BV97" s="204" t="str">
        <f t="shared" si="2"/>
        <v/>
      </c>
    </row>
    <row r="98" spans="68:74">
      <c r="BP98" s="206"/>
      <c r="BT98" s="204">
        <f t="shared" si="3"/>
        <v>0</v>
      </c>
      <c r="BU98" s="204">
        <f>SUMIFS('3. Котельные'!$L$14:$L$9892,'3. Котельные'!$E$14:$E$9892,BS98)</f>
        <v>0</v>
      </c>
      <c r="BV98" s="204" t="str">
        <f t="shared" si="2"/>
        <v/>
      </c>
    </row>
    <row r="99" spans="68:74">
      <c r="BP99" s="206"/>
      <c r="BT99" s="204">
        <f t="shared" si="3"/>
        <v>0</v>
      </c>
      <c r="BU99" s="204">
        <f>SUMIFS('3. Котельные'!$L$14:$L$9892,'3. Котельные'!$E$14:$E$9892,BS99)</f>
        <v>0</v>
      </c>
      <c r="BV99" s="204" t="str">
        <f t="shared" si="2"/>
        <v/>
      </c>
    </row>
    <row r="100" spans="68:74">
      <c r="BP100" s="206"/>
      <c r="BT100" s="204">
        <f t="shared" si="3"/>
        <v>0</v>
      </c>
      <c r="BU100" s="204">
        <f>SUMIFS('3. Котельные'!$L$14:$L$9892,'3. Котельные'!$E$14:$E$9892,BS100)</f>
        <v>0</v>
      </c>
      <c r="BV100" s="204" t="str">
        <f t="shared" si="2"/>
        <v/>
      </c>
    </row>
    <row r="101" spans="68:74">
      <c r="BP101" s="206"/>
      <c r="BT101" s="204">
        <f t="shared" si="3"/>
        <v>0</v>
      </c>
      <c r="BU101" s="204">
        <f>SUMIFS('3. Котельные'!$L$14:$L$9892,'3. Котельные'!$E$14:$E$9892,BS101)</f>
        <v>0</v>
      </c>
      <c r="BV101" s="204" t="str">
        <f t="shared" si="2"/>
        <v/>
      </c>
    </row>
    <row r="102" spans="68:74">
      <c r="BP102" s="206"/>
      <c r="BT102" s="204">
        <f t="shared" si="3"/>
        <v>0</v>
      </c>
      <c r="BU102" s="204">
        <f>SUMIFS('3. Котельные'!$L$14:$L$9892,'3. Котельные'!$E$14:$E$9892,BS102)</f>
        <v>0</v>
      </c>
      <c r="BV102" s="204" t="str">
        <f t="shared" si="2"/>
        <v/>
      </c>
    </row>
    <row r="103" spans="68:74">
      <c r="BP103" s="206"/>
      <c r="BT103" s="204">
        <f t="shared" si="3"/>
        <v>0</v>
      </c>
      <c r="BU103" s="204">
        <f>SUMIFS('3. Котельные'!$L$14:$L$9892,'3. Котельные'!$E$14:$E$9892,BS103)</f>
        <v>0</v>
      </c>
      <c r="BV103" s="204" t="str">
        <f t="shared" si="2"/>
        <v/>
      </c>
    </row>
    <row r="104" spans="68:74">
      <c r="BP104" s="206"/>
      <c r="BT104" s="204">
        <f t="shared" si="3"/>
        <v>0</v>
      </c>
      <c r="BU104" s="204">
        <f>SUMIFS('3. Котельные'!$L$14:$L$9892,'3. Котельные'!$E$14:$E$9892,BS104)</f>
        <v>0</v>
      </c>
      <c r="BV104" s="204" t="str">
        <f t="shared" si="2"/>
        <v/>
      </c>
    </row>
    <row r="105" spans="68:74">
      <c r="BP105" s="206"/>
      <c r="BT105" s="204">
        <f t="shared" si="3"/>
        <v>0</v>
      </c>
      <c r="BU105" s="204">
        <f>SUMIFS('3. Котельные'!$L$14:$L$9892,'3. Котельные'!$E$14:$E$9892,BS105)</f>
        <v>0</v>
      </c>
      <c r="BV105" s="204" t="str">
        <f t="shared" si="2"/>
        <v/>
      </c>
    </row>
    <row r="106" spans="68:74">
      <c r="BP106" s="206"/>
      <c r="BT106" s="204">
        <f t="shared" si="3"/>
        <v>0</v>
      </c>
      <c r="BU106" s="204">
        <f>SUMIFS('3. Котельные'!$L$14:$L$9892,'3. Котельные'!$E$14:$E$9892,BS106)</f>
        <v>0</v>
      </c>
      <c r="BV106" s="204" t="str">
        <f t="shared" si="2"/>
        <v/>
      </c>
    </row>
    <row r="107" spans="68:74">
      <c r="BP107" s="206"/>
      <c r="BT107" s="204">
        <f t="shared" si="3"/>
        <v>0</v>
      </c>
      <c r="BU107" s="204">
        <f>SUMIFS('3. Котельные'!$L$14:$L$9892,'3. Котельные'!$E$14:$E$9892,BS107)</f>
        <v>0</v>
      </c>
      <c r="BV107" s="204" t="str">
        <f t="shared" si="2"/>
        <v/>
      </c>
    </row>
    <row r="108" spans="68:74">
      <c r="BP108" s="206"/>
      <c r="BT108" s="204">
        <f t="shared" si="3"/>
        <v>0</v>
      </c>
      <c r="BU108" s="204">
        <f>SUMIFS('3. Котельные'!$L$14:$L$9892,'3. Котельные'!$E$14:$E$9892,BS108)</f>
        <v>0</v>
      </c>
      <c r="BV108" s="204" t="str">
        <f t="shared" si="2"/>
        <v/>
      </c>
    </row>
    <row r="109" spans="68:74">
      <c r="BP109" s="206"/>
      <c r="BT109" s="204">
        <f t="shared" si="3"/>
        <v>0</v>
      </c>
      <c r="BU109" s="204">
        <f>SUMIFS('3. Котельные'!$L$14:$L$9892,'3. Котельные'!$E$14:$E$9892,BS109)</f>
        <v>0</v>
      </c>
      <c r="BV109" s="204" t="str">
        <f t="shared" si="2"/>
        <v/>
      </c>
    </row>
    <row r="110" spans="68:74">
      <c r="BP110" s="206"/>
      <c r="BT110" s="204">
        <f t="shared" si="3"/>
        <v>0</v>
      </c>
      <c r="BU110" s="204">
        <f>SUMIFS('3. Котельные'!$L$14:$L$9892,'3. Котельные'!$E$14:$E$9892,BS110)</f>
        <v>0</v>
      </c>
      <c r="BV110" s="204" t="str">
        <f t="shared" si="2"/>
        <v/>
      </c>
    </row>
    <row r="111" spans="68:74">
      <c r="BP111" s="206"/>
      <c r="BT111" s="204">
        <f t="shared" si="3"/>
        <v>0</v>
      </c>
      <c r="BU111" s="204">
        <f>SUMIFS('3. Котельные'!$L$14:$L$9892,'3. Котельные'!$E$14:$E$9892,BS111)</f>
        <v>0</v>
      </c>
      <c r="BV111" s="204" t="str">
        <f t="shared" si="2"/>
        <v/>
      </c>
    </row>
    <row r="112" spans="68:74">
      <c r="BP112" s="206"/>
      <c r="BT112" s="204">
        <f t="shared" si="3"/>
        <v>0</v>
      </c>
      <c r="BU112" s="204">
        <f>SUMIFS('3. Котельные'!$L$14:$L$9892,'3. Котельные'!$E$14:$E$9892,BS112)</f>
        <v>0</v>
      </c>
      <c r="BV112" s="204" t="str">
        <f t="shared" si="2"/>
        <v/>
      </c>
    </row>
    <row r="113" spans="68:74">
      <c r="BP113" s="206"/>
      <c r="BT113" s="204">
        <f t="shared" si="3"/>
        <v>0</v>
      </c>
      <c r="BU113" s="204">
        <f>SUMIFS('3. Котельные'!$L$14:$L$9892,'3. Котельные'!$E$14:$E$9892,BS113)</f>
        <v>0</v>
      </c>
      <c r="BV113" s="204" t="str">
        <f t="shared" si="2"/>
        <v/>
      </c>
    </row>
    <row r="114" spans="68:74">
      <c r="BP114" s="206"/>
      <c r="BT114" s="204">
        <f t="shared" si="3"/>
        <v>0</v>
      </c>
      <c r="BU114" s="204">
        <f>SUMIFS('3. Котельные'!$L$14:$L$9892,'3. Котельные'!$E$14:$E$9892,BS114)</f>
        <v>0</v>
      </c>
      <c r="BV114" s="204" t="str">
        <f t="shared" si="2"/>
        <v/>
      </c>
    </row>
    <row r="115" spans="68:74">
      <c r="BP115" s="206"/>
      <c r="BT115" s="204">
        <f t="shared" si="3"/>
        <v>0</v>
      </c>
      <c r="BU115" s="204">
        <f>SUMIFS('3. Котельные'!$L$14:$L$9892,'3. Котельные'!$E$14:$E$9892,BS115)</f>
        <v>0</v>
      </c>
      <c r="BV115" s="204" t="str">
        <f t="shared" si="2"/>
        <v/>
      </c>
    </row>
    <row r="116" spans="68:74">
      <c r="BP116" s="206"/>
      <c r="BT116" s="204">
        <f t="shared" si="3"/>
        <v>0</v>
      </c>
      <c r="BU116" s="204">
        <f>SUMIFS('3. Котельные'!$L$14:$L$9892,'3. Котельные'!$E$14:$E$9892,BS116)</f>
        <v>0</v>
      </c>
      <c r="BV116" s="204" t="str">
        <f t="shared" si="2"/>
        <v/>
      </c>
    </row>
    <row r="117" spans="68:74">
      <c r="BP117" s="206"/>
      <c r="BT117" s="204">
        <f t="shared" si="3"/>
        <v>0</v>
      </c>
      <c r="BU117" s="204">
        <f>SUMIFS('3. Котельные'!$L$14:$L$9892,'3. Котельные'!$E$14:$E$9892,BS117)</f>
        <v>0</v>
      </c>
      <c r="BV117" s="204" t="str">
        <f t="shared" si="2"/>
        <v/>
      </c>
    </row>
    <row r="118" spans="68:74">
      <c r="BP118" s="206"/>
      <c r="BT118" s="204">
        <f t="shared" si="3"/>
        <v>0</v>
      </c>
      <c r="BU118" s="204">
        <f>SUMIFS('3. Котельные'!$L$14:$L$9892,'3. Котельные'!$E$14:$E$9892,BS118)</f>
        <v>0</v>
      </c>
      <c r="BV118" s="204" t="str">
        <f t="shared" si="2"/>
        <v/>
      </c>
    </row>
    <row r="119" spans="68:74">
      <c r="BP119" s="206"/>
      <c r="BT119" s="204">
        <f t="shared" si="3"/>
        <v>0</v>
      </c>
      <c r="BU119" s="204">
        <f>SUMIFS('3. Котельные'!$L$14:$L$9892,'3. Котельные'!$E$14:$E$9892,BS119)</f>
        <v>0</v>
      </c>
      <c r="BV119" s="204" t="str">
        <f t="shared" si="2"/>
        <v/>
      </c>
    </row>
    <row r="120" spans="68:74">
      <c r="BP120" s="206"/>
      <c r="BT120" s="204">
        <f t="shared" si="3"/>
        <v>0</v>
      </c>
      <c r="BU120" s="204">
        <f>SUMIFS('3. Котельные'!$L$14:$L$9892,'3. Котельные'!$E$14:$E$9892,BS120)</f>
        <v>0</v>
      </c>
      <c r="BV120" s="204" t="str">
        <f t="shared" si="2"/>
        <v/>
      </c>
    </row>
    <row r="121" spans="68:74">
      <c r="BP121" s="206"/>
      <c r="BT121" s="204">
        <f t="shared" si="3"/>
        <v>0</v>
      </c>
      <c r="BU121" s="204">
        <f>SUMIFS('3. Котельные'!$L$14:$L$9892,'3. Котельные'!$E$14:$E$9892,BS121)</f>
        <v>0</v>
      </c>
      <c r="BV121" s="204" t="str">
        <f t="shared" si="2"/>
        <v/>
      </c>
    </row>
    <row r="122" spans="68:74">
      <c r="BP122" s="206"/>
      <c r="BT122" s="204">
        <f t="shared" si="3"/>
        <v>0</v>
      </c>
      <c r="BU122" s="204">
        <f>SUMIFS('3. Котельные'!$L$14:$L$9892,'3. Котельные'!$E$14:$E$9892,BS122)</f>
        <v>0</v>
      </c>
      <c r="BV122" s="204" t="str">
        <f t="shared" si="2"/>
        <v/>
      </c>
    </row>
    <row r="123" spans="68:74">
      <c r="BP123" s="206"/>
      <c r="BT123" s="204">
        <f t="shared" si="3"/>
        <v>0</v>
      </c>
      <c r="BU123" s="204">
        <f>SUMIFS('3. Котельные'!$L$14:$L$9892,'3. Котельные'!$E$14:$E$9892,BS123)</f>
        <v>0</v>
      </c>
      <c r="BV123" s="204" t="str">
        <f t="shared" si="2"/>
        <v/>
      </c>
    </row>
    <row r="124" spans="68:74">
      <c r="BP124" s="206"/>
      <c r="BT124" s="204">
        <f t="shared" si="3"/>
        <v>0</v>
      </c>
      <c r="BU124" s="204">
        <f>SUMIFS('3. Котельные'!$L$14:$L$9892,'3. Котельные'!$E$14:$E$9892,BS124)</f>
        <v>0</v>
      </c>
      <c r="BV124" s="204" t="str">
        <f t="shared" si="2"/>
        <v/>
      </c>
    </row>
    <row r="125" spans="68:74">
      <c r="BP125" s="206"/>
      <c r="BT125" s="204">
        <f t="shared" si="3"/>
        <v>0</v>
      </c>
      <c r="BU125" s="204">
        <f>SUMIFS('3. Котельные'!$L$14:$L$9892,'3. Котельные'!$E$14:$E$9892,BS125)</f>
        <v>0</v>
      </c>
      <c r="BV125" s="204" t="str">
        <f t="shared" si="2"/>
        <v/>
      </c>
    </row>
    <row r="126" spans="68:74">
      <c r="BP126" s="206"/>
      <c r="BT126" s="204">
        <f t="shared" si="3"/>
        <v>0</v>
      </c>
      <c r="BU126" s="204">
        <f>SUMIFS('3. Котельные'!$L$14:$L$9892,'3. Котельные'!$E$14:$E$9892,BS126)</f>
        <v>0</v>
      </c>
      <c r="BV126" s="204" t="str">
        <f t="shared" si="2"/>
        <v/>
      </c>
    </row>
    <row r="127" spans="68:74">
      <c r="BP127" s="206"/>
      <c r="BT127" s="204">
        <f t="shared" si="3"/>
        <v>0</v>
      </c>
      <c r="BU127" s="204">
        <f>SUMIFS('3. Котельные'!$L$14:$L$9892,'3. Котельные'!$E$14:$E$9892,BS127)</f>
        <v>0</v>
      </c>
      <c r="BV127" s="204" t="str">
        <f t="shared" si="2"/>
        <v/>
      </c>
    </row>
    <row r="128" spans="68:74">
      <c r="BP128" s="206"/>
      <c r="BT128" s="204">
        <f t="shared" si="3"/>
        <v>0</v>
      </c>
      <c r="BU128" s="204">
        <f>SUMIFS('3. Котельные'!$L$14:$L$9892,'3. Котельные'!$E$14:$E$9892,BS128)</f>
        <v>0</v>
      </c>
      <c r="BV128" s="204" t="str">
        <f t="shared" si="2"/>
        <v/>
      </c>
    </row>
    <row r="129" spans="68:74">
      <c r="BP129" s="206"/>
      <c r="BT129" s="204">
        <f t="shared" si="3"/>
        <v>0</v>
      </c>
      <c r="BU129" s="204">
        <f>SUMIFS('3. Котельные'!$L$14:$L$9892,'3. Котельные'!$E$14:$E$9892,BS129)</f>
        <v>0</v>
      </c>
      <c r="BV129" s="204" t="str">
        <f t="shared" si="2"/>
        <v/>
      </c>
    </row>
    <row r="130" spans="68:74">
      <c r="BP130" s="206"/>
      <c r="BT130" s="204">
        <f t="shared" si="3"/>
        <v>0</v>
      </c>
      <c r="BU130" s="204">
        <f>SUMIFS('3. Котельные'!$L$14:$L$9892,'3. Котельные'!$E$14:$E$9892,BS130)</f>
        <v>0</v>
      </c>
      <c r="BV130" s="204" t="str">
        <f t="shared" si="2"/>
        <v/>
      </c>
    </row>
    <row r="131" spans="68:74">
      <c r="BP131" s="206"/>
      <c r="BT131" s="204">
        <f t="shared" si="3"/>
        <v>0</v>
      </c>
      <c r="BU131" s="204">
        <f>SUMIFS('3. Котельные'!$L$14:$L$9892,'3. Котельные'!$E$14:$E$9892,BS131)</f>
        <v>0</v>
      </c>
      <c r="BV131" s="204" t="str">
        <f t="shared" si="2"/>
        <v/>
      </c>
    </row>
    <row r="132" spans="68:74">
      <c r="BP132" s="206"/>
      <c r="BT132" s="204">
        <f t="shared" si="3"/>
        <v>0</v>
      </c>
      <c r="BU132" s="204">
        <f>SUMIFS('3. Котельные'!$L$14:$L$9892,'3. Котельные'!$E$14:$E$9892,BS132)</f>
        <v>0</v>
      </c>
      <c r="BV132" s="204" t="str">
        <f t="shared" si="2"/>
        <v/>
      </c>
    </row>
    <row r="133" spans="68:74">
      <c r="BP133" s="206"/>
      <c r="BT133" s="204">
        <f t="shared" si="3"/>
        <v>0</v>
      </c>
      <c r="BU133" s="204">
        <f>SUMIFS('3. Котельные'!$L$14:$L$9892,'3. Котельные'!$E$14:$E$9892,BS133)</f>
        <v>0</v>
      </c>
      <c r="BV133" s="204" t="str">
        <f t="shared" si="2"/>
        <v/>
      </c>
    </row>
    <row r="134" spans="68:74">
      <c r="BP134" s="206"/>
      <c r="BT134" s="204">
        <f t="shared" si="3"/>
        <v>0</v>
      </c>
      <c r="BU134" s="204">
        <f>SUMIFS('3. Котельные'!$L$14:$L$9892,'3. Котельные'!$E$14:$E$9892,BS134)</f>
        <v>0</v>
      </c>
      <c r="BV134" s="204" t="str">
        <f t="shared" si="2"/>
        <v/>
      </c>
    </row>
    <row r="135" spans="68:74">
      <c r="BP135" s="206"/>
      <c r="BT135" s="204">
        <f t="shared" si="3"/>
        <v>0</v>
      </c>
      <c r="BU135" s="204">
        <f>SUMIFS('3. Котельные'!$L$14:$L$9892,'3. Котельные'!$E$14:$E$9892,BS135)</f>
        <v>0</v>
      </c>
      <c r="BV135" s="204" t="str">
        <f t="shared" si="2"/>
        <v/>
      </c>
    </row>
    <row r="136" spans="68:74">
      <c r="BP136" s="206"/>
      <c r="BT136" s="204">
        <f t="shared" si="3"/>
        <v>0</v>
      </c>
      <c r="BU136" s="204">
        <f>SUMIFS('3. Котельные'!$L$14:$L$9892,'3. Котельные'!$E$14:$E$9892,BS136)</f>
        <v>0</v>
      </c>
      <c r="BV136" s="204" t="str">
        <f t="shared" si="2"/>
        <v/>
      </c>
    </row>
    <row r="137" spans="68:74">
      <c r="BP137" s="206"/>
      <c r="BT137" s="204">
        <f t="shared" si="3"/>
        <v>0</v>
      </c>
      <c r="BU137" s="204">
        <f>SUMIFS('3. Котельные'!$L$14:$L$9892,'3. Котельные'!$E$14:$E$9892,BS137)</f>
        <v>0</v>
      </c>
      <c r="BV137" s="204" t="str">
        <f t="shared" si="2"/>
        <v/>
      </c>
    </row>
    <row r="138" spans="68:74">
      <c r="BP138" s="206"/>
      <c r="BT138" s="204">
        <f t="shared" si="3"/>
        <v>0</v>
      </c>
      <c r="BU138" s="204">
        <f>SUMIFS('3. Котельные'!$L$14:$L$9892,'3. Котельные'!$E$14:$E$9892,BS138)</f>
        <v>0</v>
      </c>
      <c r="BV138" s="204" t="str">
        <f t="shared" si="2"/>
        <v/>
      </c>
    </row>
    <row r="139" spans="68:74">
      <c r="BP139" s="206"/>
      <c r="BT139" s="204">
        <f t="shared" si="3"/>
        <v>0</v>
      </c>
      <c r="BU139" s="204">
        <f>SUMIFS('3. Котельные'!$L$14:$L$9892,'3. Котельные'!$E$14:$E$9892,BS139)</f>
        <v>0</v>
      </c>
      <c r="BV139" s="204" t="str">
        <f t="shared" si="2"/>
        <v/>
      </c>
    </row>
    <row r="140" spans="68:74">
      <c r="BP140" s="206"/>
      <c r="BT140" s="204">
        <f t="shared" si="3"/>
        <v>0</v>
      </c>
      <c r="BU140" s="204">
        <f>SUMIFS('3. Котельные'!$L$14:$L$9892,'3. Котельные'!$E$14:$E$9892,BS140)</f>
        <v>0</v>
      </c>
      <c r="BV140" s="204" t="str">
        <f t="shared" si="2"/>
        <v/>
      </c>
    </row>
    <row r="141" spans="68:74">
      <c r="BP141" s="206"/>
      <c r="BT141" s="204">
        <f t="shared" si="3"/>
        <v>0</v>
      </c>
      <c r="BU141" s="204">
        <f>SUMIFS('3. Котельные'!$L$14:$L$9892,'3. Котельные'!$E$14:$E$9892,BS141)</f>
        <v>0</v>
      </c>
      <c r="BV141" s="204" t="str">
        <f t="shared" si="2"/>
        <v/>
      </c>
    </row>
    <row r="142" spans="68:74">
      <c r="BP142" s="206"/>
      <c r="BT142" s="204">
        <f t="shared" si="3"/>
        <v>0</v>
      </c>
      <c r="BU142" s="204">
        <f>SUMIFS('3. Котельные'!$L$14:$L$9892,'3. Котельные'!$E$14:$E$9892,BS142)</f>
        <v>0</v>
      </c>
      <c r="BV142" s="204" t="str">
        <f t="shared" si="2"/>
        <v/>
      </c>
    </row>
    <row r="143" spans="68:74">
      <c r="BP143" s="206"/>
      <c r="BT143" s="204">
        <f t="shared" si="3"/>
        <v>0</v>
      </c>
      <c r="BU143" s="204">
        <f>SUMIFS('3. Котельные'!$L$14:$L$9892,'3. Котельные'!$E$14:$E$9892,BS143)</f>
        <v>0</v>
      </c>
      <c r="BV143" s="204" t="str">
        <f t="shared" si="2"/>
        <v/>
      </c>
    </row>
    <row r="144" spans="68:74">
      <c r="BP144" s="206"/>
      <c r="BT144" s="204">
        <f t="shared" si="3"/>
        <v>0</v>
      </c>
      <c r="BU144" s="204">
        <f>SUMIFS('3. Котельные'!$L$14:$L$9892,'3. Котельные'!$E$14:$E$9892,BS144)</f>
        <v>0</v>
      </c>
      <c r="BV144" s="204" t="str">
        <f t="shared" ref="BV144:BV207" si="4">IF((BU144-BT144)=0,"","Необходимо проверить установленную мощность")</f>
        <v/>
      </c>
    </row>
    <row r="145" spans="68:74">
      <c r="BP145" s="206"/>
      <c r="BT145" s="204">
        <f t="shared" si="3"/>
        <v>0</v>
      </c>
      <c r="BU145" s="204">
        <f>SUMIFS('3. Котельные'!$L$14:$L$9892,'3. Котельные'!$E$14:$E$9892,BS145)</f>
        <v>0</v>
      </c>
      <c r="BV145" s="204" t="str">
        <f t="shared" si="4"/>
        <v/>
      </c>
    </row>
    <row r="146" spans="68:74">
      <c r="BP146" s="206"/>
      <c r="BT146" s="204">
        <f t="shared" si="3"/>
        <v>0</v>
      </c>
      <c r="BU146" s="204">
        <f>SUMIFS('3. Котельные'!$L$14:$L$9892,'3. Котельные'!$E$14:$E$9892,BS146)</f>
        <v>0</v>
      </c>
      <c r="BV146" s="204" t="str">
        <f t="shared" si="4"/>
        <v/>
      </c>
    </row>
    <row r="147" spans="68:74">
      <c r="BP147" s="206"/>
      <c r="BT147" s="204">
        <f t="shared" ref="BT147:BT210" si="5">SUMIFS($BK$17:$BK$9922,$E$17:$E$9922,BS147)</f>
        <v>0</v>
      </c>
      <c r="BU147" s="204">
        <f>SUMIFS('3. Котельные'!$L$14:$L$9892,'3. Котельные'!$E$14:$E$9892,BS147)</f>
        <v>0</v>
      </c>
      <c r="BV147" s="204" t="str">
        <f t="shared" si="4"/>
        <v/>
      </c>
    </row>
    <row r="148" spans="68:74">
      <c r="BP148" s="206"/>
      <c r="BT148" s="204">
        <f t="shared" si="5"/>
        <v>0</v>
      </c>
      <c r="BU148" s="204">
        <f>SUMIFS('3. Котельные'!$L$14:$L$9892,'3. Котельные'!$E$14:$E$9892,BS148)</f>
        <v>0</v>
      </c>
      <c r="BV148" s="204" t="str">
        <f t="shared" si="4"/>
        <v/>
      </c>
    </row>
    <row r="149" spans="68:74">
      <c r="BP149" s="206"/>
      <c r="BT149" s="204">
        <f t="shared" si="5"/>
        <v>0</v>
      </c>
      <c r="BU149" s="204">
        <f>SUMIFS('3. Котельные'!$L$14:$L$9892,'3. Котельные'!$E$14:$E$9892,BS149)</f>
        <v>0</v>
      </c>
      <c r="BV149" s="204" t="str">
        <f t="shared" si="4"/>
        <v/>
      </c>
    </row>
    <row r="150" spans="68:74">
      <c r="BP150" s="206"/>
      <c r="BT150" s="204">
        <f t="shared" si="5"/>
        <v>0</v>
      </c>
      <c r="BU150" s="204">
        <f>SUMIFS('3. Котельные'!$L$14:$L$9892,'3. Котельные'!$E$14:$E$9892,BS150)</f>
        <v>0</v>
      </c>
      <c r="BV150" s="204" t="str">
        <f t="shared" si="4"/>
        <v/>
      </c>
    </row>
    <row r="151" spans="68:74">
      <c r="BP151" s="206"/>
      <c r="BT151" s="204">
        <f t="shared" si="5"/>
        <v>0</v>
      </c>
      <c r="BU151" s="204">
        <f>SUMIFS('3. Котельные'!$L$14:$L$9892,'3. Котельные'!$E$14:$E$9892,BS151)</f>
        <v>0</v>
      </c>
      <c r="BV151" s="204" t="str">
        <f t="shared" si="4"/>
        <v/>
      </c>
    </row>
    <row r="152" spans="68:74">
      <c r="BP152" s="206"/>
      <c r="BT152" s="204">
        <f t="shared" si="5"/>
        <v>0</v>
      </c>
      <c r="BU152" s="204">
        <f>SUMIFS('3. Котельные'!$L$14:$L$9892,'3. Котельные'!$E$14:$E$9892,BS152)</f>
        <v>0</v>
      </c>
      <c r="BV152" s="204" t="str">
        <f t="shared" si="4"/>
        <v/>
      </c>
    </row>
    <row r="153" spans="68:74">
      <c r="BP153" s="206"/>
      <c r="BT153" s="204">
        <f t="shared" si="5"/>
        <v>0</v>
      </c>
      <c r="BU153" s="204">
        <f>SUMIFS('3. Котельные'!$L$14:$L$9892,'3. Котельные'!$E$14:$E$9892,BS153)</f>
        <v>0</v>
      </c>
      <c r="BV153" s="204" t="str">
        <f t="shared" si="4"/>
        <v/>
      </c>
    </row>
    <row r="154" spans="68:74">
      <c r="BP154" s="206"/>
      <c r="BT154" s="204">
        <f t="shared" si="5"/>
        <v>0</v>
      </c>
      <c r="BU154" s="204">
        <f>SUMIFS('3. Котельные'!$L$14:$L$9892,'3. Котельные'!$E$14:$E$9892,BS154)</f>
        <v>0</v>
      </c>
      <c r="BV154" s="204" t="str">
        <f t="shared" si="4"/>
        <v/>
      </c>
    </row>
    <row r="155" spans="68:74">
      <c r="BP155" s="206"/>
      <c r="BT155" s="204">
        <f t="shared" si="5"/>
        <v>0</v>
      </c>
      <c r="BU155" s="204">
        <f>SUMIFS('3. Котельные'!$L$14:$L$9892,'3. Котельные'!$E$14:$E$9892,BS155)</f>
        <v>0</v>
      </c>
      <c r="BV155" s="204" t="str">
        <f t="shared" si="4"/>
        <v/>
      </c>
    </row>
    <row r="156" spans="68:74">
      <c r="BP156" s="206"/>
      <c r="BT156" s="204">
        <f t="shared" si="5"/>
        <v>0</v>
      </c>
      <c r="BU156" s="204">
        <f>SUMIFS('3. Котельные'!$L$14:$L$9892,'3. Котельные'!$E$14:$E$9892,BS156)</f>
        <v>0</v>
      </c>
      <c r="BV156" s="204" t="str">
        <f t="shared" si="4"/>
        <v/>
      </c>
    </row>
    <row r="157" spans="68:74">
      <c r="BP157" s="206"/>
      <c r="BT157" s="204">
        <f t="shared" si="5"/>
        <v>0</v>
      </c>
      <c r="BU157" s="204">
        <f>SUMIFS('3. Котельные'!$L$14:$L$9892,'3. Котельные'!$E$14:$E$9892,BS157)</f>
        <v>0</v>
      </c>
      <c r="BV157" s="204" t="str">
        <f t="shared" si="4"/>
        <v/>
      </c>
    </row>
    <row r="158" spans="68:74">
      <c r="BP158" s="206"/>
      <c r="BT158" s="204">
        <f t="shared" si="5"/>
        <v>0</v>
      </c>
      <c r="BU158" s="204">
        <f>SUMIFS('3. Котельные'!$L$14:$L$9892,'3. Котельные'!$E$14:$E$9892,BS158)</f>
        <v>0</v>
      </c>
      <c r="BV158" s="204" t="str">
        <f t="shared" si="4"/>
        <v/>
      </c>
    </row>
    <row r="159" spans="68:74">
      <c r="BP159" s="206"/>
      <c r="BT159" s="204">
        <f t="shared" si="5"/>
        <v>0</v>
      </c>
      <c r="BU159" s="204">
        <f>SUMIFS('3. Котельные'!$L$14:$L$9892,'3. Котельные'!$E$14:$E$9892,BS159)</f>
        <v>0</v>
      </c>
      <c r="BV159" s="204" t="str">
        <f t="shared" si="4"/>
        <v/>
      </c>
    </row>
    <row r="160" spans="68:74">
      <c r="BP160" s="206"/>
      <c r="BT160" s="204">
        <f t="shared" si="5"/>
        <v>0</v>
      </c>
      <c r="BU160" s="204">
        <f>SUMIFS('3. Котельные'!$L$14:$L$9892,'3. Котельные'!$E$14:$E$9892,BS160)</f>
        <v>0</v>
      </c>
      <c r="BV160" s="204" t="str">
        <f t="shared" si="4"/>
        <v/>
      </c>
    </row>
    <row r="161" spans="68:74">
      <c r="BP161" s="206"/>
      <c r="BT161" s="204">
        <f t="shared" si="5"/>
        <v>0</v>
      </c>
      <c r="BU161" s="204">
        <f>SUMIFS('3. Котельные'!$L$14:$L$9892,'3. Котельные'!$E$14:$E$9892,BS161)</f>
        <v>0</v>
      </c>
      <c r="BV161" s="204" t="str">
        <f t="shared" si="4"/>
        <v/>
      </c>
    </row>
    <row r="162" spans="68:74">
      <c r="BP162" s="206"/>
      <c r="BT162" s="204">
        <f t="shared" si="5"/>
        <v>0</v>
      </c>
      <c r="BU162" s="204">
        <f>SUMIFS('3. Котельные'!$L$14:$L$9892,'3. Котельные'!$E$14:$E$9892,BS162)</f>
        <v>0</v>
      </c>
      <c r="BV162" s="204" t="str">
        <f t="shared" si="4"/>
        <v/>
      </c>
    </row>
    <row r="163" spans="68:74">
      <c r="BP163" s="206"/>
      <c r="BT163" s="204">
        <f t="shared" si="5"/>
        <v>0</v>
      </c>
      <c r="BU163" s="204">
        <f>SUMIFS('3. Котельные'!$L$14:$L$9892,'3. Котельные'!$E$14:$E$9892,BS163)</f>
        <v>0</v>
      </c>
      <c r="BV163" s="204" t="str">
        <f t="shared" si="4"/>
        <v/>
      </c>
    </row>
    <row r="164" spans="68:74">
      <c r="BP164" s="206"/>
      <c r="BT164" s="204">
        <f t="shared" si="5"/>
        <v>0</v>
      </c>
      <c r="BU164" s="204">
        <f>SUMIFS('3. Котельные'!$L$14:$L$9892,'3. Котельные'!$E$14:$E$9892,BS164)</f>
        <v>0</v>
      </c>
      <c r="BV164" s="204" t="str">
        <f t="shared" si="4"/>
        <v/>
      </c>
    </row>
    <row r="165" spans="68:74">
      <c r="BP165" s="206"/>
      <c r="BT165" s="204">
        <f t="shared" si="5"/>
        <v>0</v>
      </c>
      <c r="BU165" s="204">
        <f>SUMIFS('3. Котельные'!$L$14:$L$9892,'3. Котельные'!$E$14:$E$9892,BS165)</f>
        <v>0</v>
      </c>
      <c r="BV165" s="204" t="str">
        <f t="shared" si="4"/>
        <v/>
      </c>
    </row>
    <row r="166" spans="68:74">
      <c r="BP166" s="206"/>
      <c r="BT166" s="204">
        <f t="shared" si="5"/>
        <v>0</v>
      </c>
      <c r="BU166" s="204">
        <f>SUMIFS('3. Котельные'!$L$14:$L$9892,'3. Котельные'!$E$14:$E$9892,BS166)</f>
        <v>0</v>
      </c>
      <c r="BV166" s="204" t="str">
        <f t="shared" si="4"/>
        <v/>
      </c>
    </row>
    <row r="167" spans="68:74">
      <c r="BP167" s="206"/>
      <c r="BT167" s="204">
        <f t="shared" si="5"/>
        <v>0</v>
      </c>
      <c r="BU167" s="204">
        <f>SUMIFS('3. Котельные'!$L$14:$L$9892,'3. Котельные'!$E$14:$E$9892,BS167)</f>
        <v>0</v>
      </c>
      <c r="BV167" s="204" t="str">
        <f t="shared" si="4"/>
        <v/>
      </c>
    </row>
    <row r="168" spans="68:74">
      <c r="BP168" s="206"/>
      <c r="BT168" s="204">
        <f t="shared" si="5"/>
        <v>0</v>
      </c>
      <c r="BU168" s="204">
        <f>SUMIFS('3. Котельные'!$L$14:$L$9892,'3. Котельные'!$E$14:$E$9892,BS168)</f>
        <v>0</v>
      </c>
      <c r="BV168" s="204" t="str">
        <f t="shared" si="4"/>
        <v/>
      </c>
    </row>
    <row r="169" spans="68:74">
      <c r="BP169" s="206"/>
      <c r="BT169" s="204">
        <f t="shared" si="5"/>
        <v>0</v>
      </c>
      <c r="BU169" s="204">
        <f>SUMIFS('3. Котельные'!$L$14:$L$9892,'3. Котельные'!$E$14:$E$9892,BS169)</f>
        <v>0</v>
      </c>
      <c r="BV169" s="204" t="str">
        <f t="shared" si="4"/>
        <v/>
      </c>
    </row>
    <row r="170" spans="68:74">
      <c r="BP170" s="206"/>
      <c r="BT170" s="204">
        <f t="shared" si="5"/>
        <v>0</v>
      </c>
      <c r="BU170" s="204">
        <f>SUMIFS('3. Котельные'!$L$14:$L$9892,'3. Котельные'!$E$14:$E$9892,BS170)</f>
        <v>0</v>
      </c>
      <c r="BV170" s="204" t="str">
        <f t="shared" si="4"/>
        <v/>
      </c>
    </row>
    <row r="171" spans="68:74">
      <c r="BP171" s="206"/>
      <c r="BT171" s="204">
        <f t="shared" si="5"/>
        <v>0</v>
      </c>
      <c r="BU171" s="204">
        <f>SUMIFS('3. Котельные'!$L$14:$L$9892,'3. Котельные'!$E$14:$E$9892,BS171)</f>
        <v>0</v>
      </c>
      <c r="BV171" s="204" t="str">
        <f t="shared" si="4"/>
        <v/>
      </c>
    </row>
    <row r="172" spans="68:74">
      <c r="BP172" s="206"/>
      <c r="BT172" s="204">
        <f t="shared" si="5"/>
        <v>0</v>
      </c>
      <c r="BU172" s="204">
        <f>SUMIFS('3. Котельные'!$L$14:$L$9892,'3. Котельные'!$E$14:$E$9892,BS172)</f>
        <v>0</v>
      </c>
      <c r="BV172" s="204" t="str">
        <f t="shared" si="4"/>
        <v/>
      </c>
    </row>
    <row r="173" spans="68:74">
      <c r="BP173" s="206"/>
      <c r="BT173" s="204">
        <f t="shared" si="5"/>
        <v>0</v>
      </c>
      <c r="BU173" s="204">
        <f>SUMIFS('3. Котельные'!$L$14:$L$9892,'3. Котельные'!$E$14:$E$9892,BS173)</f>
        <v>0</v>
      </c>
      <c r="BV173" s="204" t="str">
        <f t="shared" si="4"/>
        <v/>
      </c>
    </row>
    <row r="174" spans="68:74">
      <c r="BP174" s="206"/>
      <c r="BT174" s="204">
        <f t="shared" si="5"/>
        <v>0</v>
      </c>
      <c r="BU174" s="204">
        <f>SUMIFS('3. Котельные'!$L$14:$L$9892,'3. Котельные'!$E$14:$E$9892,BS174)</f>
        <v>0</v>
      </c>
      <c r="BV174" s="204" t="str">
        <f t="shared" si="4"/>
        <v/>
      </c>
    </row>
    <row r="175" spans="68:74">
      <c r="BP175" s="206"/>
      <c r="BT175" s="204">
        <f t="shared" si="5"/>
        <v>0</v>
      </c>
      <c r="BU175" s="204">
        <f>SUMIFS('3. Котельные'!$L$14:$L$9892,'3. Котельные'!$E$14:$E$9892,BS175)</f>
        <v>0</v>
      </c>
      <c r="BV175" s="204" t="str">
        <f t="shared" si="4"/>
        <v/>
      </c>
    </row>
    <row r="176" spans="68:74">
      <c r="BP176" s="206"/>
      <c r="BT176" s="204">
        <f t="shared" si="5"/>
        <v>0</v>
      </c>
      <c r="BU176" s="204">
        <f>SUMIFS('3. Котельные'!$L$14:$L$9892,'3. Котельные'!$E$14:$E$9892,BS176)</f>
        <v>0</v>
      </c>
      <c r="BV176" s="204" t="str">
        <f t="shared" si="4"/>
        <v/>
      </c>
    </row>
    <row r="177" spans="68:74">
      <c r="BP177" s="206"/>
      <c r="BT177" s="204">
        <f t="shared" si="5"/>
        <v>0</v>
      </c>
      <c r="BU177" s="204">
        <f>SUMIFS('3. Котельные'!$L$14:$L$9892,'3. Котельные'!$E$14:$E$9892,BS177)</f>
        <v>0</v>
      </c>
      <c r="BV177" s="204" t="str">
        <f t="shared" si="4"/>
        <v/>
      </c>
    </row>
    <row r="178" spans="68:74">
      <c r="BP178" s="206"/>
      <c r="BT178" s="204">
        <f t="shared" si="5"/>
        <v>0</v>
      </c>
      <c r="BU178" s="204">
        <f>SUMIFS('3. Котельные'!$L$14:$L$9892,'3. Котельные'!$E$14:$E$9892,BS178)</f>
        <v>0</v>
      </c>
      <c r="BV178" s="204" t="str">
        <f t="shared" si="4"/>
        <v/>
      </c>
    </row>
    <row r="179" spans="68:74">
      <c r="BP179" s="206"/>
      <c r="BT179" s="204">
        <f t="shared" si="5"/>
        <v>0</v>
      </c>
      <c r="BU179" s="204">
        <f>SUMIFS('3. Котельные'!$L$14:$L$9892,'3. Котельные'!$E$14:$E$9892,BS179)</f>
        <v>0</v>
      </c>
      <c r="BV179" s="204" t="str">
        <f t="shared" si="4"/>
        <v/>
      </c>
    </row>
    <row r="180" spans="68:74">
      <c r="BP180" s="206"/>
      <c r="BT180" s="204">
        <f t="shared" si="5"/>
        <v>0</v>
      </c>
      <c r="BU180" s="204">
        <f>SUMIFS('3. Котельные'!$L$14:$L$9892,'3. Котельные'!$E$14:$E$9892,BS180)</f>
        <v>0</v>
      </c>
      <c r="BV180" s="204" t="str">
        <f t="shared" si="4"/>
        <v/>
      </c>
    </row>
    <row r="181" spans="68:74">
      <c r="BP181" s="206"/>
      <c r="BT181" s="204">
        <f t="shared" si="5"/>
        <v>0</v>
      </c>
      <c r="BU181" s="204">
        <f>SUMIFS('3. Котельные'!$L$14:$L$9892,'3. Котельные'!$E$14:$E$9892,BS181)</f>
        <v>0</v>
      </c>
      <c r="BV181" s="204" t="str">
        <f t="shared" si="4"/>
        <v/>
      </c>
    </row>
    <row r="182" spans="68:74">
      <c r="BP182" s="206"/>
      <c r="BT182" s="204">
        <f t="shared" si="5"/>
        <v>0</v>
      </c>
      <c r="BU182" s="204">
        <f>SUMIFS('3. Котельные'!$L$14:$L$9892,'3. Котельные'!$E$14:$E$9892,BS182)</f>
        <v>0</v>
      </c>
      <c r="BV182" s="204" t="str">
        <f t="shared" si="4"/>
        <v/>
      </c>
    </row>
    <row r="183" spans="68:74">
      <c r="BP183" s="206"/>
      <c r="BT183" s="204">
        <f t="shared" si="5"/>
        <v>0</v>
      </c>
      <c r="BU183" s="204">
        <f>SUMIFS('3. Котельные'!$L$14:$L$9892,'3. Котельные'!$E$14:$E$9892,BS183)</f>
        <v>0</v>
      </c>
      <c r="BV183" s="204" t="str">
        <f t="shared" si="4"/>
        <v/>
      </c>
    </row>
    <row r="184" spans="68:74">
      <c r="BP184" s="206"/>
      <c r="BT184" s="204">
        <f t="shared" si="5"/>
        <v>0</v>
      </c>
      <c r="BU184" s="204">
        <f>SUMIFS('3. Котельные'!$L$14:$L$9892,'3. Котельные'!$E$14:$E$9892,BS184)</f>
        <v>0</v>
      </c>
      <c r="BV184" s="204" t="str">
        <f t="shared" si="4"/>
        <v/>
      </c>
    </row>
    <row r="185" spans="68:74">
      <c r="BP185" s="206"/>
      <c r="BT185" s="204">
        <f t="shared" si="5"/>
        <v>0</v>
      </c>
      <c r="BU185" s="204">
        <f>SUMIFS('3. Котельные'!$L$14:$L$9892,'3. Котельные'!$E$14:$E$9892,BS185)</f>
        <v>0</v>
      </c>
      <c r="BV185" s="204" t="str">
        <f t="shared" si="4"/>
        <v/>
      </c>
    </row>
    <row r="186" spans="68:74">
      <c r="BP186" s="206"/>
      <c r="BT186" s="204">
        <f t="shared" si="5"/>
        <v>0</v>
      </c>
      <c r="BU186" s="204">
        <f>SUMIFS('3. Котельные'!$L$14:$L$9892,'3. Котельные'!$E$14:$E$9892,BS186)</f>
        <v>0</v>
      </c>
      <c r="BV186" s="204" t="str">
        <f t="shared" si="4"/>
        <v/>
      </c>
    </row>
    <row r="187" spans="68:74">
      <c r="BP187" s="206"/>
      <c r="BT187" s="204">
        <f t="shared" si="5"/>
        <v>0</v>
      </c>
      <c r="BU187" s="204">
        <f>SUMIFS('3. Котельные'!$L$14:$L$9892,'3. Котельные'!$E$14:$E$9892,BS187)</f>
        <v>0</v>
      </c>
      <c r="BV187" s="204" t="str">
        <f t="shared" si="4"/>
        <v/>
      </c>
    </row>
    <row r="188" spans="68:74">
      <c r="BP188" s="206"/>
      <c r="BT188" s="204">
        <f t="shared" si="5"/>
        <v>0</v>
      </c>
      <c r="BU188" s="204">
        <f>SUMIFS('3. Котельные'!$L$14:$L$9892,'3. Котельные'!$E$14:$E$9892,BS188)</f>
        <v>0</v>
      </c>
      <c r="BV188" s="204" t="str">
        <f t="shared" si="4"/>
        <v/>
      </c>
    </row>
    <row r="189" spans="68:74">
      <c r="BP189" s="206"/>
      <c r="BT189" s="204">
        <f t="shared" si="5"/>
        <v>0</v>
      </c>
      <c r="BU189" s="204">
        <f>SUMIFS('3. Котельные'!$L$14:$L$9892,'3. Котельные'!$E$14:$E$9892,BS189)</f>
        <v>0</v>
      </c>
      <c r="BV189" s="204" t="str">
        <f t="shared" si="4"/>
        <v/>
      </c>
    </row>
    <row r="190" spans="68:74">
      <c r="BP190" s="206"/>
      <c r="BT190" s="204">
        <f t="shared" si="5"/>
        <v>0</v>
      </c>
      <c r="BU190" s="204">
        <f>SUMIFS('3. Котельные'!$L$14:$L$9892,'3. Котельные'!$E$14:$E$9892,BS190)</f>
        <v>0</v>
      </c>
      <c r="BV190" s="204" t="str">
        <f t="shared" si="4"/>
        <v/>
      </c>
    </row>
    <row r="191" spans="68:74">
      <c r="BP191" s="206"/>
      <c r="BT191" s="204">
        <f t="shared" si="5"/>
        <v>0</v>
      </c>
      <c r="BU191" s="204">
        <f>SUMIFS('3. Котельные'!$L$14:$L$9892,'3. Котельные'!$E$14:$E$9892,BS191)</f>
        <v>0</v>
      </c>
      <c r="BV191" s="204" t="str">
        <f t="shared" si="4"/>
        <v/>
      </c>
    </row>
    <row r="192" spans="68:74">
      <c r="BP192" s="206"/>
      <c r="BT192" s="204">
        <f t="shared" si="5"/>
        <v>0</v>
      </c>
      <c r="BU192" s="204">
        <f>SUMIFS('3. Котельные'!$L$14:$L$9892,'3. Котельные'!$E$14:$E$9892,BS192)</f>
        <v>0</v>
      </c>
      <c r="BV192" s="204" t="str">
        <f t="shared" si="4"/>
        <v/>
      </c>
    </row>
    <row r="193" spans="68:74">
      <c r="BP193" s="206"/>
      <c r="BT193" s="204">
        <f t="shared" si="5"/>
        <v>0</v>
      </c>
      <c r="BU193" s="204">
        <f>SUMIFS('3. Котельные'!$L$14:$L$9892,'3. Котельные'!$E$14:$E$9892,BS193)</f>
        <v>0</v>
      </c>
      <c r="BV193" s="204" t="str">
        <f t="shared" si="4"/>
        <v/>
      </c>
    </row>
    <row r="194" spans="68:74">
      <c r="BP194" s="206"/>
      <c r="BT194" s="204">
        <f t="shared" si="5"/>
        <v>0</v>
      </c>
      <c r="BU194" s="204">
        <f>SUMIFS('3. Котельные'!$L$14:$L$9892,'3. Котельные'!$E$14:$E$9892,BS194)</f>
        <v>0</v>
      </c>
      <c r="BV194" s="204" t="str">
        <f t="shared" si="4"/>
        <v/>
      </c>
    </row>
    <row r="195" spans="68:74">
      <c r="BP195" s="206"/>
      <c r="BT195" s="204">
        <f t="shared" si="5"/>
        <v>0</v>
      </c>
      <c r="BU195" s="204">
        <f>SUMIFS('3. Котельные'!$L$14:$L$9892,'3. Котельные'!$E$14:$E$9892,BS195)</f>
        <v>0</v>
      </c>
      <c r="BV195" s="204" t="str">
        <f t="shared" si="4"/>
        <v/>
      </c>
    </row>
    <row r="196" spans="68:74">
      <c r="BP196" s="206"/>
      <c r="BT196" s="204">
        <f t="shared" si="5"/>
        <v>0</v>
      </c>
      <c r="BU196" s="204">
        <f>SUMIFS('3. Котельные'!$L$14:$L$9892,'3. Котельные'!$E$14:$E$9892,BS196)</f>
        <v>0</v>
      </c>
      <c r="BV196" s="204" t="str">
        <f t="shared" si="4"/>
        <v/>
      </c>
    </row>
    <row r="197" spans="68:74">
      <c r="BP197" s="206"/>
      <c r="BT197" s="204">
        <f t="shared" si="5"/>
        <v>0</v>
      </c>
      <c r="BU197" s="204">
        <f>SUMIFS('3. Котельные'!$L$14:$L$9892,'3. Котельные'!$E$14:$E$9892,BS197)</f>
        <v>0</v>
      </c>
      <c r="BV197" s="204" t="str">
        <f t="shared" si="4"/>
        <v/>
      </c>
    </row>
    <row r="198" spans="68:74">
      <c r="BP198" s="206"/>
      <c r="BT198" s="204">
        <f t="shared" si="5"/>
        <v>0</v>
      </c>
      <c r="BU198" s="204">
        <f>SUMIFS('3. Котельные'!$L$14:$L$9892,'3. Котельные'!$E$14:$E$9892,BS198)</f>
        <v>0</v>
      </c>
      <c r="BV198" s="204" t="str">
        <f t="shared" si="4"/>
        <v/>
      </c>
    </row>
    <row r="199" spans="68:74">
      <c r="BP199" s="206"/>
      <c r="BT199" s="204">
        <f t="shared" si="5"/>
        <v>0</v>
      </c>
      <c r="BU199" s="204">
        <f>SUMIFS('3. Котельные'!$L$14:$L$9892,'3. Котельные'!$E$14:$E$9892,BS199)</f>
        <v>0</v>
      </c>
      <c r="BV199" s="204" t="str">
        <f t="shared" si="4"/>
        <v/>
      </c>
    </row>
    <row r="200" spans="68:74">
      <c r="BP200" s="206"/>
      <c r="BT200" s="204">
        <f t="shared" si="5"/>
        <v>0</v>
      </c>
      <c r="BU200" s="204">
        <f>SUMIFS('3. Котельные'!$L$14:$L$9892,'3. Котельные'!$E$14:$E$9892,BS200)</f>
        <v>0</v>
      </c>
      <c r="BV200" s="204" t="str">
        <f t="shared" si="4"/>
        <v/>
      </c>
    </row>
    <row r="201" spans="68:74">
      <c r="BP201" s="206"/>
      <c r="BT201" s="204">
        <f t="shared" si="5"/>
        <v>0</v>
      </c>
      <c r="BU201" s="204">
        <f>SUMIFS('3. Котельные'!$L$14:$L$9892,'3. Котельные'!$E$14:$E$9892,BS201)</f>
        <v>0</v>
      </c>
      <c r="BV201" s="204" t="str">
        <f t="shared" si="4"/>
        <v/>
      </c>
    </row>
    <row r="202" spans="68:74">
      <c r="BP202" s="206"/>
      <c r="BT202" s="204">
        <f t="shared" si="5"/>
        <v>0</v>
      </c>
      <c r="BU202" s="204">
        <f>SUMIFS('3. Котельные'!$L$14:$L$9892,'3. Котельные'!$E$14:$E$9892,BS202)</f>
        <v>0</v>
      </c>
      <c r="BV202" s="204" t="str">
        <f t="shared" si="4"/>
        <v/>
      </c>
    </row>
    <row r="203" spans="68:74">
      <c r="BP203" s="206"/>
      <c r="BT203" s="204">
        <f t="shared" si="5"/>
        <v>0</v>
      </c>
      <c r="BU203" s="204">
        <f>SUMIFS('3. Котельные'!$L$14:$L$9892,'3. Котельные'!$E$14:$E$9892,BS203)</f>
        <v>0</v>
      </c>
      <c r="BV203" s="204" t="str">
        <f t="shared" si="4"/>
        <v/>
      </c>
    </row>
    <row r="204" spans="68:74">
      <c r="BP204" s="206"/>
      <c r="BT204" s="204">
        <f t="shared" si="5"/>
        <v>0</v>
      </c>
      <c r="BU204" s="204">
        <f>SUMIFS('3. Котельные'!$L$14:$L$9892,'3. Котельные'!$E$14:$E$9892,BS204)</f>
        <v>0</v>
      </c>
      <c r="BV204" s="204" t="str">
        <f t="shared" si="4"/>
        <v/>
      </c>
    </row>
    <row r="205" spans="68:74">
      <c r="BP205" s="206"/>
      <c r="BT205" s="204">
        <f t="shared" si="5"/>
        <v>0</v>
      </c>
      <c r="BU205" s="204">
        <f>SUMIFS('3. Котельные'!$L$14:$L$9892,'3. Котельные'!$E$14:$E$9892,BS205)</f>
        <v>0</v>
      </c>
      <c r="BV205" s="204" t="str">
        <f t="shared" si="4"/>
        <v/>
      </c>
    </row>
    <row r="206" spans="68:74">
      <c r="BP206" s="206"/>
      <c r="BT206" s="204">
        <f t="shared" si="5"/>
        <v>0</v>
      </c>
      <c r="BU206" s="204">
        <f>SUMIFS('3. Котельные'!$L$14:$L$9892,'3. Котельные'!$E$14:$E$9892,BS206)</f>
        <v>0</v>
      </c>
      <c r="BV206" s="204" t="str">
        <f t="shared" si="4"/>
        <v/>
      </c>
    </row>
    <row r="207" spans="68:74">
      <c r="BP207" s="206"/>
      <c r="BT207" s="204">
        <f t="shared" si="5"/>
        <v>0</v>
      </c>
      <c r="BU207" s="204">
        <f>SUMIFS('3. Котельные'!$L$14:$L$9892,'3. Котельные'!$E$14:$E$9892,BS207)</f>
        <v>0</v>
      </c>
      <c r="BV207" s="204" t="str">
        <f t="shared" si="4"/>
        <v/>
      </c>
    </row>
    <row r="208" spans="68:74">
      <c r="BP208" s="206"/>
      <c r="BT208" s="204">
        <f t="shared" si="5"/>
        <v>0</v>
      </c>
      <c r="BU208" s="204">
        <f>SUMIFS('3. Котельные'!$L$14:$L$9892,'3. Котельные'!$E$14:$E$9892,BS208)</f>
        <v>0</v>
      </c>
      <c r="BV208" s="204" t="str">
        <f t="shared" ref="BV208:BV271" si="6">IF((BU208-BT208)=0,"","Необходимо проверить установленную мощность")</f>
        <v/>
      </c>
    </row>
    <row r="209" spans="68:74">
      <c r="BP209" s="206"/>
      <c r="BT209" s="204">
        <f t="shared" si="5"/>
        <v>0</v>
      </c>
      <c r="BU209" s="204">
        <f>SUMIFS('3. Котельные'!$L$14:$L$9892,'3. Котельные'!$E$14:$E$9892,BS209)</f>
        <v>0</v>
      </c>
      <c r="BV209" s="204" t="str">
        <f t="shared" si="6"/>
        <v/>
      </c>
    </row>
    <row r="210" spans="68:74">
      <c r="BP210" s="206"/>
      <c r="BT210" s="204">
        <f t="shared" si="5"/>
        <v>0</v>
      </c>
      <c r="BU210" s="204">
        <f>SUMIFS('3. Котельные'!$L$14:$L$9892,'3. Котельные'!$E$14:$E$9892,BS210)</f>
        <v>0</v>
      </c>
      <c r="BV210" s="204" t="str">
        <f t="shared" si="6"/>
        <v/>
      </c>
    </row>
    <row r="211" spans="68:74">
      <c r="BP211" s="206"/>
      <c r="BT211" s="204">
        <f t="shared" ref="BT211:BT274" si="7">SUMIFS($BK$17:$BK$9922,$E$17:$E$9922,BS211)</f>
        <v>0</v>
      </c>
      <c r="BU211" s="204">
        <f>SUMIFS('3. Котельные'!$L$14:$L$9892,'3. Котельные'!$E$14:$E$9892,BS211)</f>
        <v>0</v>
      </c>
      <c r="BV211" s="204" t="str">
        <f t="shared" si="6"/>
        <v/>
      </c>
    </row>
    <row r="212" spans="68:74">
      <c r="BP212" s="206"/>
      <c r="BT212" s="204">
        <f t="shared" si="7"/>
        <v>0</v>
      </c>
      <c r="BU212" s="204">
        <f>SUMIFS('3. Котельные'!$L$14:$L$9892,'3. Котельные'!$E$14:$E$9892,BS212)</f>
        <v>0</v>
      </c>
      <c r="BV212" s="204" t="str">
        <f t="shared" si="6"/>
        <v/>
      </c>
    </row>
    <row r="213" spans="68:74">
      <c r="BP213" s="206"/>
      <c r="BT213" s="204">
        <f t="shared" si="7"/>
        <v>0</v>
      </c>
      <c r="BU213" s="204">
        <f>SUMIFS('3. Котельные'!$L$14:$L$9892,'3. Котельные'!$E$14:$E$9892,BS213)</f>
        <v>0</v>
      </c>
      <c r="BV213" s="204" t="str">
        <f t="shared" si="6"/>
        <v/>
      </c>
    </row>
    <row r="214" spans="68:74">
      <c r="BP214" s="206"/>
      <c r="BT214" s="204">
        <f t="shared" si="7"/>
        <v>0</v>
      </c>
      <c r="BU214" s="204">
        <f>SUMIFS('3. Котельные'!$L$14:$L$9892,'3. Котельные'!$E$14:$E$9892,BS214)</f>
        <v>0</v>
      </c>
      <c r="BV214" s="204" t="str">
        <f t="shared" si="6"/>
        <v/>
      </c>
    </row>
    <row r="215" spans="68:74">
      <c r="BP215" s="206"/>
      <c r="BT215" s="204">
        <f t="shared" si="7"/>
        <v>0</v>
      </c>
      <c r="BU215" s="204">
        <f>SUMIFS('3. Котельные'!$L$14:$L$9892,'3. Котельные'!$E$14:$E$9892,BS215)</f>
        <v>0</v>
      </c>
      <c r="BV215" s="204" t="str">
        <f t="shared" si="6"/>
        <v/>
      </c>
    </row>
    <row r="216" spans="68:74">
      <c r="BP216" s="206"/>
      <c r="BT216" s="204">
        <f t="shared" si="7"/>
        <v>0</v>
      </c>
      <c r="BU216" s="204">
        <f>SUMIFS('3. Котельные'!$L$14:$L$9892,'3. Котельные'!$E$14:$E$9892,BS216)</f>
        <v>0</v>
      </c>
      <c r="BV216" s="204" t="str">
        <f t="shared" si="6"/>
        <v/>
      </c>
    </row>
    <row r="217" spans="68:74">
      <c r="BP217" s="206"/>
      <c r="BT217" s="204">
        <f t="shared" si="7"/>
        <v>0</v>
      </c>
      <c r="BU217" s="204">
        <f>SUMIFS('3. Котельные'!$L$14:$L$9892,'3. Котельные'!$E$14:$E$9892,BS217)</f>
        <v>0</v>
      </c>
      <c r="BV217" s="204" t="str">
        <f t="shared" si="6"/>
        <v/>
      </c>
    </row>
    <row r="218" spans="68:74">
      <c r="BP218" s="206"/>
      <c r="BT218" s="204">
        <f t="shared" si="7"/>
        <v>0</v>
      </c>
      <c r="BU218" s="204">
        <f>SUMIFS('3. Котельные'!$L$14:$L$9892,'3. Котельные'!$E$14:$E$9892,BS218)</f>
        <v>0</v>
      </c>
      <c r="BV218" s="204" t="str">
        <f t="shared" si="6"/>
        <v/>
      </c>
    </row>
    <row r="219" spans="68:74">
      <c r="BP219" s="206"/>
      <c r="BT219" s="204">
        <f t="shared" si="7"/>
        <v>0</v>
      </c>
      <c r="BU219" s="204">
        <f>SUMIFS('3. Котельные'!$L$14:$L$9892,'3. Котельные'!$E$14:$E$9892,BS219)</f>
        <v>0</v>
      </c>
      <c r="BV219" s="204" t="str">
        <f t="shared" si="6"/>
        <v/>
      </c>
    </row>
    <row r="220" spans="68:74">
      <c r="BP220" s="206"/>
      <c r="BT220" s="204">
        <f t="shared" si="7"/>
        <v>0</v>
      </c>
      <c r="BU220" s="204">
        <f>SUMIFS('3. Котельные'!$L$14:$L$9892,'3. Котельные'!$E$14:$E$9892,BS220)</f>
        <v>0</v>
      </c>
      <c r="BV220" s="204" t="str">
        <f t="shared" si="6"/>
        <v/>
      </c>
    </row>
    <row r="221" spans="68:74">
      <c r="BP221" s="206"/>
      <c r="BT221" s="204">
        <f t="shared" si="7"/>
        <v>0</v>
      </c>
      <c r="BU221" s="204">
        <f>SUMIFS('3. Котельные'!$L$14:$L$9892,'3. Котельные'!$E$14:$E$9892,BS221)</f>
        <v>0</v>
      </c>
      <c r="BV221" s="204" t="str">
        <f t="shared" si="6"/>
        <v/>
      </c>
    </row>
    <row r="222" spans="68:74">
      <c r="BP222" s="206"/>
      <c r="BT222" s="204">
        <f t="shared" si="7"/>
        <v>0</v>
      </c>
      <c r="BU222" s="204">
        <f>SUMIFS('3. Котельные'!$L$14:$L$9892,'3. Котельные'!$E$14:$E$9892,BS222)</f>
        <v>0</v>
      </c>
      <c r="BV222" s="204" t="str">
        <f t="shared" si="6"/>
        <v/>
      </c>
    </row>
    <row r="223" spans="68:74">
      <c r="BP223" s="206"/>
      <c r="BT223" s="204">
        <f t="shared" si="7"/>
        <v>0</v>
      </c>
      <c r="BU223" s="204">
        <f>SUMIFS('3. Котельные'!$L$14:$L$9892,'3. Котельные'!$E$14:$E$9892,BS223)</f>
        <v>0</v>
      </c>
      <c r="BV223" s="204" t="str">
        <f t="shared" si="6"/>
        <v/>
      </c>
    </row>
    <row r="224" spans="68:74">
      <c r="BP224" s="206"/>
      <c r="BT224" s="204">
        <f t="shared" si="7"/>
        <v>0</v>
      </c>
      <c r="BU224" s="204">
        <f>SUMIFS('3. Котельные'!$L$14:$L$9892,'3. Котельные'!$E$14:$E$9892,BS224)</f>
        <v>0</v>
      </c>
      <c r="BV224" s="204" t="str">
        <f t="shared" si="6"/>
        <v/>
      </c>
    </row>
    <row r="225" spans="68:74">
      <c r="BP225" s="206"/>
      <c r="BT225" s="204">
        <f t="shared" si="7"/>
        <v>0</v>
      </c>
      <c r="BU225" s="204">
        <f>SUMIFS('3. Котельные'!$L$14:$L$9892,'3. Котельные'!$E$14:$E$9892,BS225)</f>
        <v>0</v>
      </c>
      <c r="BV225" s="204" t="str">
        <f t="shared" si="6"/>
        <v/>
      </c>
    </row>
    <row r="226" spans="68:74">
      <c r="BP226" s="206"/>
      <c r="BT226" s="204">
        <f t="shared" si="7"/>
        <v>0</v>
      </c>
      <c r="BU226" s="204">
        <f>SUMIFS('3. Котельные'!$L$14:$L$9892,'3. Котельные'!$E$14:$E$9892,BS226)</f>
        <v>0</v>
      </c>
      <c r="BV226" s="204" t="str">
        <f t="shared" si="6"/>
        <v/>
      </c>
    </row>
    <row r="227" spans="68:74">
      <c r="BP227" s="206"/>
      <c r="BT227" s="204">
        <f t="shared" si="7"/>
        <v>0</v>
      </c>
      <c r="BU227" s="204">
        <f>SUMIFS('3. Котельные'!$L$14:$L$9892,'3. Котельные'!$E$14:$E$9892,BS227)</f>
        <v>0</v>
      </c>
      <c r="BV227" s="204" t="str">
        <f t="shared" si="6"/>
        <v/>
      </c>
    </row>
    <row r="228" spans="68:74">
      <c r="BP228" s="206"/>
      <c r="BT228" s="204">
        <f t="shared" si="7"/>
        <v>0</v>
      </c>
      <c r="BU228" s="204">
        <f>SUMIFS('3. Котельные'!$L$14:$L$9892,'3. Котельные'!$E$14:$E$9892,BS228)</f>
        <v>0</v>
      </c>
      <c r="BV228" s="204" t="str">
        <f t="shared" si="6"/>
        <v/>
      </c>
    </row>
    <row r="229" spans="68:74">
      <c r="BP229" s="206"/>
      <c r="BT229" s="204">
        <f t="shared" si="7"/>
        <v>0</v>
      </c>
      <c r="BU229" s="204">
        <f>SUMIFS('3. Котельные'!$L$14:$L$9892,'3. Котельные'!$E$14:$E$9892,BS229)</f>
        <v>0</v>
      </c>
      <c r="BV229" s="204" t="str">
        <f t="shared" si="6"/>
        <v/>
      </c>
    </row>
    <row r="230" spans="68:74">
      <c r="BP230" s="206"/>
      <c r="BT230" s="204">
        <f t="shared" si="7"/>
        <v>0</v>
      </c>
      <c r="BU230" s="204">
        <f>SUMIFS('3. Котельные'!$L$14:$L$9892,'3. Котельные'!$E$14:$E$9892,BS230)</f>
        <v>0</v>
      </c>
      <c r="BV230" s="204" t="str">
        <f t="shared" si="6"/>
        <v/>
      </c>
    </row>
    <row r="231" spans="68:74">
      <c r="BP231" s="206"/>
      <c r="BT231" s="204">
        <f t="shared" si="7"/>
        <v>0</v>
      </c>
      <c r="BU231" s="204">
        <f>SUMIFS('3. Котельные'!$L$14:$L$9892,'3. Котельные'!$E$14:$E$9892,BS231)</f>
        <v>0</v>
      </c>
      <c r="BV231" s="204" t="str">
        <f t="shared" si="6"/>
        <v/>
      </c>
    </row>
    <row r="232" spans="68:74">
      <c r="BP232" s="206"/>
      <c r="BT232" s="204">
        <f t="shared" si="7"/>
        <v>0</v>
      </c>
      <c r="BU232" s="204">
        <f>SUMIFS('3. Котельные'!$L$14:$L$9892,'3. Котельные'!$E$14:$E$9892,BS232)</f>
        <v>0</v>
      </c>
      <c r="BV232" s="204" t="str">
        <f t="shared" si="6"/>
        <v/>
      </c>
    </row>
    <row r="233" spans="68:74">
      <c r="BP233" s="206"/>
      <c r="BT233" s="204">
        <f t="shared" si="7"/>
        <v>0</v>
      </c>
      <c r="BU233" s="204">
        <f>SUMIFS('3. Котельные'!$L$14:$L$9892,'3. Котельные'!$E$14:$E$9892,BS233)</f>
        <v>0</v>
      </c>
      <c r="BV233" s="204" t="str">
        <f t="shared" si="6"/>
        <v/>
      </c>
    </row>
    <row r="234" spans="68:74">
      <c r="BP234" s="206"/>
      <c r="BT234" s="204">
        <f t="shared" si="7"/>
        <v>0</v>
      </c>
      <c r="BU234" s="204">
        <f>SUMIFS('3. Котельные'!$L$14:$L$9892,'3. Котельные'!$E$14:$E$9892,BS234)</f>
        <v>0</v>
      </c>
      <c r="BV234" s="204" t="str">
        <f t="shared" si="6"/>
        <v/>
      </c>
    </row>
    <row r="235" spans="68:74">
      <c r="BP235" s="206"/>
      <c r="BT235" s="204">
        <f t="shared" si="7"/>
        <v>0</v>
      </c>
      <c r="BU235" s="204">
        <f>SUMIFS('3. Котельные'!$L$14:$L$9892,'3. Котельные'!$E$14:$E$9892,BS235)</f>
        <v>0</v>
      </c>
      <c r="BV235" s="204" t="str">
        <f t="shared" si="6"/>
        <v/>
      </c>
    </row>
    <row r="236" spans="68:74">
      <c r="BP236" s="206"/>
      <c r="BT236" s="204">
        <f t="shared" si="7"/>
        <v>0</v>
      </c>
      <c r="BU236" s="204">
        <f>SUMIFS('3. Котельные'!$L$14:$L$9892,'3. Котельные'!$E$14:$E$9892,BS236)</f>
        <v>0</v>
      </c>
      <c r="BV236" s="204" t="str">
        <f t="shared" si="6"/>
        <v/>
      </c>
    </row>
    <row r="237" spans="68:74">
      <c r="BP237" s="206"/>
      <c r="BT237" s="204">
        <f t="shared" si="7"/>
        <v>0</v>
      </c>
      <c r="BU237" s="204">
        <f>SUMIFS('3. Котельные'!$L$14:$L$9892,'3. Котельные'!$E$14:$E$9892,BS237)</f>
        <v>0</v>
      </c>
      <c r="BV237" s="204" t="str">
        <f t="shared" si="6"/>
        <v/>
      </c>
    </row>
    <row r="238" spans="68:74">
      <c r="BP238" s="206"/>
      <c r="BT238" s="204">
        <f t="shared" si="7"/>
        <v>0</v>
      </c>
      <c r="BU238" s="204">
        <f>SUMIFS('3. Котельные'!$L$14:$L$9892,'3. Котельные'!$E$14:$E$9892,BS238)</f>
        <v>0</v>
      </c>
      <c r="BV238" s="204" t="str">
        <f t="shared" si="6"/>
        <v/>
      </c>
    </row>
    <row r="239" spans="68:74">
      <c r="BP239" s="206"/>
      <c r="BT239" s="204">
        <f t="shared" si="7"/>
        <v>0</v>
      </c>
      <c r="BU239" s="204">
        <f>SUMIFS('3. Котельные'!$L$14:$L$9892,'3. Котельные'!$E$14:$E$9892,BS239)</f>
        <v>0</v>
      </c>
      <c r="BV239" s="204" t="str">
        <f t="shared" si="6"/>
        <v/>
      </c>
    </row>
    <row r="240" spans="68:74">
      <c r="BP240" s="206"/>
      <c r="BT240" s="204">
        <f t="shared" si="7"/>
        <v>0</v>
      </c>
      <c r="BU240" s="204">
        <f>SUMIFS('3. Котельные'!$L$14:$L$9892,'3. Котельные'!$E$14:$E$9892,BS240)</f>
        <v>0</v>
      </c>
      <c r="BV240" s="204" t="str">
        <f t="shared" si="6"/>
        <v/>
      </c>
    </row>
    <row r="241" spans="68:74">
      <c r="BP241" s="206"/>
      <c r="BT241" s="204">
        <f t="shared" si="7"/>
        <v>0</v>
      </c>
      <c r="BU241" s="204">
        <f>SUMIFS('3. Котельные'!$L$14:$L$9892,'3. Котельные'!$E$14:$E$9892,BS241)</f>
        <v>0</v>
      </c>
      <c r="BV241" s="204" t="str">
        <f t="shared" si="6"/>
        <v/>
      </c>
    </row>
    <row r="242" spans="68:74">
      <c r="BP242" s="206"/>
      <c r="BT242" s="204">
        <f t="shared" si="7"/>
        <v>0</v>
      </c>
      <c r="BU242" s="204">
        <f>SUMIFS('3. Котельные'!$L$14:$L$9892,'3. Котельные'!$E$14:$E$9892,BS242)</f>
        <v>0</v>
      </c>
      <c r="BV242" s="204" t="str">
        <f t="shared" si="6"/>
        <v/>
      </c>
    </row>
    <row r="243" spans="68:74">
      <c r="BP243" s="206"/>
      <c r="BT243" s="204">
        <f t="shared" si="7"/>
        <v>0</v>
      </c>
      <c r="BU243" s="204">
        <f>SUMIFS('3. Котельные'!$L$14:$L$9892,'3. Котельные'!$E$14:$E$9892,BS243)</f>
        <v>0</v>
      </c>
      <c r="BV243" s="204" t="str">
        <f t="shared" si="6"/>
        <v/>
      </c>
    </row>
    <row r="244" spans="68:74">
      <c r="BP244" s="206"/>
      <c r="BT244" s="204">
        <f t="shared" si="7"/>
        <v>0</v>
      </c>
      <c r="BU244" s="204">
        <f>SUMIFS('3. Котельные'!$L$14:$L$9892,'3. Котельные'!$E$14:$E$9892,BS244)</f>
        <v>0</v>
      </c>
      <c r="BV244" s="204" t="str">
        <f t="shared" si="6"/>
        <v/>
      </c>
    </row>
    <row r="245" spans="68:74">
      <c r="BP245" s="206"/>
      <c r="BT245" s="204">
        <f t="shared" si="7"/>
        <v>0</v>
      </c>
      <c r="BU245" s="204">
        <f>SUMIFS('3. Котельные'!$L$14:$L$9892,'3. Котельные'!$E$14:$E$9892,BS245)</f>
        <v>0</v>
      </c>
      <c r="BV245" s="204" t="str">
        <f t="shared" si="6"/>
        <v/>
      </c>
    </row>
    <row r="246" spans="68:74">
      <c r="BP246" s="206"/>
      <c r="BT246" s="204">
        <f t="shared" si="7"/>
        <v>0</v>
      </c>
      <c r="BU246" s="204">
        <f>SUMIFS('3. Котельные'!$L$14:$L$9892,'3. Котельные'!$E$14:$E$9892,BS246)</f>
        <v>0</v>
      </c>
      <c r="BV246" s="204" t="str">
        <f t="shared" si="6"/>
        <v/>
      </c>
    </row>
    <row r="247" spans="68:74">
      <c r="BP247" s="206"/>
      <c r="BT247" s="204">
        <f t="shared" si="7"/>
        <v>0</v>
      </c>
      <c r="BU247" s="204">
        <f>SUMIFS('3. Котельные'!$L$14:$L$9892,'3. Котельные'!$E$14:$E$9892,BS247)</f>
        <v>0</v>
      </c>
      <c r="BV247" s="204" t="str">
        <f t="shared" si="6"/>
        <v/>
      </c>
    </row>
    <row r="248" spans="68:74">
      <c r="BP248" s="206"/>
      <c r="BT248" s="204">
        <f t="shared" si="7"/>
        <v>0</v>
      </c>
      <c r="BU248" s="204">
        <f>SUMIFS('3. Котельные'!$L$14:$L$9892,'3. Котельные'!$E$14:$E$9892,BS248)</f>
        <v>0</v>
      </c>
      <c r="BV248" s="204" t="str">
        <f t="shared" si="6"/>
        <v/>
      </c>
    </row>
    <row r="249" spans="68:74">
      <c r="BP249" s="206"/>
      <c r="BT249" s="204">
        <f t="shared" si="7"/>
        <v>0</v>
      </c>
      <c r="BU249" s="204">
        <f>SUMIFS('3. Котельные'!$L$14:$L$9892,'3. Котельные'!$E$14:$E$9892,BS249)</f>
        <v>0</v>
      </c>
      <c r="BV249" s="204" t="str">
        <f t="shared" si="6"/>
        <v/>
      </c>
    </row>
    <row r="250" spans="68:74">
      <c r="BP250" s="206"/>
      <c r="BT250" s="204">
        <f t="shared" si="7"/>
        <v>0</v>
      </c>
      <c r="BU250" s="204">
        <f>SUMIFS('3. Котельные'!$L$14:$L$9892,'3. Котельные'!$E$14:$E$9892,BS250)</f>
        <v>0</v>
      </c>
      <c r="BV250" s="204" t="str">
        <f t="shared" si="6"/>
        <v/>
      </c>
    </row>
    <row r="251" spans="68:74">
      <c r="BP251" s="206"/>
      <c r="BT251" s="204">
        <f t="shared" si="7"/>
        <v>0</v>
      </c>
      <c r="BU251" s="204">
        <f>SUMIFS('3. Котельные'!$L$14:$L$9892,'3. Котельные'!$E$14:$E$9892,BS251)</f>
        <v>0</v>
      </c>
      <c r="BV251" s="204" t="str">
        <f t="shared" si="6"/>
        <v/>
      </c>
    </row>
    <row r="252" spans="68:74">
      <c r="BP252" s="206"/>
      <c r="BT252" s="204">
        <f t="shared" si="7"/>
        <v>0</v>
      </c>
      <c r="BU252" s="204">
        <f>SUMIFS('3. Котельные'!$L$14:$L$9892,'3. Котельные'!$E$14:$E$9892,BS252)</f>
        <v>0</v>
      </c>
      <c r="BV252" s="204" t="str">
        <f t="shared" si="6"/>
        <v/>
      </c>
    </row>
    <row r="253" spans="68:74">
      <c r="BP253" s="206"/>
      <c r="BT253" s="204">
        <f t="shared" si="7"/>
        <v>0</v>
      </c>
      <c r="BU253" s="204">
        <f>SUMIFS('3. Котельные'!$L$14:$L$9892,'3. Котельные'!$E$14:$E$9892,BS253)</f>
        <v>0</v>
      </c>
      <c r="BV253" s="204" t="str">
        <f t="shared" si="6"/>
        <v/>
      </c>
    </row>
    <row r="254" spans="68:74">
      <c r="BP254" s="206"/>
      <c r="BT254" s="204">
        <f t="shared" si="7"/>
        <v>0</v>
      </c>
      <c r="BU254" s="204">
        <f>SUMIFS('3. Котельные'!$L$14:$L$9892,'3. Котельные'!$E$14:$E$9892,BS254)</f>
        <v>0</v>
      </c>
      <c r="BV254" s="204" t="str">
        <f t="shared" si="6"/>
        <v/>
      </c>
    </row>
    <row r="255" spans="68:74">
      <c r="BP255" s="206"/>
      <c r="BT255" s="204">
        <f t="shared" si="7"/>
        <v>0</v>
      </c>
      <c r="BU255" s="204">
        <f>SUMIFS('3. Котельные'!$L$14:$L$9892,'3. Котельные'!$E$14:$E$9892,BS255)</f>
        <v>0</v>
      </c>
      <c r="BV255" s="204" t="str">
        <f t="shared" si="6"/>
        <v/>
      </c>
    </row>
    <row r="256" spans="68:74">
      <c r="BP256" s="206"/>
      <c r="BT256" s="204">
        <f t="shared" si="7"/>
        <v>0</v>
      </c>
      <c r="BU256" s="204">
        <f>SUMIFS('3. Котельные'!$L$14:$L$9892,'3. Котельные'!$E$14:$E$9892,BS256)</f>
        <v>0</v>
      </c>
      <c r="BV256" s="204" t="str">
        <f t="shared" si="6"/>
        <v/>
      </c>
    </row>
    <row r="257" spans="68:74">
      <c r="BP257" s="206"/>
      <c r="BT257" s="204">
        <f t="shared" si="7"/>
        <v>0</v>
      </c>
      <c r="BU257" s="204">
        <f>SUMIFS('3. Котельные'!$L$14:$L$9892,'3. Котельные'!$E$14:$E$9892,BS257)</f>
        <v>0</v>
      </c>
      <c r="BV257" s="204" t="str">
        <f t="shared" si="6"/>
        <v/>
      </c>
    </row>
    <row r="258" spans="68:74">
      <c r="BP258" s="206"/>
      <c r="BT258" s="204">
        <f t="shared" si="7"/>
        <v>0</v>
      </c>
      <c r="BU258" s="204">
        <f>SUMIFS('3. Котельные'!$L$14:$L$9892,'3. Котельные'!$E$14:$E$9892,BS258)</f>
        <v>0</v>
      </c>
      <c r="BV258" s="204" t="str">
        <f t="shared" si="6"/>
        <v/>
      </c>
    </row>
    <row r="259" spans="68:74">
      <c r="BP259" s="206"/>
      <c r="BT259" s="204">
        <f t="shared" si="7"/>
        <v>0</v>
      </c>
      <c r="BU259" s="204">
        <f>SUMIFS('3. Котельные'!$L$14:$L$9892,'3. Котельные'!$E$14:$E$9892,BS259)</f>
        <v>0</v>
      </c>
      <c r="BV259" s="204" t="str">
        <f t="shared" si="6"/>
        <v/>
      </c>
    </row>
    <row r="260" spans="68:74">
      <c r="BP260" s="206"/>
      <c r="BT260" s="204">
        <f t="shared" si="7"/>
        <v>0</v>
      </c>
      <c r="BU260" s="204">
        <f>SUMIFS('3. Котельные'!$L$14:$L$9892,'3. Котельные'!$E$14:$E$9892,BS260)</f>
        <v>0</v>
      </c>
      <c r="BV260" s="204" t="str">
        <f t="shared" si="6"/>
        <v/>
      </c>
    </row>
    <row r="261" spans="68:74">
      <c r="BP261" s="206"/>
      <c r="BT261" s="204">
        <f t="shared" si="7"/>
        <v>0</v>
      </c>
      <c r="BU261" s="204">
        <f>SUMIFS('3. Котельные'!$L$14:$L$9892,'3. Котельные'!$E$14:$E$9892,BS261)</f>
        <v>0</v>
      </c>
      <c r="BV261" s="204" t="str">
        <f t="shared" si="6"/>
        <v/>
      </c>
    </row>
    <row r="262" spans="68:74">
      <c r="BP262" s="206"/>
      <c r="BT262" s="204">
        <f t="shared" si="7"/>
        <v>0</v>
      </c>
      <c r="BU262" s="204">
        <f>SUMIFS('3. Котельные'!$L$14:$L$9892,'3. Котельные'!$E$14:$E$9892,BS262)</f>
        <v>0</v>
      </c>
      <c r="BV262" s="204" t="str">
        <f t="shared" si="6"/>
        <v/>
      </c>
    </row>
    <row r="263" spans="68:74">
      <c r="BP263" s="206"/>
      <c r="BT263" s="204">
        <f t="shared" si="7"/>
        <v>0</v>
      </c>
      <c r="BU263" s="204">
        <f>SUMIFS('3. Котельные'!$L$14:$L$9892,'3. Котельные'!$E$14:$E$9892,BS263)</f>
        <v>0</v>
      </c>
      <c r="BV263" s="204" t="str">
        <f t="shared" si="6"/>
        <v/>
      </c>
    </row>
    <row r="264" spans="68:74">
      <c r="BP264" s="206"/>
      <c r="BT264" s="204">
        <f t="shared" si="7"/>
        <v>0</v>
      </c>
      <c r="BU264" s="204">
        <f>SUMIFS('3. Котельные'!$L$14:$L$9892,'3. Котельные'!$E$14:$E$9892,BS264)</f>
        <v>0</v>
      </c>
      <c r="BV264" s="204" t="str">
        <f t="shared" si="6"/>
        <v/>
      </c>
    </row>
    <row r="265" spans="68:74">
      <c r="BP265" s="206"/>
      <c r="BT265" s="204">
        <f t="shared" si="7"/>
        <v>0</v>
      </c>
      <c r="BU265" s="204">
        <f>SUMIFS('3. Котельные'!$L$14:$L$9892,'3. Котельные'!$E$14:$E$9892,BS265)</f>
        <v>0</v>
      </c>
      <c r="BV265" s="204" t="str">
        <f t="shared" si="6"/>
        <v/>
      </c>
    </row>
    <row r="266" spans="68:74">
      <c r="BP266" s="206"/>
      <c r="BT266" s="204">
        <f t="shared" si="7"/>
        <v>0</v>
      </c>
      <c r="BU266" s="204">
        <f>SUMIFS('3. Котельные'!$L$14:$L$9892,'3. Котельные'!$E$14:$E$9892,BS266)</f>
        <v>0</v>
      </c>
      <c r="BV266" s="204" t="str">
        <f t="shared" si="6"/>
        <v/>
      </c>
    </row>
    <row r="267" spans="68:74">
      <c r="BP267" s="206"/>
      <c r="BT267" s="204">
        <f t="shared" si="7"/>
        <v>0</v>
      </c>
      <c r="BU267" s="204">
        <f>SUMIFS('3. Котельные'!$L$14:$L$9892,'3. Котельные'!$E$14:$E$9892,BS267)</f>
        <v>0</v>
      </c>
      <c r="BV267" s="204" t="str">
        <f t="shared" si="6"/>
        <v/>
      </c>
    </row>
    <row r="268" spans="68:74">
      <c r="BP268" s="206"/>
      <c r="BT268" s="204">
        <f t="shared" si="7"/>
        <v>0</v>
      </c>
      <c r="BU268" s="204">
        <f>SUMIFS('3. Котельные'!$L$14:$L$9892,'3. Котельные'!$E$14:$E$9892,BS268)</f>
        <v>0</v>
      </c>
      <c r="BV268" s="204" t="str">
        <f t="shared" si="6"/>
        <v/>
      </c>
    </row>
    <row r="269" spans="68:74">
      <c r="BP269" s="206"/>
      <c r="BT269" s="204">
        <f t="shared" si="7"/>
        <v>0</v>
      </c>
      <c r="BU269" s="204">
        <f>SUMIFS('3. Котельные'!$L$14:$L$9892,'3. Котельные'!$E$14:$E$9892,BS269)</f>
        <v>0</v>
      </c>
      <c r="BV269" s="204" t="str">
        <f t="shared" si="6"/>
        <v/>
      </c>
    </row>
    <row r="270" spans="68:74">
      <c r="BP270" s="206"/>
      <c r="BT270" s="204">
        <f t="shared" si="7"/>
        <v>0</v>
      </c>
      <c r="BU270" s="204">
        <f>SUMIFS('3. Котельные'!$L$14:$L$9892,'3. Котельные'!$E$14:$E$9892,BS270)</f>
        <v>0</v>
      </c>
      <c r="BV270" s="204" t="str">
        <f t="shared" si="6"/>
        <v/>
      </c>
    </row>
    <row r="271" spans="68:74">
      <c r="BP271" s="206"/>
      <c r="BT271" s="204">
        <f t="shared" si="7"/>
        <v>0</v>
      </c>
      <c r="BU271" s="204">
        <f>SUMIFS('3. Котельные'!$L$14:$L$9892,'3. Котельные'!$E$14:$E$9892,BS271)</f>
        <v>0</v>
      </c>
      <c r="BV271" s="204" t="str">
        <f t="shared" si="6"/>
        <v/>
      </c>
    </row>
    <row r="272" spans="68:74">
      <c r="BP272" s="206"/>
      <c r="BT272" s="204">
        <f t="shared" si="7"/>
        <v>0</v>
      </c>
      <c r="BU272" s="204">
        <f>SUMIFS('3. Котельные'!$L$14:$L$9892,'3. Котельные'!$E$14:$E$9892,BS272)</f>
        <v>0</v>
      </c>
      <c r="BV272" s="204" t="str">
        <f t="shared" ref="BV272:BV335" si="8">IF((BU272-BT272)=0,"","Необходимо проверить установленную мощность")</f>
        <v/>
      </c>
    </row>
    <row r="273" spans="68:74">
      <c r="BP273" s="206"/>
      <c r="BT273" s="204">
        <f t="shared" si="7"/>
        <v>0</v>
      </c>
      <c r="BU273" s="204">
        <f>SUMIFS('3. Котельные'!$L$14:$L$9892,'3. Котельные'!$E$14:$E$9892,BS273)</f>
        <v>0</v>
      </c>
      <c r="BV273" s="204" t="str">
        <f t="shared" si="8"/>
        <v/>
      </c>
    </row>
    <row r="274" spans="68:74">
      <c r="BP274" s="206"/>
      <c r="BT274" s="204">
        <f t="shared" si="7"/>
        <v>0</v>
      </c>
      <c r="BU274" s="204">
        <f>SUMIFS('3. Котельные'!$L$14:$L$9892,'3. Котельные'!$E$14:$E$9892,BS274)</f>
        <v>0</v>
      </c>
      <c r="BV274" s="204" t="str">
        <f t="shared" si="8"/>
        <v/>
      </c>
    </row>
    <row r="275" spans="68:74">
      <c r="BP275" s="206"/>
      <c r="BT275" s="204">
        <f t="shared" ref="BT275:BT338" si="9">SUMIFS($BK$17:$BK$9922,$E$17:$E$9922,BS275)</f>
        <v>0</v>
      </c>
      <c r="BU275" s="204">
        <f>SUMIFS('3. Котельные'!$L$14:$L$9892,'3. Котельные'!$E$14:$E$9892,BS275)</f>
        <v>0</v>
      </c>
      <c r="BV275" s="204" t="str">
        <f t="shared" si="8"/>
        <v/>
      </c>
    </row>
    <row r="276" spans="68:74">
      <c r="BP276" s="206"/>
      <c r="BT276" s="204">
        <f t="shared" si="9"/>
        <v>0</v>
      </c>
      <c r="BU276" s="204">
        <f>SUMIFS('3. Котельные'!$L$14:$L$9892,'3. Котельные'!$E$14:$E$9892,BS276)</f>
        <v>0</v>
      </c>
      <c r="BV276" s="204" t="str">
        <f t="shared" si="8"/>
        <v/>
      </c>
    </row>
    <row r="277" spans="68:74">
      <c r="BP277" s="206"/>
      <c r="BT277" s="204">
        <f t="shared" si="9"/>
        <v>0</v>
      </c>
      <c r="BU277" s="204">
        <f>SUMIFS('3. Котельные'!$L$14:$L$9892,'3. Котельные'!$E$14:$E$9892,BS277)</f>
        <v>0</v>
      </c>
      <c r="BV277" s="204" t="str">
        <f t="shared" si="8"/>
        <v/>
      </c>
    </row>
    <row r="278" spans="68:74">
      <c r="BP278" s="206"/>
      <c r="BT278" s="204">
        <f t="shared" si="9"/>
        <v>0</v>
      </c>
      <c r="BU278" s="204">
        <f>SUMIFS('3. Котельные'!$L$14:$L$9892,'3. Котельные'!$E$14:$E$9892,BS278)</f>
        <v>0</v>
      </c>
      <c r="BV278" s="204" t="str">
        <f t="shared" si="8"/>
        <v/>
      </c>
    </row>
    <row r="279" spans="68:74">
      <c r="BP279" s="206"/>
      <c r="BT279" s="204">
        <f t="shared" si="9"/>
        <v>0</v>
      </c>
      <c r="BU279" s="204">
        <f>SUMIFS('3. Котельные'!$L$14:$L$9892,'3. Котельные'!$E$14:$E$9892,BS279)</f>
        <v>0</v>
      </c>
      <c r="BV279" s="204" t="str">
        <f t="shared" si="8"/>
        <v/>
      </c>
    </row>
    <row r="280" spans="68:74">
      <c r="BP280" s="206"/>
      <c r="BT280" s="204">
        <f t="shared" si="9"/>
        <v>0</v>
      </c>
      <c r="BU280" s="204">
        <f>SUMIFS('3. Котельные'!$L$14:$L$9892,'3. Котельные'!$E$14:$E$9892,BS280)</f>
        <v>0</v>
      </c>
      <c r="BV280" s="204" t="str">
        <f t="shared" si="8"/>
        <v/>
      </c>
    </row>
    <row r="281" spans="68:74">
      <c r="BP281" s="206"/>
      <c r="BT281" s="204">
        <f t="shared" si="9"/>
        <v>0</v>
      </c>
      <c r="BU281" s="204">
        <f>SUMIFS('3. Котельные'!$L$14:$L$9892,'3. Котельные'!$E$14:$E$9892,BS281)</f>
        <v>0</v>
      </c>
      <c r="BV281" s="204" t="str">
        <f t="shared" si="8"/>
        <v/>
      </c>
    </row>
    <row r="282" spans="68:74">
      <c r="BP282" s="206"/>
      <c r="BT282" s="204">
        <f t="shared" si="9"/>
        <v>0</v>
      </c>
      <c r="BU282" s="204">
        <f>SUMIFS('3. Котельные'!$L$14:$L$9892,'3. Котельные'!$E$14:$E$9892,BS282)</f>
        <v>0</v>
      </c>
      <c r="BV282" s="204" t="str">
        <f t="shared" si="8"/>
        <v/>
      </c>
    </row>
    <row r="283" spans="68:74">
      <c r="BP283" s="206"/>
      <c r="BT283" s="204">
        <f t="shared" si="9"/>
        <v>0</v>
      </c>
      <c r="BU283" s="204">
        <f>SUMIFS('3. Котельные'!$L$14:$L$9892,'3. Котельные'!$E$14:$E$9892,BS283)</f>
        <v>0</v>
      </c>
      <c r="BV283" s="204" t="str">
        <f t="shared" si="8"/>
        <v/>
      </c>
    </row>
    <row r="284" spans="68:74">
      <c r="BP284" s="206"/>
      <c r="BT284" s="204">
        <f t="shared" si="9"/>
        <v>0</v>
      </c>
      <c r="BU284" s="204">
        <f>SUMIFS('3. Котельные'!$L$14:$L$9892,'3. Котельные'!$E$14:$E$9892,BS284)</f>
        <v>0</v>
      </c>
      <c r="BV284" s="204" t="str">
        <f t="shared" si="8"/>
        <v/>
      </c>
    </row>
    <row r="285" spans="68:74">
      <c r="BP285" s="206"/>
      <c r="BT285" s="204">
        <f t="shared" si="9"/>
        <v>0</v>
      </c>
      <c r="BU285" s="204">
        <f>SUMIFS('3. Котельные'!$L$14:$L$9892,'3. Котельные'!$E$14:$E$9892,BS285)</f>
        <v>0</v>
      </c>
      <c r="BV285" s="204" t="str">
        <f t="shared" si="8"/>
        <v/>
      </c>
    </row>
    <row r="286" spans="68:74">
      <c r="BP286" s="206"/>
      <c r="BT286" s="204">
        <f t="shared" si="9"/>
        <v>0</v>
      </c>
      <c r="BU286" s="204">
        <f>SUMIFS('3. Котельные'!$L$14:$L$9892,'3. Котельные'!$E$14:$E$9892,BS286)</f>
        <v>0</v>
      </c>
      <c r="BV286" s="204" t="str">
        <f t="shared" si="8"/>
        <v/>
      </c>
    </row>
    <row r="287" spans="68:74">
      <c r="BP287" s="206"/>
      <c r="BT287" s="204">
        <f t="shared" si="9"/>
        <v>0</v>
      </c>
      <c r="BU287" s="204">
        <f>SUMIFS('3. Котельные'!$L$14:$L$9892,'3. Котельные'!$E$14:$E$9892,BS287)</f>
        <v>0</v>
      </c>
      <c r="BV287" s="204" t="str">
        <f t="shared" si="8"/>
        <v/>
      </c>
    </row>
    <row r="288" spans="68:74">
      <c r="BP288" s="206"/>
      <c r="BT288" s="204">
        <f t="shared" si="9"/>
        <v>0</v>
      </c>
      <c r="BU288" s="204">
        <f>SUMIFS('3. Котельные'!$L$14:$L$9892,'3. Котельные'!$E$14:$E$9892,BS288)</f>
        <v>0</v>
      </c>
      <c r="BV288" s="204" t="str">
        <f t="shared" si="8"/>
        <v/>
      </c>
    </row>
    <row r="289" spans="68:74">
      <c r="BP289" s="206"/>
      <c r="BT289" s="204">
        <f t="shared" si="9"/>
        <v>0</v>
      </c>
      <c r="BU289" s="204">
        <f>SUMIFS('3. Котельные'!$L$14:$L$9892,'3. Котельные'!$E$14:$E$9892,BS289)</f>
        <v>0</v>
      </c>
      <c r="BV289" s="204" t="str">
        <f t="shared" si="8"/>
        <v/>
      </c>
    </row>
    <row r="290" spans="68:74">
      <c r="BP290" s="206"/>
      <c r="BT290" s="204">
        <f t="shared" si="9"/>
        <v>0</v>
      </c>
      <c r="BU290" s="204">
        <f>SUMIFS('3. Котельные'!$L$14:$L$9892,'3. Котельные'!$E$14:$E$9892,BS290)</f>
        <v>0</v>
      </c>
      <c r="BV290" s="204" t="str">
        <f t="shared" si="8"/>
        <v/>
      </c>
    </row>
    <row r="291" spans="68:74">
      <c r="BP291" s="206"/>
      <c r="BT291" s="204">
        <f t="shared" si="9"/>
        <v>0</v>
      </c>
      <c r="BU291" s="204">
        <f>SUMIFS('3. Котельные'!$L$14:$L$9892,'3. Котельные'!$E$14:$E$9892,BS291)</f>
        <v>0</v>
      </c>
      <c r="BV291" s="204" t="str">
        <f t="shared" si="8"/>
        <v/>
      </c>
    </row>
    <row r="292" spans="68:74">
      <c r="BP292" s="206"/>
      <c r="BT292" s="204">
        <f t="shared" si="9"/>
        <v>0</v>
      </c>
      <c r="BU292" s="204">
        <f>SUMIFS('3. Котельные'!$L$14:$L$9892,'3. Котельные'!$E$14:$E$9892,BS292)</f>
        <v>0</v>
      </c>
      <c r="BV292" s="204" t="str">
        <f t="shared" si="8"/>
        <v/>
      </c>
    </row>
    <row r="293" spans="68:74">
      <c r="BP293" s="206"/>
      <c r="BT293" s="204">
        <f t="shared" si="9"/>
        <v>0</v>
      </c>
      <c r="BU293" s="204">
        <f>SUMIFS('3. Котельные'!$L$14:$L$9892,'3. Котельные'!$E$14:$E$9892,BS293)</f>
        <v>0</v>
      </c>
      <c r="BV293" s="204" t="str">
        <f t="shared" si="8"/>
        <v/>
      </c>
    </row>
    <row r="294" spans="68:74">
      <c r="BP294" s="206"/>
      <c r="BT294" s="204">
        <f t="shared" si="9"/>
        <v>0</v>
      </c>
      <c r="BU294" s="204">
        <f>SUMIFS('3. Котельные'!$L$14:$L$9892,'3. Котельные'!$E$14:$E$9892,BS294)</f>
        <v>0</v>
      </c>
      <c r="BV294" s="204" t="str">
        <f t="shared" si="8"/>
        <v/>
      </c>
    </row>
    <row r="295" spans="68:74">
      <c r="BP295" s="206"/>
      <c r="BT295" s="204">
        <f t="shared" si="9"/>
        <v>0</v>
      </c>
      <c r="BU295" s="204">
        <f>SUMIFS('3. Котельные'!$L$14:$L$9892,'3. Котельные'!$E$14:$E$9892,BS295)</f>
        <v>0</v>
      </c>
      <c r="BV295" s="204" t="str">
        <f t="shared" si="8"/>
        <v/>
      </c>
    </row>
    <row r="296" spans="68:74">
      <c r="BP296" s="206"/>
      <c r="BT296" s="204">
        <f t="shared" si="9"/>
        <v>0</v>
      </c>
      <c r="BU296" s="204">
        <f>SUMIFS('3. Котельные'!$L$14:$L$9892,'3. Котельные'!$E$14:$E$9892,BS296)</f>
        <v>0</v>
      </c>
      <c r="BV296" s="204" t="str">
        <f t="shared" si="8"/>
        <v/>
      </c>
    </row>
    <row r="297" spans="68:74">
      <c r="BP297" s="206"/>
      <c r="BT297" s="204">
        <f t="shared" si="9"/>
        <v>0</v>
      </c>
      <c r="BU297" s="204">
        <f>SUMIFS('3. Котельные'!$L$14:$L$9892,'3. Котельные'!$E$14:$E$9892,BS297)</f>
        <v>0</v>
      </c>
      <c r="BV297" s="204" t="str">
        <f t="shared" si="8"/>
        <v/>
      </c>
    </row>
    <row r="298" spans="68:74">
      <c r="BP298" s="206"/>
      <c r="BT298" s="204">
        <f t="shared" si="9"/>
        <v>0</v>
      </c>
      <c r="BU298" s="204">
        <f>SUMIFS('3. Котельные'!$L$14:$L$9892,'3. Котельные'!$E$14:$E$9892,BS298)</f>
        <v>0</v>
      </c>
      <c r="BV298" s="204" t="str">
        <f t="shared" si="8"/>
        <v/>
      </c>
    </row>
    <row r="299" spans="68:74">
      <c r="BP299" s="206"/>
      <c r="BT299" s="204">
        <f t="shared" si="9"/>
        <v>0</v>
      </c>
      <c r="BU299" s="204">
        <f>SUMIFS('3. Котельные'!$L$14:$L$9892,'3. Котельные'!$E$14:$E$9892,BS299)</f>
        <v>0</v>
      </c>
      <c r="BV299" s="204" t="str">
        <f t="shared" si="8"/>
        <v/>
      </c>
    </row>
    <row r="300" spans="68:74">
      <c r="BP300" s="206"/>
      <c r="BT300" s="204">
        <f t="shared" si="9"/>
        <v>0</v>
      </c>
      <c r="BU300" s="204">
        <f>SUMIFS('3. Котельные'!$L$14:$L$9892,'3. Котельные'!$E$14:$E$9892,BS300)</f>
        <v>0</v>
      </c>
      <c r="BV300" s="204" t="str">
        <f t="shared" si="8"/>
        <v/>
      </c>
    </row>
    <row r="301" spans="68:74">
      <c r="BP301" s="206"/>
      <c r="BT301" s="204">
        <f t="shared" si="9"/>
        <v>0</v>
      </c>
      <c r="BU301" s="204">
        <f>SUMIFS('3. Котельные'!$L$14:$L$9892,'3. Котельные'!$E$14:$E$9892,BS301)</f>
        <v>0</v>
      </c>
      <c r="BV301" s="204" t="str">
        <f t="shared" si="8"/>
        <v/>
      </c>
    </row>
    <row r="302" spans="68:74">
      <c r="BP302" s="206"/>
      <c r="BT302" s="204">
        <f t="shared" si="9"/>
        <v>0</v>
      </c>
      <c r="BU302" s="204">
        <f>SUMIFS('3. Котельные'!$L$14:$L$9892,'3. Котельные'!$E$14:$E$9892,BS302)</f>
        <v>0</v>
      </c>
      <c r="BV302" s="204" t="str">
        <f t="shared" si="8"/>
        <v/>
      </c>
    </row>
    <row r="303" spans="68:74">
      <c r="BP303" s="206"/>
      <c r="BT303" s="204">
        <f t="shared" si="9"/>
        <v>0</v>
      </c>
      <c r="BU303" s="204">
        <f>SUMIFS('3. Котельные'!$L$14:$L$9892,'3. Котельные'!$E$14:$E$9892,BS303)</f>
        <v>0</v>
      </c>
      <c r="BV303" s="204" t="str">
        <f t="shared" si="8"/>
        <v/>
      </c>
    </row>
    <row r="304" spans="68:74">
      <c r="BP304" s="206"/>
      <c r="BT304" s="204">
        <f t="shared" si="9"/>
        <v>0</v>
      </c>
      <c r="BU304" s="204">
        <f>SUMIFS('3. Котельные'!$L$14:$L$9892,'3. Котельные'!$E$14:$E$9892,BS304)</f>
        <v>0</v>
      </c>
      <c r="BV304" s="204" t="str">
        <f t="shared" si="8"/>
        <v/>
      </c>
    </row>
    <row r="305" spans="68:74">
      <c r="BP305" s="206"/>
      <c r="BT305" s="204">
        <f t="shared" si="9"/>
        <v>0</v>
      </c>
      <c r="BU305" s="204">
        <f>SUMIFS('3. Котельные'!$L$14:$L$9892,'3. Котельные'!$E$14:$E$9892,BS305)</f>
        <v>0</v>
      </c>
      <c r="BV305" s="204" t="str">
        <f t="shared" si="8"/>
        <v/>
      </c>
    </row>
    <row r="306" spans="68:74">
      <c r="BP306" s="206"/>
      <c r="BT306" s="204">
        <f t="shared" si="9"/>
        <v>0</v>
      </c>
      <c r="BU306" s="204">
        <f>SUMIFS('3. Котельные'!$L$14:$L$9892,'3. Котельные'!$E$14:$E$9892,BS306)</f>
        <v>0</v>
      </c>
      <c r="BV306" s="204" t="str">
        <f t="shared" si="8"/>
        <v/>
      </c>
    </row>
    <row r="307" spans="68:74">
      <c r="BP307" s="206"/>
      <c r="BT307" s="204">
        <f t="shared" si="9"/>
        <v>0</v>
      </c>
      <c r="BU307" s="204">
        <f>SUMIFS('3. Котельные'!$L$14:$L$9892,'3. Котельные'!$E$14:$E$9892,BS307)</f>
        <v>0</v>
      </c>
      <c r="BV307" s="204" t="str">
        <f t="shared" si="8"/>
        <v/>
      </c>
    </row>
    <row r="308" spans="68:74">
      <c r="BP308" s="206"/>
      <c r="BT308" s="204">
        <f t="shared" si="9"/>
        <v>0</v>
      </c>
      <c r="BU308" s="204">
        <f>SUMIFS('3. Котельные'!$L$14:$L$9892,'3. Котельные'!$E$14:$E$9892,BS308)</f>
        <v>0</v>
      </c>
      <c r="BV308" s="204" t="str">
        <f t="shared" si="8"/>
        <v/>
      </c>
    </row>
    <row r="309" spans="68:74">
      <c r="BP309" s="206"/>
      <c r="BT309" s="204">
        <f t="shared" si="9"/>
        <v>0</v>
      </c>
      <c r="BU309" s="204">
        <f>SUMIFS('3. Котельные'!$L$14:$L$9892,'3. Котельные'!$E$14:$E$9892,BS309)</f>
        <v>0</v>
      </c>
      <c r="BV309" s="204" t="str">
        <f t="shared" si="8"/>
        <v/>
      </c>
    </row>
    <row r="310" spans="68:74">
      <c r="BP310" s="206"/>
      <c r="BT310" s="204">
        <f t="shared" si="9"/>
        <v>0</v>
      </c>
      <c r="BU310" s="204">
        <f>SUMIFS('3. Котельные'!$L$14:$L$9892,'3. Котельные'!$E$14:$E$9892,BS310)</f>
        <v>0</v>
      </c>
      <c r="BV310" s="204" t="str">
        <f t="shared" si="8"/>
        <v/>
      </c>
    </row>
    <row r="311" spans="68:74">
      <c r="BP311" s="206"/>
      <c r="BT311" s="204">
        <f t="shared" si="9"/>
        <v>0</v>
      </c>
      <c r="BU311" s="204">
        <f>SUMIFS('3. Котельные'!$L$14:$L$9892,'3. Котельные'!$E$14:$E$9892,BS311)</f>
        <v>0</v>
      </c>
      <c r="BV311" s="204" t="str">
        <f t="shared" si="8"/>
        <v/>
      </c>
    </row>
    <row r="312" spans="68:74">
      <c r="BP312" s="206"/>
      <c r="BT312" s="204">
        <f t="shared" si="9"/>
        <v>0</v>
      </c>
      <c r="BU312" s="204">
        <f>SUMIFS('3. Котельные'!$L$14:$L$9892,'3. Котельные'!$E$14:$E$9892,BS312)</f>
        <v>0</v>
      </c>
      <c r="BV312" s="204" t="str">
        <f t="shared" si="8"/>
        <v/>
      </c>
    </row>
    <row r="313" spans="68:74">
      <c r="BP313" s="206"/>
      <c r="BT313" s="204">
        <f t="shared" si="9"/>
        <v>0</v>
      </c>
      <c r="BU313" s="204">
        <f>SUMIFS('3. Котельные'!$L$14:$L$9892,'3. Котельные'!$E$14:$E$9892,BS313)</f>
        <v>0</v>
      </c>
      <c r="BV313" s="204" t="str">
        <f t="shared" si="8"/>
        <v/>
      </c>
    </row>
    <row r="314" spans="68:74">
      <c r="BP314" s="206"/>
      <c r="BT314" s="204">
        <f t="shared" si="9"/>
        <v>0</v>
      </c>
      <c r="BU314" s="204">
        <f>SUMIFS('3. Котельные'!$L$14:$L$9892,'3. Котельные'!$E$14:$E$9892,BS314)</f>
        <v>0</v>
      </c>
      <c r="BV314" s="204" t="str">
        <f t="shared" si="8"/>
        <v/>
      </c>
    </row>
    <row r="315" spans="68:74">
      <c r="BP315" s="206"/>
      <c r="BT315" s="204">
        <f t="shared" si="9"/>
        <v>0</v>
      </c>
      <c r="BU315" s="204">
        <f>SUMIFS('3. Котельные'!$L$14:$L$9892,'3. Котельные'!$E$14:$E$9892,BS315)</f>
        <v>0</v>
      </c>
      <c r="BV315" s="204" t="str">
        <f t="shared" si="8"/>
        <v/>
      </c>
    </row>
    <row r="316" spans="68:74">
      <c r="BP316" s="206"/>
      <c r="BT316" s="204">
        <f t="shared" si="9"/>
        <v>0</v>
      </c>
      <c r="BU316" s="204">
        <f>SUMIFS('3. Котельные'!$L$14:$L$9892,'3. Котельные'!$E$14:$E$9892,BS316)</f>
        <v>0</v>
      </c>
      <c r="BV316" s="204" t="str">
        <f t="shared" si="8"/>
        <v/>
      </c>
    </row>
    <row r="317" spans="68:74">
      <c r="BP317" s="206"/>
      <c r="BT317" s="204">
        <f t="shared" si="9"/>
        <v>0</v>
      </c>
      <c r="BU317" s="204">
        <f>SUMIFS('3. Котельные'!$L$14:$L$9892,'3. Котельные'!$E$14:$E$9892,BS317)</f>
        <v>0</v>
      </c>
      <c r="BV317" s="204" t="str">
        <f t="shared" si="8"/>
        <v/>
      </c>
    </row>
    <row r="318" spans="68:74">
      <c r="BP318" s="206"/>
      <c r="BT318" s="204">
        <f t="shared" si="9"/>
        <v>0</v>
      </c>
      <c r="BU318" s="204">
        <f>SUMIFS('3. Котельные'!$L$14:$L$9892,'3. Котельные'!$E$14:$E$9892,BS318)</f>
        <v>0</v>
      </c>
      <c r="BV318" s="204" t="str">
        <f t="shared" si="8"/>
        <v/>
      </c>
    </row>
    <row r="319" spans="68:74">
      <c r="BP319" s="206"/>
      <c r="BT319" s="204">
        <f t="shared" si="9"/>
        <v>0</v>
      </c>
      <c r="BU319" s="204">
        <f>SUMIFS('3. Котельные'!$L$14:$L$9892,'3. Котельные'!$E$14:$E$9892,BS319)</f>
        <v>0</v>
      </c>
      <c r="BV319" s="204" t="str">
        <f t="shared" si="8"/>
        <v/>
      </c>
    </row>
    <row r="320" spans="68:74">
      <c r="BP320" s="206"/>
      <c r="BT320" s="204">
        <f t="shared" si="9"/>
        <v>0</v>
      </c>
      <c r="BU320" s="204">
        <f>SUMIFS('3. Котельные'!$L$14:$L$9892,'3. Котельные'!$E$14:$E$9892,BS320)</f>
        <v>0</v>
      </c>
      <c r="BV320" s="204" t="str">
        <f t="shared" si="8"/>
        <v/>
      </c>
    </row>
    <row r="321" spans="68:74">
      <c r="BP321" s="206"/>
      <c r="BT321" s="204">
        <f t="shared" si="9"/>
        <v>0</v>
      </c>
      <c r="BU321" s="204">
        <f>SUMIFS('3. Котельные'!$L$14:$L$9892,'3. Котельные'!$E$14:$E$9892,BS321)</f>
        <v>0</v>
      </c>
      <c r="BV321" s="204" t="str">
        <f t="shared" si="8"/>
        <v/>
      </c>
    </row>
    <row r="322" spans="68:74">
      <c r="BP322" s="206"/>
      <c r="BT322" s="204">
        <f t="shared" si="9"/>
        <v>0</v>
      </c>
      <c r="BU322" s="204">
        <f>SUMIFS('3. Котельные'!$L$14:$L$9892,'3. Котельные'!$E$14:$E$9892,BS322)</f>
        <v>0</v>
      </c>
      <c r="BV322" s="204" t="str">
        <f t="shared" si="8"/>
        <v/>
      </c>
    </row>
    <row r="323" spans="68:74">
      <c r="BP323" s="206"/>
      <c r="BT323" s="204">
        <f t="shared" si="9"/>
        <v>0</v>
      </c>
      <c r="BU323" s="204">
        <f>SUMIFS('3. Котельные'!$L$14:$L$9892,'3. Котельные'!$E$14:$E$9892,BS323)</f>
        <v>0</v>
      </c>
      <c r="BV323" s="204" t="str">
        <f t="shared" si="8"/>
        <v/>
      </c>
    </row>
    <row r="324" spans="68:74">
      <c r="BP324" s="206"/>
      <c r="BT324" s="204">
        <f t="shared" si="9"/>
        <v>0</v>
      </c>
      <c r="BU324" s="204">
        <f>SUMIFS('3. Котельные'!$L$14:$L$9892,'3. Котельные'!$E$14:$E$9892,BS324)</f>
        <v>0</v>
      </c>
      <c r="BV324" s="204" t="str">
        <f t="shared" si="8"/>
        <v/>
      </c>
    </row>
    <row r="325" spans="68:74">
      <c r="BP325" s="206"/>
      <c r="BT325" s="204">
        <f t="shared" si="9"/>
        <v>0</v>
      </c>
      <c r="BU325" s="204">
        <f>SUMIFS('3. Котельные'!$L$14:$L$9892,'3. Котельные'!$E$14:$E$9892,BS325)</f>
        <v>0</v>
      </c>
      <c r="BV325" s="204" t="str">
        <f t="shared" si="8"/>
        <v/>
      </c>
    </row>
    <row r="326" spans="68:74">
      <c r="BP326" s="206"/>
      <c r="BT326" s="204">
        <f t="shared" si="9"/>
        <v>0</v>
      </c>
      <c r="BU326" s="204">
        <f>SUMIFS('3. Котельные'!$L$14:$L$9892,'3. Котельные'!$E$14:$E$9892,BS326)</f>
        <v>0</v>
      </c>
      <c r="BV326" s="204" t="str">
        <f t="shared" si="8"/>
        <v/>
      </c>
    </row>
    <row r="327" spans="68:74">
      <c r="BP327" s="206"/>
      <c r="BT327" s="204">
        <f t="shared" si="9"/>
        <v>0</v>
      </c>
      <c r="BU327" s="204">
        <f>SUMIFS('3. Котельные'!$L$14:$L$9892,'3. Котельные'!$E$14:$E$9892,BS327)</f>
        <v>0</v>
      </c>
      <c r="BV327" s="204" t="str">
        <f t="shared" si="8"/>
        <v/>
      </c>
    </row>
    <row r="328" spans="68:74">
      <c r="BP328" s="206"/>
      <c r="BT328" s="204">
        <f t="shared" si="9"/>
        <v>0</v>
      </c>
      <c r="BU328" s="204">
        <f>SUMIFS('3. Котельные'!$L$14:$L$9892,'3. Котельные'!$E$14:$E$9892,BS328)</f>
        <v>0</v>
      </c>
      <c r="BV328" s="204" t="str">
        <f t="shared" si="8"/>
        <v/>
      </c>
    </row>
    <row r="329" spans="68:74">
      <c r="BP329" s="206"/>
      <c r="BT329" s="204">
        <f t="shared" si="9"/>
        <v>0</v>
      </c>
      <c r="BU329" s="204">
        <f>SUMIFS('3. Котельные'!$L$14:$L$9892,'3. Котельные'!$E$14:$E$9892,BS329)</f>
        <v>0</v>
      </c>
      <c r="BV329" s="204" t="str">
        <f t="shared" si="8"/>
        <v/>
      </c>
    </row>
    <row r="330" spans="68:74">
      <c r="BP330" s="206"/>
      <c r="BT330" s="204">
        <f t="shared" si="9"/>
        <v>0</v>
      </c>
      <c r="BU330" s="204">
        <f>SUMIFS('3. Котельные'!$L$14:$L$9892,'3. Котельные'!$E$14:$E$9892,BS330)</f>
        <v>0</v>
      </c>
      <c r="BV330" s="204" t="str">
        <f t="shared" si="8"/>
        <v/>
      </c>
    </row>
    <row r="331" spans="68:74">
      <c r="BP331" s="206"/>
      <c r="BT331" s="204">
        <f t="shared" si="9"/>
        <v>0</v>
      </c>
      <c r="BU331" s="204">
        <f>SUMIFS('3. Котельные'!$L$14:$L$9892,'3. Котельные'!$E$14:$E$9892,BS331)</f>
        <v>0</v>
      </c>
      <c r="BV331" s="204" t="str">
        <f t="shared" si="8"/>
        <v/>
      </c>
    </row>
    <row r="332" spans="68:74">
      <c r="BP332" s="206"/>
      <c r="BT332" s="204">
        <f t="shared" si="9"/>
        <v>0</v>
      </c>
      <c r="BU332" s="204">
        <f>SUMIFS('3. Котельные'!$L$14:$L$9892,'3. Котельные'!$E$14:$E$9892,BS332)</f>
        <v>0</v>
      </c>
      <c r="BV332" s="204" t="str">
        <f t="shared" si="8"/>
        <v/>
      </c>
    </row>
    <row r="333" spans="68:74">
      <c r="BP333" s="206"/>
      <c r="BT333" s="204">
        <f t="shared" si="9"/>
        <v>0</v>
      </c>
      <c r="BU333" s="204">
        <f>SUMIFS('3. Котельные'!$L$14:$L$9892,'3. Котельные'!$E$14:$E$9892,BS333)</f>
        <v>0</v>
      </c>
      <c r="BV333" s="204" t="str">
        <f t="shared" si="8"/>
        <v/>
      </c>
    </row>
    <row r="334" spans="68:74">
      <c r="BP334" s="206"/>
      <c r="BT334" s="204">
        <f t="shared" si="9"/>
        <v>0</v>
      </c>
      <c r="BU334" s="204">
        <f>SUMIFS('3. Котельные'!$L$14:$L$9892,'3. Котельные'!$E$14:$E$9892,BS334)</f>
        <v>0</v>
      </c>
      <c r="BV334" s="204" t="str">
        <f t="shared" si="8"/>
        <v/>
      </c>
    </row>
    <row r="335" spans="68:74">
      <c r="BP335" s="206"/>
      <c r="BT335" s="204">
        <f t="shared" si="9"/>
        <v>0</v>
      </c>
      <c r="BU335" s="204">
        <f>SUMIFS('3. Котельные'!$L$14:$L$9892,'3. Котельные'!$E$14:$E$9892,BS335)</f>
        <v>0</v>
      </c>
      <c r="BV335" s="204" t="str">
        <f t="shared" si="8"/>
        <v/>
      </c>
    </row>
    <row r="336" spans="68:74">
      <c r="BP336" s="206"/>
      <c r="BT336" s="204">
        <f t="shared" si="9"/>
        <v>0</v>
      </c>
      <c r="BU336" s="204">
        <f>SUMIFS('3. Котельные'!$L$14:$L$9892,'3. Котельные'!$E$14:$E$9892,BS336)</f>
        <v>0</v>
      </c>
      <c r="BV336" s="204" t="str">
        <f t="shared" ref="BV336:BV399" si="10">IF((BU336-BT336)=0,"","Необходимо проверить установленную мощность")</f>
        <v/>
      </c>
    </row>
    <row r="337" spans="68:74">
      <c r="BP337" s="206"/>
      <c r="BT337" s="204">
        <f t="shared" si="9"/>
        <v>0</v>
      </c>
      <c r="BU337" s="204">
        <f>SUMIFS('3. Котельные'!$L$14:$L$9892,'3. Котельные'!$E$14:$E$9892,BS337)</f>
        <v>0</v>
      </c>
      <c r="BV337" s="204" t="str">
        <f t="shared" si="10"/>
        <v/>
      </c>
    </row>
    <row r="338" spans="68:74">
      <c r="BP338" s="206"/>
      <c r="BT338" s="204">
        <f t="shared" si="9"/>
        <v>0</v>
      </c>
      <c r="BU338" s="204">
        <f>SUMIFS('3. Котельные'!$L$14:$L$9892,'3. Котельные'!$E$14:$E$9892,BS338)</f>
        <v>0</v>
      </c>
      <c r="BV338" s="204" t="str">
        <f t="shared" si="10"/>
        <v/>
      </c>
    </row>
    <row r="339" spans="68:74">
      <c r="BP339" s="206"/>
      <c r="BT339" s="204">
        <f t="shared" ref="BT339:BT402" si="11">SUMIFS($BK$17:$BK$9922,$E$17:$E$9922,BS339)</f>
        <v>0</v>
      </c>
      <c r="BU339" s="204">
        <f>SUMIFS('3. Котельные'!$L$14:$L$9892,'3. Котельные'!$E$14:$E$9892,BS339)</f>
        <v>0</v>
      </c>
      <c r="BV339" s="204" t="str">
        <f t="shared" si="10"/>
        <v/>
      </c>
    </row>
    <row r="340" spans="68:74">
      <c r="BP340" s="206"/>
      <c r="BT340" s="204">
        <f t="shared" si="11"/>
        <v>0</v>
      </c>
      <c r="BU340" s="204">
        <f>SUMIFS('3. Котельные'!$L$14:$L$9892,'3. Котельные'!$E$14:$E$9892,BS340)</f>
        <v>0</v>
      </c>
      <c r="BV340" s="204" t="str">
        <f t="shared" si="10"/>
        <v/>
      </c>
    </row>
    <row r="341" spans="68:74">
      <c r="BP341" s="206"/>
      <c r="BT341" s="204">
        <f t="shared" si="11"/>
        <v>0</v>
      </c>
      <c r="BU341" s="204">
        <f>SUMIFS('3. Котельные'!$L$14:$L$9892,'3. Котельные'!$E$14:$E$9892,BS341)</f>
        <v>0</v>
      </c>
      <c r="BV341" s="204" t="str">
        <f t="shared" si="10"/>
        <v/>
      </c>
    </row>
    <row r="342" spans="68:74">
      <c r="BP342" s="206"/>
      <c r="BT342" s="204">
        <f t="shared" si="11"/>
        <v>0</v>
      </c>
      <c r="BU342" s="204">
        <f>SUMIFS('3. Котельные'!$L$14:$L$9892,'3. Котельные'!$E$14:$E$9892,BS342)</f>
        <v>0</v>
      </c>
      <c r="BV342" s="204" t="str">
        <f t="shared" si="10"/>
        <v/>
      </c>
    </row>
    <row r="343" spans="68:74">
      <c r="BP343" s="206"/>
      <c r="BT343" s="204">
        <f t="shared" si="11"/>
        <v>0</v>
      </c>
      <c r="BU343" s="204">
        <f>SUMIFS('3. Котельные'!$L$14:$L$9892,'3. Котельные'!$E$14:$E$9892,BS343)</f>
        <v>0</v>
      </c>
      <c r="BV343" s="204" t="str">
        <f t="shared" si="10"/>
        <v/>
      </c>
    </row>
    <row r="344" spans="68:74">
      <c r="BP344" s="206"/>
      <c r="BT344" s="204">
        <f t="shared" si="11"/>
        <v>0</v>
      </c>
      <c r="BU344" s="204">
        <f>SUMIFS('3. Котельные'!$L$14:$L$9892,'3. Котельные'!$E$14:$E$9892,BS344)</f>
        <v>0</v>
      </c>
      <c r="BV344" s="204" t="str">
        <f t="shared" si="10"/>
        <v/>
      </c>
    </row>
    <row r="345" spans="68:74">
      <c r="BP345" s="206"/>
      <c r="BT345" s="204">
        <f t="shared" si="11"/>
        <v>0</v>
      </c>
      <c r="BU345" s="204">
        <f>SUMIFS('3. Котельные'!$L$14:$L$9892,'3. Котельные'!$E$14:$E$9892,BS345)</f>
        <v>0</v>
      </c>
      <c r="BV345" s="204" t="str">
        <f t="shared" si="10"/>
        <v/>
      </c>
    </row>
    <row r="346" spans="68:74">
      <c r="BP346" s="206"/>
      <c r="BT346" s="204">
        <f t="shared" si="11"/>
        <v>0</v>
      </c>
      <c r="BU346" s="204">
        <f>SUMIFS('3. Котельные'!$L$14:$L$9892,'3. Котельные'!$E$14:$E$9892,BS346)</f>
        <v>0</v>
      </c>
      <c r="BV346" s="204" t="str">
        <f t="shared" si="10"/>
        <v/>
      </c>
    </row>
    <row r="347" spans="68:74">
      <c r="BP347" s="206"/>
      <c r="BT347" s="204">
        <f t="shared" si="11"/>
        <v>0</v>
      </c>
      <c r="BU347" s="204">
        <f>SUMIFS('3. Котельные'!$L$14:$L$9892,'3. Котельные'!$E$14:$E$9892,BS347)</f>
        <v>0</v>
      </c>
      <c r="BV347" s="204" t="str">
        <f t="shared" si="10"/>
        <v/>
      </c>
    </row>
    <row r="348" spans="68:74">
      <c r="BP348" s="206"/>
      <c r="BT348" s="204">
        <f t="shared" si="11"/>
        <v>0</v>
      </c>
      <c r="BU348" s="204">
        <f>SUMIFS('3. Котельные'!$L$14:$L$9892,'3. Котельные'!$E$14:$E$9892,BS348)</f>
        <v>0</v>
      </c>
      <c r="BV348" s="204" t="str">
        <f t="shared" si="10"/>
        <v/>
      </c>
    </row>
    <row r="349" spans="68:74">
      <c r="BP349" s="206"/>
      <c r="BT349" s="204">
        <f t="shared" si="11"/>
        <v>0</v>
      </c>
      <c r="BU349" s="204">
        <f>SUMIFS('3. Котельные'!$L$14:$L$9892,'3. Котельные'!$E$14:$E$9892,BS349)</f>
        <v>0</v>
      </c>
      <c r="BV349" s="204" t="str">
        <f t="shared" si="10"/>
        <v/>
      </c>
    </row>
    <row r="350" spans="68:74">
      <c r="BP350" s="206"/>
      <c r="BT350" s="204">
        <f t="shared" si="11"/>
        <v>0</v>
      </c>
      <c r="BU350" s="204">
        <f>SUMIFS('3. Котельные'!$L$14:$L$9892,'3. Котельные'!$E$14:$E$9892,BS350)</f>
        <v>0</v>
      </c>
      <c r="BV350" s="204" t="str">
        <f t="shared" si="10"/>
        <v/>
      </c>
    </row>
    <row r="351" spans="68:74">
      <c r="BP351" s="206"/>
      <c r="BT351" s="204">
        <f t="shared" si="11"/>
        <v>0</v>
      </c>
      <c r="BU351" s="204">
        <f>SUMIFS('3. Котельные'!$L$14:$L$9892,'3. Котельные'!$E$14:$E$9892,BS351)</f>
        <v>0</v>
      </c>
      <c r="BV351" s="204" t="str">
        <f t="shared" si="10"/>
        <v/>
      </c>
    </row>
    <row r="352" spans="68:74">
      <c r="BP352" s="206"/>
      <c r="BT352" s="204">
        <f t="shared" si="11"/>
        <v>0</v>
      </c>
      <c r="BU352" s="204">
        <f>SUMIFS('3. Котельные'!$L$14:$L$9892,'3. Котельные'!$E$14:$E$9892,BS352)</f>
        <v>0</v>
      </c>
      <c r="BV352" s="204" t="str">
        <f t="shared" si="10"/>
        <v/>
      </c>
    </row>
    <row r="353" spans="68:74">
      <c r="BP353" s="206"/>
      <c r="BT353" s="204">
        <f t="shared" si="11"/>
        <v>0</v>
      </c>
      <c r="BU353" s="204">
        <f>SUMIFS('3. Котельные'!$L$14:$L$9892,'3. Котельные'!$E$14:$E$9892,BS353)</f>
        <v>0</v>
      </c>
      <c r="BV353" s="204" t="str">
        <f t="shared" si="10"/>
        <v/>
      </c>
    </row>
    <row r="354" spans="68:74">
      <c r="BP354" s="206"/>
      <c r="BT354" s="204">
        <f t="shared" si="11"/>
        <v>0</v>
      </c>
      <c r="BU354" s="204">
        <f>SUMIFS('3. Котельные'!$L$14:$L$9892,'3. Котельные'!$E$14:$E$9892,BS354)</f>
        <v>0</v>
      </c>
      <c r="BV354" s="204" t="str">
        <f t="shared" si="10"/>
        <v/>
      </c>
    </row>
    <row r="355" spans="68:74">
      <c r="BP355" s="206"/>
      <c r="BT355" s="204">
        <f t="shared" si="11"/>
        <v>0</v>
      </c>
      <c r="BU355" s="204">
        <f>SUMIFS('3. Котельные'!$L$14:$L$9892,'3. Котельные'!$E$14:$E$9892,BS355)</f>
        <v>0</v>
      </c>
      <c r="BV355" s="204" t="str">
        <f t="shared" si="10"/>
        <v/>
      </c>
    </row>
    <row r="356" spans="68:74">
      <c r="BP356" s="206"/>
      <c r="BT356" s="204">
        <f t="shared" si="11"/>
        <v>0</v>
      </c>
      <c r="BU356" s="204">
        <f>SUMIFS('3. Котельные'!$L$14:$L$9892,'3. Котельные'!$E$14:$E$9892,BS356)</f>
        <v>0</v>
      </c>
      <c r="BV356" s="204" t="str">
        <f t="shared" si="10"/>
        <v/>
      </c>
    </row>
    <row r="357" spans="68:74">
      <c r="BP357" s="206"/>
      <c r="BT357" s="204">
        <f t="shared" si="11"/>
        <v>0</v>
      </c>
      <c r="BU357" s="204">
        <f>SUMIFS('3. Котельные'!$L$14:$L$9892,'3. Котельные'!$E$14:$E$9892,BS357)</f>
        <v>0</v>
      </c>
      <c r="BV357" s="204" t="str">
        <f t="shared" si="10"/>
        <v/>
      </c>
    </row>
    <row r="358" spans="68:74">
      <c r="BP358" s="206"/>
      <c r="BT358" s="204">
        <f t="shared" si="11"/>
        <v>0</v>
      </c>
      <c r="BU358" s="204">
        <f>SUMIFS('3. Котельные'!$L$14:$L$9892,'3. Котельные'!$E$14:$E$9892,BS358)</f>
        <v>0</v>
      </c>
      <c r="BV358" s="204" t="str">
        <f t="shared" si="10"/>
        <v/>
      </c>
    </row>
    <row r="359" spans="68:74">
      <c r="BP359" s="206"/>
      <c r="BT359" s="204">
        <f t="shared" si="11"/>
        <v>0</v>
      </c>
      <c r="BU359" s="204">
        <f>SUMIFS('3. Котельные'!$L$14:$L$9892,'3. Котельные'!$E$14:$E$9892,BS359)</f>
        <v>0</v>
      </c>
      <c r="BV359" s="204" t="str">
        <f t="shared" si="10"/>
        <v/>
      </c>
    </row>
    <row r="360" spans="68:74">
      <c r="BP360" s="206"/>
      <c r="BT360" s="204">
        <f t="shared" si="11"/>
        <v>0</v>
      </c>
      <c r="BU360" s="204">
        <f>SUMIFS('3. Котельные'!$L$14:$L$9892,'3. Котельные'!$E$14:$E$9892,BS360)</f>
        <v>0</v>
      </c>
      <c r="BV360" s="204" t="str">
        <f t="shared" si="10"/>
        <v/>
      </c>
    </row>
    <row r="361" spans="68:74">
      <c r="BP361" s="206"/>
      <c r="BT361" s="204">
        <f t="shared" si="11"/>
        <v>0</v>
      </c>
      <c r="BU361" s="204">
        <f>SUMIFS('3. Котельные'!$L$14:$L$9892,'3. Котельные'!$E$14:$E$9892,BS361)</f>
        <v>0</v>
      </c>
      <c r="BV361" s="204" t="str">
        <f t="shared" si="10"/>
        <v/>
      </c>
    </row>
    <row r="362" spans="68:74">
      <c r="BP362" s="206"/>
      <c r="BT362" s="204">
        <f t="shared" si="11"/>
        <v>0</v>
      </c>
      <c r="BU362" s="204">
        <f>SUMIFS('3. Котельные'!$L$14:$L$9892,'3. Котельные'!$E$14:$E$9892,BS362)</f>
        <v>0</v>
      </c>
      <c r="BV362" s="204" t="str">
        <f t="shared" si="10"/>
        <v/>
      </c>
    </row>
    <row r="363" spans="68:74">
      <c r="BP363" s="206"/>
      <c r="BT363" s="204">
        <f t="shared" si="11"/>
        <v>0</v>
      </c>
      <c r="BU363" s="204">
        <f>SUMIFS('3. Котельные'!$L$14:$L$9892,'3. Котельные'!$E$14:$E$9892,BS363)</f>
        <v>0</v>
      </c>
      <c r="BV363" s="204" t="str">
        <f t="shared" si="10"/>
        <v/>
      </c>
    </row>
    <row r="364" spans="68:74">
      <c r="BP364" s="206"/>
      <c r="BT364" s="204">
        <f t="shared" si="11"/>
        <v>0</v>
      </c>
      <c r="BU364" s="204">
        <f>SUMIFS('3. Котельные'!$L$14:$L$9892,'3. Котельные'!$E$14:$E$9892,BS364)</f>
        <v>0</v>
      </c>
      <c r="BV364" s="204" t="str">
        <f t="shared" si="10"/>
        <v/>
      </c>
    </row>
    <row r="365" spans="68:74">
      <c r="BP365" s="206"/>
      <c r="BT365" s="204">
        <f t="shared" si="11"/>
        <v>0</v>
      </c>
      <c r="BU365" s="204">
        <f>SUMIFS('3. Котельные'!$L$14:$L$9892,'3. Котельные'!$E$14:$E$9892,BS365)</f>
        <v>0</v>
      </c>
      <c r="BV365" s="204" t="str">
        <f t="shared" si="10"/>
        <v/>
      </c>
    </row>
    <row r="366" spans="68:74">
      <c r="BP366" s="206"/>
      <c r="BT366" s="204">
        <f t="shared" si="11"/>
        <v>0</v>
      </c>
      <c r="BU366" s="204">
        <f>SUMIFS('3. Котельные'!$L$14:$L$9892,'3. Котельные'!$E$14:$E$9892,BS366)</f>
        <v>0</v>
      </c>
      <c r="BV366" s="204" t="str">
        <f t="shared" si="10"/>
        <v/>
      </c>
    </row>
    <row r="367" spans="68:74">
      <c r="BP367" s="206"/>
      <c r="BT367" s="204">
        <f t="shared" si="11"/>
        <v>0</v>
      </c>
      <c r="BU367" s="204">
        <f>SUMIFS('3. Котельные'!$L$14:$L$9892,'3. Котельные'!$E$14:$E$9892,BS367)</f>
        <v>0</v>
      </c>
      <c r="BV367" s="204" t="str">
        <f t="shared" si="10"/>
        <v/>
      </c>
    </row>
    <row r="368" spans="68:74">
      <c r="BP368" s="206"/>
      <c r="BT368" s="204">
        <f t="shared" si="11"/>
        <v>0</v>
      </c>
      <c r="BU368" s="204">
        <f>SUMIFS('3. Котельные'!$L$14:$L$9892,'3. Котельные'!$E$14:$E$9892,BS368)</f>
        <v>0</v>
      </c>
      <c r="BV368" s="204" t="str">
        <f t="shared" si="10"/>
        <v/>
      </c>
    </row>
    <row r="369" spans="68:74">
      <c r="BP369" s="206"/>
      <c r="BT369" s="204">
        <f t="shared" si="11"/>
        <v>0</v>
      </c>
      <c r="BU369" s="204">
        <f>SUMIFS('3. Котельные'!$L$14:$L$9892,'3. Котельные'!$E$14:$E$9892,BS369)</f>
        <v>0</v>
      </c>
      <c r="BV369" s="204" t="str">
        <f t="shared" si="10"/>
        <v/>
      </c>
    </row>
    <row r="370" spans="68:74">
      <c r="BP370" s="206"/>
      <c r="BT370" s="204">
        <f t="shared" si="11"/>
        <v>0</v>
      </c>
      <c r="BU370" s="204">
        <f>SUMIFS('3. Котельные'!$L$14:$L$9892,'3. Котельные'!$E$14:$E$9892,BS370)</f>
        <v>0</v>
      </c>
      <c r="BV370" s="204" t="str">
        <f t="shared" si="10"/>
        <v/>
      </c>
    </row>
    <row r="371" spans="68:74">
      <c r="BP371" s="206"/>
      <c r="BT371" s="204">
        <f t="shared" si="11"/>
        <v>0</v>
      </c>
      <c r="BU371" s="204">
        <f>SUMIFS('3. Котельные'!$L$14:$L$9892,'3. Котельные'!$E$14:$E$9892,BS371)</f>
        <v>0</v>
      </c>
      <c r="BV371" s="204" t="str">
        <f t="shared" si="10"/>
        <v/>
      </c>
    </row>
    <row r="372" spans="68:74">
      <c r="BP372" s="206"/>
      <c r="BT372" s="204">
        <f t="shared" si="11"/>
        <v>0</v>
      </c>
      <c r="BU372" s="204">
        <f>SUMIFS('3. Котельные'!$L$14:$L$9892,'3. Котельные'!$E$14:$E$9892,BS372)</f>
        <v>0</v>
      </c>
      <c r="BV372" s="204" t="str">
        <f t="shared" si="10"/>
        <v/>
      </c>
    </row>
    <row r="373" spans="68:74">
      <c r="BP373" s="206"/>
      <c r="BT373" s="204">
        <f t="shared" si="11"/>
        <v>0</v>
      </c>
      <c r="BU373" s="204">
        <f>SUMIFS('3. Котельные'!$L$14:$L$9892,'3. Котельные'!$E$14:$E$9892,BS373)</f>
        <v>0</v>
      </c>
      <c r="BV373" s="204" t="str">
        <f t="shared" si="10"/>
        <v/>
      </c>
    </row>
    <row r="374" spans="68:74">
      <c r="BP374" s="206"/>
      <c r="BT374" s="204">
        <f t="shared" si="11"/>
        <v>0</v>
      </c>
      <c r="BU374" s="204">
        <f>SUMIFS('3. Котельные'!$L$14:$L$9892,'3. Котельные'!$E$14:$E$9892,BS374)</f>
        <v>0</v>
      </c>
      <c r="BV374" s="204" t="str">
        <f t="shared" si="10"/>
        <v/>
      </c>
    </row>
    <row r="375" spans="68:74">
      <c r="BP375" s="206"/>
      <c r="BT375" s="204">
        <f t="shared" si="11"/>
        <v>0</v>
      </c>
      <c r="BU375" s="204">
        <f>SUMIFS('3. Котельные'!$L$14:$L$9892,'3. Котельные'!$E$14:$E$9892,BS375)</f>
        <v>0</v>
      </c>
      <c r="BV375" s="204" t="str">
        <f t="shared" si="10"/>
        <v/>
      </c>
    </row>
    <row r="376" spans="68:74">
      <c r="BP376" s="206"/>
      <c r="BT376" s="204">
        <f t="shared" si="11"/>
        <v>0</v>
      </c>
      <c r="BU376" s="204">
        <f>SUMIFS('3. Котельные'!$L$14:$L$9892,'3. Котельные'!$E$14:$E$9892,BS376)</f>
        <v>0</v>
      </c>
      <c r="BV376" s="204" t="str">
        <f t="shared" si="10"/>
        <v/>
      </c>
    </row>
    <row r="377" spans="68:74">
      <c r="BP377" s="206"/>
      <c r="BT377" s="204">
        <f t="shared" si="11"/>
        <v>0</v>
      </c>
      <c r="BU377" s="204">
        <f>SUMIFS('3. Котельные'!$L$14:$L$9892,'3. Котельные'!$E$14:$E$9892,BS377)</f>
        <v>0</v>
      </c>
      <c r="BV377" s="204" t="str">
        <f t="shared" si="10"/>
        <v/>
      </c>
    </row>
    <row r="378" spans="68:74">
      <c r="BP378" s="206"/>
      <c r="BT378" s="204">
        <f t="shared" si="11"/>
        <v>0</v>
      </c>
      <c r="BU378" s="204">
        <f>SUMIFS('3. Котельные'!$L$14:$L$9892,'3. Котельные'!$E$14:$E$9892,BS378)</f>
        <v>0</v>
      </c>
      <c r="BV378" s="204" t="str">
        <f t="shared" si="10"/>
        <v/>
      </c>
    </row>
    <row r="379" spans="68:74">
      <c r="BP379" s="206"/>
      <c r="BT379" s="204">
        <f t="shared" si="11"/>
        <v>0</v>
      </c>
      <c r="BU379" s="204">
        <f>SUMIFS('3. Котельные'!$L$14:$L$9892,'3. Котельные'!$E$14:$E$9892,BS379)</f>
        <v>0</v>
      </c>
      <c r="BV379" s="204" t="str">
        <f t="shared" si="10"/>
        <v/>
      </c>
    </row>
    <row r="380" spans="68:74">
      <c r="BP380" s="206"/>
      <c r="BT380" s="204">
        <f t="shared" si="11"/>
        <v>0</v>
      </c>
      <c r="BU380" s="204">
        <f>SUMIFS('3. Котельные'!$L$14:$L$9892,'3. Котельные'!$E$14:$E$9892,BS380)</f>
        <v>0</v>
      </c>
      <c r="BV380" s="204" t="str">
        <f t="shared" si="10"/>
        <v/>
      </c>
    </row>
    <row r="381" spans="68:74">
      <c r="BP381" s="206"/>
      <c r="BT381" s="204">
        <f t="shared" si="11"/>
        <v>0</v>
      </c>
      <c r="BU381" s="204">
        <f>SUMIFS('3. Котельные'!$L$14:$L$9892,'3. Котельные'!$E$14:$E$9892,BS381)</f>
        <v>0</v>
      </c>
      <c r="BV381" s="204" t="str">
        <f t="shared" si="10"/>
        <v/>
      </c>
    </row>
    <row r="382" spans="68:74">
      <c r="BP382" s="206"/>
      <c r="BT382" s="204">
        <f t="shared" si="11"/>
        <v>0</v>
      </c>
      <c r="BU382" s="204">
        <f>SUMIFS('3. Котельные'!$L$14:$L$9892,'3. Котельные'!$E$14:$E$9892,BS382)</f>
        <v>0</v>
      </c>
      <c r="BV382" s="204" t="str">
        <f t="shared" si="10"/>
        <v/>
      </c>
    </row>
    <row r="383" spans="68:74">
      <c r="BP383" s="206"/>
      <c r="BT383" s="204">
        <f t="shared" si="11"/>
        <v>0</v>
      </c>
      <c r="BU383" s="204">
        <f>SUMIFS('3. Котельные'!$L$14:$L$9892,'3. Котельные'!$E$14:$E$9892,BS383)</f>
        <v>0</v>
      </c>
      <c r="BV383" s="204" t="str">
        <f t="shared" si="10"/>
        <v/>
      </c>
    </row>
    <row r="384" spans="68:74">
      <c r="BP384" s="206"/>
      <c r="BT384" s="204">
        <f t="shared" si="11"/>
        <v>0</v>
      </c>
      <c r="BU384" s="204">
        <f>SUMIFS('3. Котельные'!$L$14:$L$9892,'3. Котельные'!$E$14:$E$9892,BS384)</f>
        <v>0</v>
      </c>
      <c r="BV384" s="204" t="str">
        <f t="shared" si="10"/>
        <v/>
      </c>
    </row>
    <row r="385" spans="68:74">
      <c r="BP385" s="206"/>
      <c r="BT385" s="204">
        <f t="shared" si="11"/>
        <v>0</v>
      </c>
      <c r="BU385" s="204">
        <f>SUMIFS('3. Котельные'!$L$14:$L$9892,'3. Котельные'!$E$14:$E$9892,BS385)</f>
        <v>0</v>
      </c>
      <c r="BV385" s="204" t="str">
        <f t="shared" si="10"/>
        <v/>
      </c>
    </row>
    <row r="386" spans="68:74">
      <c r="BP386" s="206"/>
      <c r="BT386" s="204">
        <f t="shared" si="11"/>
        <v>0</v>
      </c>
      <c r="BU386" s="204">
        <f>SUMIFS('3. Котельные'!$L$14:$L$9892,'3. Котельные'!$E$14:$E$9892,BS386)</f>
        <v>0</v>
      </c>
      <c r="BV386" s="204" t="str">
        <f t="shared" si="10"/>
        <v/>
      </c>
    </row>
    <row r="387" spans="68:74">
      <c r="BP387" s="206"/>
      <c r="BT387" s="204">
        <f t="shared" si="11"/>
        <v>0</v>
      </c>
      <c r="BU387" s="204">
        <f>SUMIFS('3. Котельные'!$L$14:$L$9892,'3. Котельные'!$E$14:$E$9892,BS387)</f>
        <v>0</v>
      </c>
      <c r="BV387" s="204" t="str">
        <f t="shared" si="10"/>
        <v/>
      </c>
    </row>
    <row r="388" spans="68:74">
      <c r="BP388" s="206"/>
      <c r="BT388" s="204">
        <f t="shared" si="11"/>
        <v>0</v>
      </c>
      <c r="BU388" s="204">
        <f>SUMIFS('3. Котельные'!$L$14:$L$9892,'3. Котельные'!$E$14:$E$9892,BS388)</f>
        <v>0</v>
      </c>
      <c r="BV388" s="204" t="str">
        <f t="shared" si="10"/>
        <v/>
      </c>
    </row>
    <row r="389" spans="68:74">
      <c r="BP389" s="206"/>
      <c r="BT389" s="204">
        <f t="shared" si="11"/>
        <v>0</v>
      </c>
      <c r="BU389" s="204">
        <f>SUMIFS('3. Котельные'!$L$14:$L$9892,'3. Котельные'!$E$14:$E$9892,BS389)</f>
        <v>0</v>
      </c>
      <c r="BV389" s="204" t="str">
        <f t="shared" si="10"/>
        <v/>
      </c>
    </row>
    <row r="390" spans="68:74">
      <c r="BP390" s="206"/>
      <c r="BT390" s="204">
        <f t="shared" si="11"/>
        <v>0</v>
      </c>
      <c r="BU390" s="204">
        <f>SUMIFS('3. Котельные'!$L$14:$L$9892,'3. Котельные'!$E$14:$E$9892,BS390)</f>
        <v>0</v>
      </c>
      <c r="BV390" s="204" t="str">
        <f t="shared" si="10"/>
        <v/>
      </c>
    </row>
    <row r="391" spans="68:74">
      <c r="BP391" s="206"/>
      <c r="BT391" s="204">
        <f t="shared" si="11"/>
        <v>0</v>
      </c>
      <c r="BU391" s="204">
        <f>SUMIFS('3. Котельные'!$L$14:$L$9892,'3. Котельные'!$E$14:$E$9892,BS391)</f>
        <v>0</v>
      </c>
      <c r="BV391" s="204" t="str">
        <f t="shared" si="10"/>
        <v/>
      </c>
    </row>
    <row r="392" spans="68:74">
      <c r="BP392" s="206"/>
      <c r="BT392" s="204">
        <f t="shared" si="11"/>
        <v>0</v>
      </c>
      <c r="BU392" s="204">
        <f>SUMIFS('3. Котельные'!$L$14:$L$9892,'3. Котельные'!$E$14:$E$9892,BS392)</f>
        <v>0</v>
      </c>
      <c r="BV392" s="204" t="str">
        <f t="shared" si="10"/>
        <v/>
      </c>
    </row>
    <row r="393" spans="68:74">
      <c r="BP393" s="206"/>
      <c r="BT393" s="204">
        <f t="shared" si="11"/>
        <v>0</v>
      </c>
      <c r="BU393" s="204">
        <f>SUMIFS('3. Котельные'!$L$14:$L$9892,'3. Котельные'!$E$14:$E$9892,BS393)</f>
        <v>0</v>
      </c>
      <c r="BV393" s="204" t="str">
        <f t="shared" si="10"/>
        <v/>
      </c>
    </row>
    <row r="394" spans="68:74">
      <c r="BP394" s="206"/>
      <c r="BT394" s="204">
        <f t="shared" si="11"/>
        <v>0</v>
      </c>
      <c r="BU394" s="204">
        <f>SUMIFS('3. Котельные'!$L$14:$L$9892,'3. Котельные'!$E$14:$E$9892,BS394)</f>
        <v>0</v>
      </c>
      <c r="BV394" s="204" t="str">
        <f t="shared" si="10"/>
        <v/>
      </c>
    </row>
    <row r="395" spans="68:74">
      <c r="BP395" s="206"/>
      <c r="BT395" s="204">
        <f t="shared" si="11"/>
        <v>0</v>
      </c>
      <c r="BU395" s="204">
        <f>SUMIFS('3. Котельные'!$L$14:$L$9892,'3. Котельные'!$E$14:$E$9892,BS395)</f>
        <v>0</v>
      </c>
      <c r="BV395" s="204" t="str">
        <f t="shared" si="10"/>
        <v/>
      </c>
    </row>
    <row r="396" spans="68:74">
      <c r="BP396" s="206"/>
      <c r="BT396" s="204">
        <f t="shared" si="11"/>
        <v>0</v>
      </c>
      <c r="BU396" s="204">
        <f>SUMIFS('3. Котельные'!$L$14:$L$9892,'3. Котельные'!$E$14:$E$9892,BS396)</f>
        <v>0</v>
      </c>
      <c r="BV396" s="204" t="str">
        <f t="shared" si="10"/>
        <v/>
      </c>
    </row>
    <row r="397" spans="68:74">
      <c r="BP397" s="206"/>
      <c r="BT397" s="204">
        <f t="shared" si="11"/>
        <v>0</v>
      </c>
      <c r="BU397" s="204">
        <f>SUMIFS('3. Котельные'!$L$14:$L$9892,'3. Котельные'!$E$14:$E$9892,BS397)</f>
        <v>0</v>
      </c>
      <c r="BV397" s="204" t="str">
        <f t="shared" si="10"/>
        <v/>
      </c>
    </row>
    <row r="398" spans="68:74">
      <c r="BP398" s="206"/>
      <c r="BT398" s="204">
        <f t="shared" si="11"/>
        <v>0</v>
      </c>
      <c r="BU398" s="204">
        <f>SUMIFS('3. Котельные'!$L$14:$L$9892,'3. Котельные'!$E$14:$E$9892,BS398)</f>
        <v>0</v>
      </c>
      <c r="BV398" s="204" t="str">
        <f t="shared" si="10"/>
        <v/>
      </c>
    </row>
    <row r="399" spans="68:74">
      <c r="BP399" s="206"/>
      <c r="BT399" s="204">
        <f t="shared" si="11"/>
        <v>0</v>
      </c>
      <c r="BU399" s="204">
        <f>SUMIFS('3. Котельные'!$L$14:$L$9892,'3. Котельные'!$E$14:$E$9892,BS399)</f>
        <v>0</v>
      </c>
      <c r="BV399" s="204" t="str">
        <f t="shared" si="10"/>
        <v/>
      </c>
    </row>
    <row r="400" spans="68:74">
      <c r="BP400" s="206"/>
      <c r="BT400" s="204">
        <f t="shared" si="11"/>
        <v>0</v>
      </c>
      <c r="BU400" s="204">
        <f>SUMIFS('3. Котельные'!$L$14:$L$9892,'3. Котельные'!$E$14:$E$9892,BS400)</f>
        <v>0</v>
      </c>
      <c r="BV400" s="204" t="str">
        <f t="shared" ref="BV400:BV463" si="12">IF((BU400-BT400)=0,"","Необходимо проверить установленную мощность")</f>
        <v/>
      </c>
    </row>
    <row r="401" spans="68:74">
      <c r="BP401" s="206"/>
      <c r="BT401" s="204">
        <f t="shared" si="11"/>
        <v>0</v>
      </c>
      <c r="BU401" s="204">
        <f>SUMIFS('3. Котельные'!$L$14:$L$9892,'3. Котельные'!$E$14:$E$9892,BS401)</f>
        <v>0</v>
      </c>
      <c r="BV401" s="204" t="str">
        <f t="shared" si="12"/>
        <v/>
      </c>
    </row>
    <row r="402" spans="68:74">
      <c r="BP402" s="206"/>
      <c r="BT402" s="204">
        <f t="shared" si="11"/>
        <v>0</v>
      </c>
      <c r="BU402" s="204">
        <f>SUMIFS('3. Котельные'!$L$14:$L$9892,'3. Котельные'!$E$14:$E$9892,BS402)</f>
        <v>0</v>
      </c>
      <c r="BV402" s="204" t="str">
        <f t="shared" si="12"/>
        <v/>
      </c>
    </row>
    <row r="403" spans="68:74">
      <c r="BP403" s="206"/>
      <c r="BT403" s="204">
        <f t="shared" ref="BT403:BT466" si="13">SUMIFS($BK$17:$BK$9922,$E$17:$E$9922,BS403)</f>
        <v>0</v>
      </c>
      <c r="BU403" s="204">
        <f>SUMIFS('3. Котельные'!$L$14:$L$9892,'3. Котельные'!$E$14:$E$9892,BS403)</f>
        <v>0</v>
      </c>
      <c r="BV403" s="204" t="str">
        <f t="shared" si="12"/>
        <v/>
      </c>
    </row>
    <row r="404" spans="68:74">
      <c r="BP404" s="206"/>
      <c r="BT404" s="204">
        <f t="shared" si="13"/>
        <v>0</v>
      </c>
      <c r="BU404" s="204">
        <f>SUMIFS('3. Котельные'!$L$14:$L$9892,'3. Котельные'!$E$14:$E$9892,BS404)</f>
        <v>0</v>
      </c>
      <c r="BV404" s="204" t="str">
        <f t="shared" si="12"/>
        <v/>
      </c>
    </row>
    <row r="405" spans="68:74">
      <c r="BP405" s="206"/>
      <c r="BT405" s="204">
        <f t="shared" si="13"/>
        <v>0</v>
      </c>
      <c r="BU405" s="204">
        <f>SUMIFS('3. Котельные'!$L$14:$L$9892,'3. Котельные'!$E$14:$E$9892,BS405)</f>
        <v>0</v>
      </c>
      <c r="BV405" s="204" t="str">
        <f t="shared" si="12"/>
        <v/>
      </c>
    </row>
    <row r="406" spans="68:74">
      <c r="BP406" s="206"/>
      <c r="BT406" s="204">
        <f t="shared" si="13"/>
        <v>0</v>
      </c>
      <c r="BU406" s="204">
        <f>SUMIFS('3. Котельные'!$L$14:$L$9892,'3. Котельные'!$E$14:$E$9892,BS406)</f>
        <v>0</v>
      </c>
      <c r="BV406" s="204" t="str">
        <f t="shared" si="12"/>
        <v/>
      </c>
    </row>
    <row r="407" spans="68:74">
      <c r="BP407" s="206"/>
      <c r="BT407" s="204">
        <f t="shared" si="13"/>
        <v>0</v>
      </c>
      <c r="BU407" s="204">
        <f>SUMIFS('3. Котельные'!$L$14:$L$9892,'3. Котельные'!$E$14:$E$9892,BS407)</f>
        <v>0</v>
      </c>
      <c r="BV407" s="204" t="str">
        <f t="shared" si="12"/>
        <v/>
      </c>
    </row>
    <row r="408" spans="68:74">
      <c r="BP408" s="206"/>
      <c r="BT408" s="204">
        <f t="shared" si="13"/>
        <v>0</v>
      </c>
      <c r="BU408" s="204">
        <f>SUMIFS('3. Котельные'!$L$14:$L$9892,'3. Котельные'!$E$14:$E$9892,BS408)</f>
        <v>0</v>
      </c>
      <c r="BV408" s="204" t="str">
        <f t="shared" si="12"/>
        <v/>
      </c>
    </row>
    <row r="409" spans="68:74">
      <c r="BP409" s="206"/>
      <c r="BT409" s="204">
        <f t="shared" si="13"/>
        <v>0</v>
      </c>
      <c r="BU409" s="204">
        <f>SUMIFS('3. Котельные'!$L$14:$L$9892,'3. Котельные'!$E$14:$E$9892,BS409)</f>
        <v>0</v>
      </c>
      <c r="BV409" s="204" t="str">
        <f t="shared" si="12"/>
        <v/>
      </c>
    </row>
    <row r="410" spans="68:74">
      <c r="BP410" s="206"/>
      <c r="BT410" s="204">
        <f t="shared" si="13"/>
        <v>0</v>
      </c>
      <c r="BU410" s="204">
        <f>SUMIFS('3. Котельные'!$L$14:$L$9892,'3. Котельные'!$E$14:$E$9892,BS410)</f>
        <v>0</v>
      </c>
      <c r="BV410" s="204" t="str">
        <f t="shared" si="12"/>
        <v/>
      </c>
    </row>
    <row r="411" spans="68:74">
      <c r="BP411" s="206"/>
      <c r="BT411" s="204">
        <f t="shared" si="13"/>
        <v>0</v>
      </c>
      <c r="BU411" s="204">
        <f>SUMIFS('3. Котельные'!$L$14:$L$9892,'3. Котельные'!$E$14:$E$9892,BS411)</f>
        <v>0</v>
      </c>
      <c r="BV411" s="204" t="str">
        <f t="shared" si="12"/>
        <v/>
      </c>
    </row>
    <row r="412" spans="68:74">
      <c r="BP412" s="206"/>
      <c r="BT412" s="204">
        <f t="shared" si="13"/>
        <v>0</v>
      </c>
      <c r="BU412" s="204">
        <f>SUMIFS('3. Котельные'!$L$14:$L$9892,'3. Котельные'!$E$14:$E$9892,BS412)</f>
        <v>0</v>
      </c>
      <c r="BV412" s="204" t="str">
        <f t="shared" si="12"/>
        <v/>
      </c>
    </row>
    <row r="413" spans="68:74">
      <c r="BP413" s="206"/>
      <c r="BT413" s="204">
        <f t="shared" si="13"/>
        <v>0</v>
      </c>
      <c r="BU413" s="204">
        <f>SUMIFS('3. Котельные'!$L$14:$L$9892,'3. Котельные'!$E$14:$E$9892,BS413)</f>
        <v>0</v>
      </c>
      <c r="BV413" s="204" t="str">
        <f t="shared" si="12"/>
        <v/>
      </c>
    </row>
    <row r="414" spans="68:74">
      <c r="BP414" s="206"/>
      <c r="BT414" s="204">
        <f t="shared" si="13"/>
        <v>0</v>
      </c>
      <c r="BU414" s="204">
        <f>SUMIFS('3. Котельные'!$L$14:$L$9892,'3. Котельные'!$E$14:$E$9892,BS414)</f>
        <v>0</v>
      </c>
      <c r="BV414" s="204" t="str">
        <f t="shared" si="12"/>
        <v/>
      </c>
    </row>
    <row r="415" spans="68:74">
      <c r="BP415" s="206"/>
      <c r="BT415" s="204">
        <f t="shared" si="13"/>
        <v>0</v>
      </c>
      <c r="BU415" s="204">
        <f>SUMIFS('3. Котельные'!$L$14:$L$9892,'3. Котельные'!$E$14:$E$9892,BS415)</f>
        <v>0</v>
      </c>
      <c r="BV415" s="204" t="str">
        <f t="shared" si="12"/>
        <v/>
      </c>
    </row>
    <row r="416" spans="68:74">
      <c r="BP416" s="206"/>
      <c r="BT416" s="204">
        <f t="shared" si="13"/>
        <v>0</v>
      </c>
      <c r="BU416" s="204">
        <f>SUMIFS('3. Котельные'!$L$14:$L$9892,'3. Котельные'!$E$14:$E$9892,BS416)</f>
        <v>0</v>
      </c>
      <c r="BV416" s="204" t="str">
        <f t="shared" si="12"/>
        <v/>
      </c>
    </row>
    <row r="417" spans="68:74">
      <c r="BP417" s="206"/>
      <c r="BT417" s="204">
        <f t="shared" si="13"/>
        <v>0</v>
      </c>
      <c r="BU417" s="204">
        <f>SUMIFS('3. Котельные'!$L$14:$L$9892,'3. Котельные'!$E$14:$E$9892,BS417)</f>
        <v>0</v>
      </c>
      <c r="BV417" s="204" t="str">
        <f t="shared" si="12"/>
        <v/>
      </c>
    </row>
    <row r="418" spans="68:74">
      <c r="BP418" s="206"/>
      <c r="BT418" s="204">
        <f t="shared" si="13"/>
        <v>0</v>
      </c>
      <c r="BU418" s="204">
        <f>SUMIFS('3. Котельные'!$L$14:$L$9892,'3. Котельные'!$E$14:$E$9892,BS418)</f>
        <v>0</v>
      </c>
      <c r="BV418" s="204" t="str">
        <f t="shared" si="12"/>
        <v/>
      </c>
    </row>
    <row r="419" spans="68:74">
      <c r="BP419" s="206"/>
      <c r="BT419" s="204">
        <f t="shared" si="13"/>
        <v>0</v>
      </c>
      <c r="BU419" s="204">
        <f>SUMIFS('3. Котельные'!$L$14:$L$9892,'3. Котельные'!$E$14:$E$9892,BS419)</f>
        <v>0</v>
      </c>
      <c r="BV419" s="204" t="str">
        <f t="shared" si="12"/>
        <v/>
      </c>
    </row>
    <row r="420" spans="68:74">
      <c r="BP420" s="206"/>
      <c r="BT420" s="204">
        <f t="shared" si="13"/>
        <v>0</v>
      </c>
      <c r="BU420" s="204">
        <f>SUMIFS('3. Котельные'!$L$14:$L$9892,'3. Котельные'!$E$14:$E$9892,BS420)</f>
        <v>0</v>
      </c>
      <c r="BV420" s="204" t="str">
        <f t="shared" si="12"/>
        <v/>
      </c>
    </row>
    <row r="421" spans="68:74">
      <c r="BP421" s="206"/>
      <c r="BT421" s="204">
        <f t="shared" si="13"/>
        <v>0</v>
      </c>
      <c r="BU421" s="204">
        <f>SUMIFS('3. Котельные'!$L$14:$L$9892,'3. Котельные'!$E$14:$E$9892,BS421)</f>
        <v>0</v>
      </c>
      <c r="BV421" s="204" t="str">
        <f t="shared" si="12"/>
        <v/>
      </c>
    </row>
    <row r="422" spans="68:74">
      <c r="BP422" s="206"/>
      <c r="BT422" s="204">
        <f t="shared" si="13"/>
        <v>0</v>
      </c>
      <c r="BU422" s="204">
        <f>SUMIFS('3. Котельные'!$L$14:$L$9892,'3. Котельные'!$E$14:$E$9892,BS422)</f>
        <v>0</v>
      </c>
      <c r="BV422" s="204" t="str">
        <f t="shared" si="12"/>
        <v/>
      </c>
    </row>
    <row r="423" spans="68:74">
      <c r="BP423" s="206"/>
      <c r="BT423" s="204">
        <f t="shared" si="13"/>
        <v>0</v>
      </c>
      <c r="BU423" s="204">
        <f>SUMIFS('3. Котельные'!$L$14:$L$9892,'3. Котельные'!$E$14:$E$9892,BS423)</f>
        <v>0</v>
      </c>
      <c r="BV423" s="204" t="str">
        <f t="shared" si="12"/>
        <v/>
      </c>
    </row>
    <row r="424" spans="68:74">
      <c r="BP424" s="206"/>
      <c r="BT424" s="204">
        <f t="shared" si="13"/>
        <v>0</v>
      </c>
      <c r="BU424" s="204">
        <f>SUMIFS('3. Котельные'!$L$14:$L$9892,'3. Котельные'!$E$14:$E$9892,BS424)</f>
        <v>0</v>
      </c>
      <c r="BV424" s="204" t="str">
        <f t="shared" si="12"/>
        <v/>
      </c>
    </row>
    <row r="425" spans="68:74">
      <c r="BP425" s="206"/>
      <c r="BT425" s="204">
        <f t="shared" si="13"/>
        <v>0</v>
      </c>
      <c r="BU425" s="204">
        <f>SUMIFS('3. Котельные'!$L$14:$L$9892,'3. Котельные'!$E$14:$E$9892,BS425)</f>
        <v>0</v>
      </c>
      <c r="BV425" s="204" t="str">
        <f t="shared" si="12"/>
        <v/>
      </c>
    </row>
    <row r="426" spans="68:74">
      <c r="BP426" s="206"/>
      <c r="BT426" s="204">
        <f t="shared" si="13"/>
        <v>0</v>
      </c>
      <c r="BU426" s="204">
        <f>SUMIFS('3. Котельные'!$L$14:$L$9892,'3. Котельные'!$E$14:$E$9892,BS426)</f>
        <v>0</v>
      </c>
      <c r="BV426" s="204" t="str">
        <f t="shared" si="12"/>
        <v/>
      </c>
    </row>
    <row r="427" spans="68:74">
      <c r="BP427" s="206"/>
      <c r="BT427" s="204">
        <f t="shared" si="13"/>
        <v>0</v>
      </c>
      <c r="BU427" s="204">
        <f>SUMIFS('3. Котельные'!$L$14:$L$9892,'3. Котельные'!$E$14:$E$9892,BS427)</f>
        <v>0</v>
      </c>
      <c r="BV427" s="204" t="str">
        <f t="shared" si="12"/>
        <v/>
      </c>
    </row>
    <row r="428" spans="68:74">
      <c r="BP428" s="206"/>
      <c r="BT428" s="204">
        <f t="shared" si="13"/>
        <v>0</v>
      </c>
      <c r="BU428" s="204">
        <f>SUMIFS('3. Котельные'!$L$14:$L$9892,'3. Котельные'!$E$14:$E$9892,BS428)</f>
        <v>0</v>
      </c>
      <c r="BV428" s="204" t="str">
        <f t="shared" si="12"/>
        <v/>
      </c>
    </row>
    <row r="429" spans="68:74">
      <c r="BP429" s="206"/>
      <c r="BT429" s="204">
        <f t="shared" si="13"/>
        <v>0</v>
      </c>
      <c r="BU429" s="204">
        <f>SUMIFS('3. Котельные'!$L$14:$L$9892,'3. Котельные'!$E$14:$E$9892,BS429)</f>
        <v>0</v>
      </c>
      <c r="BV429" s="204" t="str">
        <f t="shared" si="12"/>
        <v/>
      </c>
    </row>
    <row r="430" spans="68:74">
      <c r="BP430" s="206"/>
      <c r="BT430" s="204">
        <f t="shared" si="13"/>
        <v>0</v>
      </c>
      <c r="BU430" s="204">
        <f>SUMIFS('3. Котельные'!$L$14:$L$9892,'3. Котельные'!$E$14:$E$9892,BS430)</f>
        <v>0</v>
      </c>
      <c r="BV430" s="204" t="str">
        <f t="shared" si="12"/>
        <v/>
      </c>
    </row>
    <row r="431" spans="68:74">
      <c r="BP431" s="206"/>
      <c r="BT431" s="204">
        <f t="shared" si="13"/>
        <v>0</v>
      </c>
      <c r="BU431" s="204">
        <f>SUMIFS('3. Котельные'!$L$14:$L$9892,'3. Котельные'!$E$14:$E$9892,BS431)</f>
        <v>0</v>
      </c>
      <c r="BV431" s="204" t="str">
        <f t="shared" si="12"/>
        <v/>
      </c>
    </row>
    <row r="432" spans="68:74">
      <c r="BP432" s="206"/>
      <c r="BT432" s="204">
        <f t="shared" si="13"/>
        <v>0</v>
      </c>
      <c r="BU432" s="204">
        <f>SUMIFS('3. Котельные'!$L$14:$L$9892,'3. Котельные'!$E$14:$E$9892,BS432)</f>
        <v>0</v>
      </c>
      <c r="BV432" s="204" t="str">
        <f t="shared" si="12"/>
        <v/>
      </c>
    </row>
    <row r="433" spans="68:74">
      <c r="BP433" s="206"/>
      <c r="BT433" s="204">
        <f t="shared" si="13"/>
        <v>0</v>
      </c>
      <c r="BU433" s="204">
        <f>SUMIFS('3. Котельные'!$L$14:$L$9892,'3. Котельные'!$E$14:$E$9892,BS433)</f>
        <v>0</v>
      </c>
      <c r="BV433" s="204" t="str">
        <f t="shared" si="12"/>
        <v/>
      </c>
    </row>
    <row r="434" spans="68:74">
      <c r="BP434" s="206"/>
      <c r="BT434" s="204">
        <f t="shared" si="13"/>
        <v>0</v>
      </c>
      <c r="BU434" s="204">
        <f>SUMIFS('3. Котельные'!$L$14:$L$9892,'3. Котельные'!$E$14:$E$9892,BS434)</f>
        <v>0</v>
      </c>
      <c r="BV434" s="204" t="str">
        <f t="shared" si="12"/>
        <v/>
      </c>
    </row>
    <row r="435" spans="68:74">
      <c r="BP435" s="206"/>
      <c r="BT435" s="204">
        <f t="shared" si="13"/>
        <v>0</v>
      </c>
      <c r="BU435" s="204">
        <f>SUMIFS('3. Котельные'!$L$14:$L$9892,'3. Котельные'!$E$14:$E$9892,BS435)</f>
        <v>0</v>
      </c>
      <c r="BV435" s="204" t="str">
        <f t="shared" si="12"/>
        <v/>
      </c>
    </row>
    <row r="436" spans="68:74">
      <c r="BP436" s="206"/>
      <c r="BT436" s="204">
        <f t="shared" si="13"/>
        <v>0</v>
      </c>
      <c r="BU436" s="204">
        <f>SUMIFS('3. Котельные'!$L$14:$L$9892,'3. Котельные'!$E$14:$E$9892,BS436)</f>
        <v>0</v>
      </c>
      <c r="BV436" s="204" t="str">
        <f t="shared" si="12"/>
        <v/>
      </c>
    </row>
    <row r="437" spans="68:74">
      <c r="BP437" s="206"/>
      <c r="BT437" s="204">
        <f t="shared" si="13"/>
        <v>0</v>
      </c>
      <c r="BU437" s="204">
        <f>SUMIFS('3. Котельные'!$L$14:$L$9892,'3. Котельные'!$E$14:$E$9892,BS437)</f>
        <v>0</v>
      </c>
      <c r="BV437" s="204" t="str">
        <f t="shared" si="12"/>
        <v/>
      </c>
    </row>
    <row r="438" spans="68:74">
      <c r="BP438" s="206"/>
      <c r="BT438" s="204">
        <f t="shared" si="13"/>
        <v>0</v>
      </c>
      <c r="BU438" s="204">
        <f>SUMIFS('3. Котельные'!$L$14:$L$9892,'3. Котельные'!$E$14:$E$9892,BS438)</f>
        <v>0</v>
      </c>
      <c r="BV438" s="204" t="str">
        <f t="shared" si="12"/>
        <v/>
      </c>
    </row>
    <row r="439" spans="68:74">
      <c r="BP439" s="206"/>
      <c r="BT439" s="204">
        <f t="shared" si="13"/>
        <v>0</v>
      </c>
      <c r="BU439" s="204">
        <f>SUMIFS('3. Котельные'!$L$14:$L$9892,'3. Котельные'!$E$14:$E$9892,BS439)</f>
        <v>0</v>
      </c>
      <c r="BV439" s="204" t="str">
        <f t="shared" si="12"/>
        <v/>
      </c>
    </row>
    <row r="440" spans="68:74">
      <c r="BP440" s="206"/>
      <c r="BT440" s="204">
        <f t="shared" si="13"/>
        <v>0</v>
      </c>
      <c r="BU440" s="204">
        <f>SUMIFS('3. Котельные'!$L$14:$L$9892,'3. Котельные'!$E$14:$E$9892,BS440)</f>
        <v>0</v>
      </c>
      <c r="BV440" s="204" t="str">
        <f t="shared" si="12"/>
        <v/>
      </c>
    </row>
    <row r="441" spans="68:74">
      <c r="BP441" s="206"/>
      <c r="BT441" s="204">
        <f t="shared" si="13"/>
        <v>0</v>
      </c>
      <c r="BU441" s="204">
        <f>SUMIFS('3. Котельные'!$L$14:$L$9892,'3. Котельные'!$E$14:$E$9892,BS441)</f>
        <v>0</v>
      </c>
      <c r="BV441" s="204" t="str">
        <f t="shared" si="12"/>
        <v/>
      </c>
    </row>
    <row r="442" spans="68:74">
      <c r="BP442" s="206"/>
      <c r="BT442" s="204">
        <f t="shared" si="13"/>
        <v>0</v>
      </c>
      <c r="BU442" s="204">
        <f>SUMIFS('3. Котельные'!$L$14:$L$9892,'3. Котельные'!$E$14:$E$9892,BS442)</f>
        <v>0</v>
      </c>
      <c r="BV442" s="204" t="str">
        <f t="shared" si="12"/>
        <v/>
      </c>
    </row>
    <row r="443" spans="68:74">
      <c r="BP443" s="206"/>
      <c r="BT443" s="204">
        <f t="shared" si="13"/>
        <v>0</v>
      </c>
      <c r="BU443" s="204">
        <f>SUMIFS('3. Котельные'!$L$14:$L$9892,'3. Котельные'!$E$14:$E$9892,BS443)</f>
        <v>0</v>
      </c>
      <c r="BV443" s="204" t="str">
        <f t="shared" si="12"/>
        <v/>
      </c>
    </row>
    <row r="444" spans="68:74">
      <c r="BP444" s="206"/>
      <c r="BT444" s="204">
        <f t="shared" si="13"/>
        <v>0</v>
      </c>
      <c r="BU444" s="204">
        <f>SUMIFS('3. Котельные'!$L$14:$L$9892,'3. Котельные'!$E$14:$E$9892,BS444)</f>
        <v>0</v>
      </c>
      <c r="BV444" s="204" t="str">
        <f t="shared" si="12"/>
        <v/>
      </c>
    </row>
    <row r="445" spans="68:74">
      <c r="BP445" s="206"/>
      <c r="BT445" s="204">
        <f t="shared" si="13"/>
        <v>0</v>
      </c>
      <c r="BU445" s="204">
        <f>SUMIFS('3. Котельные'!$L$14:$L$9892,'3. Котельные'!$E$14:$E$9892,BS445)</f>
        <v>0</v>
      </c>
      <c r="BV445" s="204" t="str">
        <f t="shared" si="12"/>
        <v/>
      </c>
    </row>
    <row r="446" spans="68:74">
      <c r="BP446" s="206"/>
      <c r="BT446" s="204">
        <f t="shared" si="13"/>
        <v>0</v>
      </c>
      <c r="BU446" s="204">
        <f>SUMIFS('3. Котельные'!$L$14:$L$9892,'3. Котельные'!$E$14:$E$9892,BS446)</f>
        <v>0</v>
      </c>
      <c r="BV446" s="204" t="str">
        <f t="shared" si="12"/>
        <v/>
      </c>
    </row>
    <row r="447" spans="68:74">
      <c r="BP447" s="206"/>
      <c r="BT447" s="204">
        <f t="shared" si="13"/>
        <v>0</v>
      </c>
      <c r="BU447" s="204">
        <f>SUMIFS('3. Котельные'!$L$14:$L$9892,'3. Котельные'!$E$14:$E$9892,BS447)</f>
        <v>0</v>
      </c>
      <c r="BV447" s="204" t="str">
        <f t="shared" si="12"/>
        <v/>
      </c>
    </row>
    <row r="448" spans="68:74">
      <c r="BP448" s="206"/>
      <c r="BT448" s="204">
        <f t="shared" si="13"/>
        <v>0</v>
      </c>
      <c r="BU448" s="204">
        <f>SUMIFS('3. Котельные'!$L$14:$L$9892,'3. Котельные'!$E$14:$E$9892,BS448)</f>
        <v>0</v>
      </c>
      <c r="BV448" s="204" t="str">
        <f t="shared" si="12"/>
        <v/>
      </c>
    </row>
    <row r="449" spans="68:74">
      <c r="BP449" s="206"/>
      <c r="BT449" s="204">
        <f t="shared" si="13"/>
        <v>0</v>
      </c>
      <c r="BU449" s="204">
        <f>SUMIFS('3. Котельные'!$L$14:$L$9892,'3. Котельные'!$E$14:$E$9892,BS449)</f>
        <v>0</v>
      </c>
      <c r="BV449" s="204" t="str">
        <f t="shared" si="12"/>
        <v/>
      </c>
    </row>
    <row r="450" spans="68:74">
      <c r="BP450" s="206"/>
      <c r="BT450" s="204">
        <f t="shared" si="13"/>
        <v>0</v>
      </c>
      <c r="BU450" s="204">
        <f>SUMIFS('3. Котельные'!$L$14:$L$9892,'3. Котельные'!$E$14:$E$9892,BS450)</f>
        <v>0</v>
      </c>
      <c r="BV450" s="204" t="str">
        <f t="shared" si="12"/>
        <v/>
      </c>
    </row>
    <row r="451" spans="68:74">
      <c r="BP451" s="206"/>
      <c r="BT451" s="204">
        <f t="shared" si="13"/>
        <v>0</v>
      </c>
      <c r="BU451" s="204">
        <f>SUMIFS('3. Котельные'!$L$14:$L$9892,'3. Котельные'!$E$14:$E$9892,BS451)</f>
        <v>0</v>
      </c>
      <c r="BV451" s="204" t="str">
        <f t="shared" si="12"/>
        <v/>
      </c>
    </row>
    <row r="452" spans="68:74">
      <c r="BP452" s="206"/>
      <c r="BT452" s="204">
        <f t="shared" si="13"/>
        <v>0</v>
      </c>
      <c r="BU452" s="204">
        <f>SUMIFS('3. Котельные'!$L$14:$L$9892,'3. Котельные'!$E$14:$E$9892,BS452)</f>
        <v>0</v>
      </c>
      <c r="BV452" s="204" t="str">
        <f t="shared" si="12"/>
        <v/>
      </c>
    </row>
    <row r="453" spans="68:74">
      <c r="BP453" s="206"/>
      <c r="BT453" s="204">
        <f t="shared" si="13"/>
        <v>0</v>
      </c>
      <c r="BU453" s="204">
        <f>SUMIFS('3. Котельные'!$L$14:$L$9892,'3. Котельные'!$E$14:$E$9892,BS453)</f>
        <v>0</v>
      </c>
      <c r="BV453" s="204" t="str">
        <f t="shared" si="12"/>
        <v/>
      </c>
    </row>
    <row r="454" spans="68:74">
      <c r="BP454" s="206"/>
      <c r="BT454" s="204">
        <f t="shared" si="13"/>
        <v>0</v>
      </c>
      <c r="BU454" s="204">
        <f>SUMIFS('3. Котельные'!$L$14:$L$9892,'3. Котельные'!$E$14:$E$9892,BS454)</f>
        <v>0</v>
      </c>
      <c r="BV454" s="204" t="str">
        <f t="shared" si="12"/>
        <v/>
      </c>
    </row>
    <row r="455" spans="68:74">
      <c r="BP455" s="206"/>
      <c r="BT455" s="204">
        <f t="shared" si="13"/>
        <v>0</v>
      </c>
      <c r="BU455" s="204">
        <f>SUMIFS('3. Котельные'!$L$14:$L$9892,'3. Котельные'!$E$14:$E$9892,BS455)</f>
        <v>0</v>
      </c>
      <c r="BV455" s="204" t="str">
        <f t="shared" si="12"/>
        <v/>
      </c>
    </row>
    <row r="456" spans="68:74">
      <c r="BP456" s="206"/>
      <c r="BT456" s="204">
        <f t="shared" si="13"/>
        <v>0</v>
      </c>
      <c r="BU456" s="204">
        <f>SUMIFS('3. Котельные'!$L$14:$L$9892,'3. Котельные'!$E$14:$E$9892,BS456)</f>
        <v>0</v>
      </c>
      <c r="BV456" s="204" t="str">
        <f t="shared" si="12"/>
        <v/>
      </c>
    </row>
    <row r="457" spans="68:74">
      <c r="BP457" s="206"/>
      <c r="BT457" s="204">
        <f t="shared" si="13"/>
        <v>0</v>
      </c>
      <c r="BU457" s="204">
        <f>SUMIFS('3. Котельные'!$L$14:$L$9892,'3. Котельные'!$E$14:$E$9892,BS457)</f>
        <v>0</v>
      </c>
      <c r="BV457" s="204" t="str">
        <f t="shared" si="12"/>
        <v/>
      </c>
    </row>
    <row r="458" spans="68:74">
      <c r="BP458" s="206"/>
      <c r="BT458" s="204">
        <f t="shared" si="13"/>
        <v>0</v>
      </c>
      <c r="BU458" s="204">
        <f>SUMIFS('3. Котельные'!$L$14:$L$9892,'3. Котельные'!$E$14:$E$9892,BS458)</f>
        <v>0</v>
      </c>
      <c r="BV458" s="204" t="str">
        <f t="shared" si="12"/>
        <v/>
      </c>
    </row>
    <row r="459" spans="68:74">
      <c r="BP459" s="206"/>
      <c r="BT459" s="204">
        <f t="shared" si="13"/>
        <v>0</v>
      </c>
      <c r="BU459" s="204">
        <f>SUMIFS('3. Котельные'!$L$14:$L$9892,'3. Котельные'!$E$14:$E$9892,BS459)</f>
        <v>0</v>
      </c>
      <c r="BV459" s="204" t="str">
        <f t="shared" si="12"/>
        <v/>
      </c>
    </row>
    <row r="460" spans="68:74">
      <c r="BP460" s="206"/>
      <c r="BT460" s="204">
        <f t="shared" si="13"/>
        <v>0</v>
      </c>
      <c r="BU460" s="204">
        <f>SUMIFS('3. Котельные'!$L$14:$L$9892,'3. Котельные'!$E$14:$E$9892,BS460)</f>
        <v>0</v>
      </c>
      <c r="BV460" s="204" t="str">
        <f t="shared" si="12"/>
        <v/>
      </c>
    </row>
    <row r="461" spans="68:74">
      <c r="BP461" s="206"/>
      <c r="BT461" s="204">
        <f t="shared" si="13"/>
        <v>0</v>
      </c>
      <c r="BU461" s="204">
        <f>SUMIFS('3. Котельные'!$L$14:$L$9892,'3. Котельные'!$E$14:$E$9892,BS461)</f>
        <v>0</v>
      </c>
      <c r="BV461" s="204" t="str">
        <f t="shared" si="12"/>
        <v/>
      </c>
    </row>
    <row r="462" spans="68:74">
      <c r="BP462" s="206"/>
      <c r="BT462" s="204">
        <f t="shared" si="13"/>
        <v>0</v>
      </c>
      <c r="BU462" s="204">
        <f>SUMIFS('3. Котельные'!$L$14:$L$9892,'3. Котельные'!$E$14:$E$9892,BS462)</f>
        <v>0</v>
      </c>
      <c r="BV462" s="204" t="str">
        <f t="shared" si="12"/>
        <v/>
      </c>
    </row>
    <row r="463" spans="68:74">
      <c r="BP463" s="206"/>
      <c r="BT463" s="204">
        <f t="shared" si="13"/>
        <v>0</v>
      </c>
      <c r="BU463" s="204">
        <f>SUMIFS('3. Котельные'!$L$14:$L$9892,'3. Котельные'!$E$14:$E$9892,BS463)</f>
        <v>0</v>
      </c>
      <c r="BV463" s="204" t="str">
        <f t="shared" si="12"/>
        <v/>
      </c>
    </row>
    <row r="464" spans="68:74">
      <c r="BP464" s="206"/>
      <c r="BT464" s="204">
        <f t="shared" si="13"/>
        <v>0</v>
      </c>
      <c r="BU464" s="204">
        <f>SUMIFS('3. Котельные'!$L$14:$L$9892,'3. Котельные'!$E$14:$E$9892,BS464)</f>
        <v>0</v>
      </c>
      <c r="BV464" s="204" t="str">
        <f t="shared" ref="BV464:BV527" si="14">IF((BU464-BT464)=0,"","Необходимо проверить установленную мощность")</f>
        <v/>
      </c>
    </row>
    <row r="465" spans="68:74">
      <c r="BP465" s="206"/>
      <c r="BT465" s="204">
        <f t="shared" si="13"/>
        <v>0</v>
      </c>
      <c r="BU465" s="204">
        <f>SUMIFS('3. Котельные'!$L$14:$L$9892,'3. Котельные'!$E$14:$E$9892,BS465)</f>
        <v>0</v>
      </c>
      <c r="BV465" s="204" t="str">
        <f t="shared" si="14"/>
        <v/>
      </c>
    </row>
    <row r="466" spans="68:74">
      <c r="BP466" s="206"/>
      <c r="BT466" s="204">
        <f t="shared" si="13"/>
        <v>0</v>
      </c>
      <c r="BU466" s="204">
        <f>SUMIFS('3. Котельные'!$L$14:$L$9892,'3. Котельные'!$E$14:$E$9892,BS466)</f>
        <v>0</v>
      </c>
      <c r="BV466" s="204" t="str">
        <f t="shared" si="14"/>
        <v/>
      </c>
    </row>
    <row r="467" spans="68:74">
      <c r="BP467" s="206"/>
      <c r="BT467" s="204">
        <f t="shared" ref="BT467:BT530" si="15">SUMIFS($BK$17:$BK$9922,$E$17:$E$9922,BS467)</f>
        <v>0</v>
      </c>
      <c r="BU467" s="204">
        <f>SUMIFS('3. Котельные'!$L$14:$L$9892,'3. Котельные'!$E$14:$E$9892,BS467)</f>
        <v>0</v>
      </c>
      <c r="BV467" s="204" t="str">
        <f t="shared" si="14"/>
        <v/>
      </c>
    </row>
    <row r="468" spans="68:74">
      <c r="BP468" s="206"/>
      <c r="BT468" s="204">
        <f t="shared" si="15"/>
        <v>0</v>
      </c>
      <c r="BU468" s="204">
        <f>SUMIFS('3. Котельные'!$L$14:$L$9892,'3. Котельные'!$E$14:$E$9892,BS468)</f>
        <v>0</v>
      </c>
      <c r="BV468" s="204" t="str">
        <f t="shared" si="14"/>
        <v/>
      </c>
    </row>
    <row r="469" spans="68:74">
      <c r="BP469" s="206"/>
      <c r="BT469" s="204">
        <f t="shared" si="15"/>
        <v>0</v>
      </c>
      <c r="BU469" s="204">
        <f>SUMIFS('3. Котельные'!$L$14:$L$9892,'3. Котельные'!$E$14:$E$9892,BS469)</f>
        <v>0</v>
      </c>
      <c r="BV469" s="204" t="str">
        <f t="shared" si="14"/>
        <v/>
      </c>
    </row>
    <row r="470" spans="68:74">
      <c r="BP470" s="206"/>
      <c r="BT470" s="204">
        <f t="shared" si="15"/>
        <v>0</v>
      </c>
      <c r="BU470" s="204">
        <f>SUMIFS('3. Котельные'!$L$14:$L$9892,'3. Котельные'!$E$14:$E$9892,BS470)</f>
        <v>0</v>
      </c>
      <c r="BV470" s="204" t="str">
        <f t="shared" si="14"/>
        <v/>
      </c>
    </row>
    <row r="471" spans="68:74">
      <c r="BP471" s="206"/>
      <c r="BT471" s="204">
        <f t="shared" si="15"/>
        <v>0</v>
      </c>
      <c r="BU471" s="204">
        <f>SUMIFS('3. Котельные'!$L$14:$L$9892,'3. Котельные'!$E$14:$E$9892,BS471)</f>
        <v>0</v>
      </c>
      <c r="BV471" s="204" t="str">
        <f t="shared" si="14"/>
        <v/>
      </c>
    </row>
    <row r="472" spans="68:74">
      <c r="BP472" s="206"/>
      <c r="BT472" s="204">
        <f t="shared" si="15"/>
        <v>0</v>
      </c>
      <c r="BU472" s="204">
        <f>SUMIFS('3. Котельные'!$L$14:$L$9892,'3. Котельные'!$E$14:$E$9892,BS472)</f>
        <v>0</v>
      </c>
      <c r="BV472" s="204" t="str">
        <f t="shared" si="14"/>
        <v/>
      </c>
    </row>
    <row r="473" spans="68:74">
      <c r="BP473" s="206"/>
      <c r="BT473" s="204">
        <f t="shared" si="15"/>
        <v>0</v>
      </c>
      <c r="BU473" s="204">
        <f>SUMIFS('3. Котельные'!$L$14:$L$9892,'3. Котельные'!$E$14:$E$9892,BS473)</f>
        <v>0</v>
      </c>
      <c r="BV473" s="204" t="str">
        <f t="shared" si="14"/>
        <v/>
      </c>
    </row>
    <row r="474" spans="68:74">
      <c r="BP474" s="206"/>
      <c r="BT474" s="204">
        <f t="shared" si="15"/>
        <v>0</v>
      </c>
      <c r="BU474" s="204">
        <f>SUMIFS('3. Котельные'!$L$14:$L$9892,'3. Котельные'!$E$14:$E$9892,BS474)</f>
        <v>0</v>
      </c>
      <c r="BV474" s="204" t="str">
        <f t="shared" si="14"/>
        <v/>
      </c>
    </row>
    <row r="475" spans="68:74">
      <c r="BP475" s="206"/>
      <c r="BT475" s="204">
        <f t="shared" si="15"/>
        <v>0</v>
      </c>
      <c r="BU475" s="204">
        <f>SUMIFS('3. Котельные'!$L$14:$L$9892,'3. Котельные'!$E$14:$E$9892,BS475)</f>
        <v>0</v>
      </c>
      <c r="BV475" s="204" t="str">
        <f t="shared" si="14"/>
        <v/>
      </c>
    </row>
    <row r="476" spans="68:74">
      <c r="BP476" s="206"/>
      <c r="BT476" s="204">
        <f t="shared" si="15"/>
        <v>0</v>
      </c>
      <c r="BU476" s="204">
        <f>SUMIFS('3. Котельные'!$L$14:$L$9892,'3. Котельные'!$E$14:$E$9892,BS476)</f>
        <v>0</v>
      </c>
      <c r="BV476" s="204" t="str">
        <f t="shared" si="14"/>
        <v/>
      </c>
    </row>
    <row r="477" spans="68:74">
      <c r="BP477" s="206"/>
      <c r="BT477" s="204">
        <f t="shared" si="15"/>
        <v>0</v>
      </c>
      <c r="BU477" s="204">
        <f>SUMIFS('3. Котельные'!$L$14:$L$9892,'3. Котельные'!$E$14:$E$9892,BS477)</f>
        <v>0</v>
      </c>
      <c r="BV477" s="204" t="str">
        <f t="shared" si="14"/>
        <v/>
      </c>
    </row>
    <row r="478" spans="68:74">
      <c r="BP478" s="206"/>
      <c r="BT478" s="204">
        <f t="shared" si="15"/>
        <v>0</v>
      </c>
      <c r="BU478" s="204">
        <f>SUMIFS('3. Котельные'!$L$14:$L$9892,'3. Котельные'!$E$14:$E$9892,BS478)</f>
        <v>0</v>
      </c>
      <c r="BV478" s="204" t="str">
        <f t="shared" si="14"/>
        <v/>
      </c>
    </row>
    <row r="479" spans="68:74">
      <c r="BP479" s="206"/>
      <c r="BT479" s="204">
        <f t="shared" si="15"/>
        <v>0</v>
      </c>
      <c r="BU479" s="204">
        <f>SUMIFS('3. Котельные'!$L$14:$L$9892,'3. Котельные'!$E$14:$E$9892,BS479)</f>
        <v>0</v>
      </c>
      <c r="BV479" s="204" t="str">
        <f t="shared" si="14"/>
        <v/>
      </c>
    </row>
    <row r="480" spans="68:74">
      <c r="BP480" s="206"/>
      <c r="BT480" s="204">
        <f t="shared" si="15"/>
        <v>0</v>
      </c>
      <c r="BU480" s="204">
        <f>SUMIFS('3. Котельные'!$L$14:$L$9892,'3. Котельные'!$E$14:$E$9892,BS480)</f>
        <v>0</v>
      </c>
      <c r="BV480" s="204" t="str">
        <f t="shared" si="14"/>
        <v/>
      </c>
    </row>
    <row r="481" spans="68:74">
      <c r="BP481" s="206"/>
      <c r="BT481" s="204">
        <f t="shared" si="15"/>
        <v>0</v>
      </c>
      <c r="BU481" s="204">
        <f>SUMIFS('3. Котельные'!$L$14:$L$9892,'3. Котельные'!$E$14:$E$9892,BS481)</f>
        <v>0</v>
      </c>
      <c r="BV481" s="204" t="str">
        <f t="shared" si="14"/>
        <v/>
      </c>
    </row>
    <row r="482" spans="68:74">
      <c r="BP482" s="206"/>
      <c r="BT482" s="204">
        <f t="shared" si="15"/>
        <v>0</v>
      </c>
      <c r="BU482" s="204">
        <f>SUMIFS('3. Котельные'!$L$14:$L$9892,'3. Котельные'!$E$14:$E$9892,BS482)</f>
        <v>0</v>
      </c>
      <c r="BV482" s="204" t="str">
        <f t="shared" si="14"/>
        <v/>
      </c>
    </row>
    <row r="483" spans="68:74">
      <c r="BP483" s="206"/>
      <c r="BT483" s="204">
        <f t="shared" si="15"/>
        <v>0</v>
      </c>
      <c r="BU483" s="204">
        <f>SUMIFS('3. Котельные'!$L$14:$L$9892,'3. Котельные'!$E$14:$E$9892,BS483)</f>
        <v>0</v>
      </c>
      <c r="BV483" s="204" t="str">
        <f t="shared" si="14"/>
        <v/>
      </c>
    </row>
    <row r="484" spans="68:74">
      <c r="BP484" s="206"/>
      <c r="BT484" s="204">
        <f t="shared" si="15"/>
        <v>0</v>
      </c>
      <c r="BU484" s="204">
        <f>SUMIFS('3. Котельные'!$L$14:$L$9892,'3. Котельные'!$E$14:$E$9892,BS484)</f>
        <v>0</v>
      </c>
      <c r="BV484" s="204" t="str">
        <f t="shared" si="14"/>
        <v/>
      </c>
    </row>
    <row r="485" spans="68:74">
      <c r="BP485" s="206"/>
      <c r="BT485" s="204">
        <f t="shared" si="15"/>
        <v>0</v>
      </c>
      <c r="BU485" s="204">
        <f>SUMIFS('3. Котельные'!$L$14:$L$9892,'3. Котельные'!$E$14:$E$9892,BS485)</f>
        <v>0</v>
      </c>
      <c r="BV485" s="204" t="str">
        <f t="shared" si="14"/>
        <v/>
      </c>
    </row>
    <row r="486" spans="68:74">
      <c r="BP486" s="206"/>
      <c r="BT486" s="204">
        <f t="shared" si="15"/>
        <v>0</v>
      </c>
      <c r="BU486" s="204">
        <f>SUMIFS('3. Котельные'!$L$14:$L$9892,'3. Котельные'!$E$14:$E$9892,BS486)</f>
        <v>0</v>
      </c>
      <c r="BV486" s="204" t="str">
        <f t="shared" si="14"/>
        <v/>
      </c>
    </row>
    <row r="487" spans="68:74">
      <c r="BP487" s="206"/>
      <c r="BT487" s="204">
        <f t="shared" si="15"/>
        <v>0</v>
      </c>
      <c r="BU487" s="204">
        <f>SUMIFS('3. Котельные'!$L$14:$L$9892,'3. Котельные'!$E$14:$E$9892,BS487)</f>
        <v>0</v>
      </c>
      <c r="BV487" s="204" t="str">
        <f t="shared" si="14"/>
        <v/>
      </c>
    </row>
    <row r="488" spans="68:74">
      <c r="BP488" s="206"/>
      <c r="BT488" s="204">
        <f t="shared" si="15"/>
        <v>0</v>
      </c>
      <c r="BU488" s="204">
        <f>SUMIFS('3. Котельные'!$L$14:$L$9892,'3. Котельные'!$E$14:$E$9892,BS488)</f>
        <v>0</v>
      </c>
      <c r="BV488" s="204" t="str">
        <f t="shared" si="14"/>
        <v/>
      </c>
    </row>
    <row r="489" spans="68:74">
      <c r="BP489" s="206"/>
      <c r="BT489" s="204">
        <f t="shared" si="15"/>
        <v>0</v>
      </c>
      <c r="BU489" s="204">
        <f>SUMIFS('3. Котельные'!$L$14:$L$9892,'3. Котельные'!$E$14:$E$9892,BS489)</f>
        <v>0</v>
      </c>
      <c r="BV489" s="204" t="str">
        <f t="shared" si="14"/>
        <v/>
      </c>
    </row>
    <row r="490" spans="68:74">
      <c r="BP490" s="206"/>
      <c r="BT490" s="204">
        <f t="shared" si="15"/>
        <v>0</v>
      </c>
      <c r="BU490" s="204">
        <f>SUMIFS('3. Котельные'!$L$14:$L$9892,'3. Котельные'!$E$14:$E$9892,BS490)</f>
        <v>0</v>
      </c>
      <c r="BV490" s="204" t="str">
        <f t="shared" si="14"/>
        <v/>
      </c>
    </row>
    <row r="491" spans="68:74">
      <c r="BP491" s="206"/>
      <c r="BT491" s="204">
        <f t="shared" si="15"/>
        <v>0</v>
      </c>
      <c r="BU491" s="204">
        <f>SUMIFS('3. Котельные'!$L$14:$L$9892,'3. Котельные'!$E$14:$E$9892,BS491)</f>
        <v>0</v>
      </c>
      <c r="BV491" s="204" t="str">
        <f t="shared" si="14"/>
        <v/>
      </c>
    </row>
    <row r="492" spans="68:74">
      <c r="BP492" s="206"/>
      <c r="BT492" s="204">
        <f t="shared" si="15"/>
        <v>0</v>
      </c>
      <c r="BU492" s="204">
        <f>SUMIFS('3. Котельные'!$L$14:$L$9892,'3. Котельные'!$E$14:$E$9892,BS492)</f>
        <v>0</v>
      </c>
      <c r="BV492" s="204" t="str">
        <f t="shared" si="14"/>
        <v/>
      </c>
    </row>
    <row r="493" spans="68:74">
      <c r="BP493" s="206"/>
      <c r="BT493" s="204">
        <f t="shared" si="15"/>
        <v>0</v>
      </c>
      <c r="BU493" s="204">
        <f>SUMIFS('3. Котельные'!$L$14:$L$9892,'3. Котельные'!$E$14:$E$9892,BS493)</f>
        <v>0</v>
      </c>
      <c r="BV493" s="204" t="str">
        <f t="shared" si="14"/>
        <v/>
      </c>
    </row>
    <row r="494" spans="68:74">
      <c r="BP494" s="206"/>
      <c r="BT494" s="204">
        <f t="shared" si="15"/>
        <v>0</v>
      </c>
      <c r="BU494" s="204">
        <f>SUMIFS('3. Котельные'!$L$14:$L$9892,'3. Котельные'!$E$14:$E$9892,BS494)</f>
        <v>0</v>
      </c>
      <c r="BV494" s="204" t="str">
        <f t="shared" si="14"/>
        <v/>
      </c>
    </row>
    <row r="495" spans="68:74">
      <c r="BP495" s="206"/>
      <c r="BT495" s="204">
        <f t="shared" si="15"/>
        <v>0</v>
      </c>
      <c r="BU495" s="204">
        <f>SUMIFS('3. Котельные'!$L$14:$L$9892,'3. Котельные'!$E$14:$E$9892,BS495)</f>
        <v>0</v>
      </c>
      <c r="BV495" s="204" t="str">
        <f t="shared" si="14"/>
        <v/>
      </c>
    </row>
    <row r="496" spans="68:74">
      <c r="BP496" s="206"/>
      <c r="BT496" s="204">
        <f t="shared" si="15"/>
        <v>0</v>
      </c>
      <c r="BU496" s="204">
        <f>SUMIFS('3. Котельные'!$L$14:$L$9892,'3. Котельные'!$E$14:$E$9892,BS496)</f>
        <v>0</v>
      </c>
      <c r="BV496" s="204" t="str">
        <f t="shared" si="14"/>
        <v/>
      </c>
    </row>
    <row r="497" spans="68:74">
      <c r="BP497" s="206"/>
      <c r="BT497" s="204">
        <f t="shared" si="15"/>
        <v>0</v>
      </c>
      <c r="BU497" s="204">
        <f>SUMIFS('3. Котельные'!$L$14:$L$9892,'3. Котельные'!$E$14:$E$9892,BS497)</f>
        <v>0</v>
      </c>
      <c r="BV497" s="204" t="str">
        <f t="shared" si="14"/>
        <v/>
      </c>
    </row>
    <row r="498" spans="68:74">
      <c r="BP498" s="206"/>
      <c r="BT498" s="204">
        <f t="shared" si="15"/>
        <v>0</v>
      </c>
      <c r="BU498" s="204">
        <f>SUMIFS('3. Котельные'!$L$14:$L$9892,'3. Котельные'!$E$14:$E$9892,BS498)</f>
        <v>0</v>
      </c>
      <c r="BV498" s="204" t="str">
        <f t="shared" si="14"/>
        <v/>
      </c>
    </row>
    <row r="499" spans="68:74">
      <c r="BP499" s="206"/>
      <c r="BT499" s="204">
        <f t="shared" si="15"/>
        <v>0</v>
      </c>
      <c r="BU499" s="204">
        <f>SUMIFS('3. Котельные'!$L$14:$L$9892,'3. Котельные'!$E$14:$E$9892,BS499)</f>
        <v>0</v>
      </c>
      <c r="BV499" s="204" t="str">
        <f t="shared" si="14"/>
        <v/>
      </c>
    </row>
    <row r="500" spans="68:74">
      <c r="BP500" s="206"/>
      <c r="BT500" s="204">
        <f t="shared" si="15"/>
        <v>0</v>
      </c>
      <c r="BU500" s="204">
        <f>SUMIFS('3. Котельные'!$L$14:$L$9892,'3. Котельные'!$E$14:$E$9892,BS500)</f>
        <v>0</v>
      </c>
      <c r="BV500" s="204" t="str">
        <f t="shared" si="14"/>
        <v/>
      </c>
    </row>
    <row r="501" spans="68:74">
      <c r="BP501" s="206"/>
      <c r="BT501" s="204">
        <f t="shared" si="15"/>
        <v>0</v>
      </c>
      <c r="BU501" s="204">
        <f>SUMIFS('3. Котельные'!$L$14:$L$9892,'3. Котельные'!$E$14:$E$9892,BS501)</f>
        <v>0</v>
      </c>
      <c r="BV501" s="204" t="str">
        <f t="shared" si="14"/>
        <v/>
      </c>
    </row>
    <row r="502" spans="68:74">
      <c r="BP502" s="206"/>
      <c r="BT502" s="204">
        <f t="shared" si="15"/>
        <v>0</v>
      </c>
      <c r="BU502" s="204">
        <f>SUMIFS('3. Котельные'!$L$14:$L$9892,'3. Котельные'!$E$14:$E$9892,BS502)</f>
        <v>0</v>
      </c>
      <c r="BV502" s="204" t="str">
        <f t="shared" si="14"/>
        <v/>
      </c>
    </row>
    <row r="503" spans="68:74">
      <c r="BP503" s="206"/>
      <c r="BT503" s="204">
        <f t="shared" si="15"/>
        <v>0</v>
      </c>
      <c r="BU503" s="204">
        <f>SUMIFS('3. Котельные'!$L$14:$L$9892,'3. Котельные'!$E$14:$E$9892,BS503)</f>
        <v>0</v>
      </c>
      <c r="BV503" s="204" t="str">
        <f t="shared" si="14"/>
        <v/>
      </c>
    </row>
    <row r="504" spans="68:74">
      <c r="BP504" s="206"/>
      <c r="BT504" s="204">
        <f t="shared" si="15"/>
        <v>0</v>
      </c>
      <c r="BU504" s="204">
        <f>SUMIFS('3. Котельные'!$L$14:$L$9892,'3. Котельные'!$E$14:$E$9892,BS504)</f>
        <v>0</v>
      </c>
      <c r="BV504" s="204" t="str">
        <f t="shared" si="14"/>
        <v/>
      </c>
    </row>
    <row r="505" spans="68:74">
      <c r="BP505" s="206"/>
      <c r="BT505" s="204">
        <f t="shared" si="15"/>
        <v>0</v>
      </c>
      <c r="BU505" s="204">
        <f>SUMIFS('3. Котельные'!$L$14:$L$9892,'3. Котельные'!$E$14:$E$9892,BS505)</f>
        <v>0</v>
      </c>
      <c r="BV505" s="204" t="str">
        <f t="shared" si="14"/>
        <v/>
      </c>
    </row>
    <row r="506" spans="68:74">
      <c r="BP506" s="206"/>
      <c r="BT506" s="204">
        <f t="shared" si="15"/>
        <v>0</v>
      </c>
      <c r="BU506" s="204">
        <f>SUMIFS('3. Котельные'!$L$14:$L$9892,'3. Котельные'!$E$14:$E$9892,BS506)</f>
        <v>0</v>
      </c>
      <c r="BV506" s="204" t="str">
        <f t="shared" si="14"/>
        <v/>
      </c>
    </row>
    <row r="507" spans="68:74">
      <c r="BP507" s="206"/>
      <c r="BT507" s="204">
        <f t="shared" si="15"/>
        <v>0</v>
      </c>
      <c r="BU507" s="204">
        <f>SUMIFS('3. Котельные'!$L$14:$L$9892,'3. Котельные'!$E$14:$E$9892,BS507)</f>
        <v>0</v>
      </c>
      <c r="BV507" s="204" t="str">
        <f t="shared" si="14"/>
        <v/>
      </c>
    </row>
    <row r="508" spans="68:74">
      <c r="BP508" s="206"/>
      <c r="BT508" s="204">
        <f t="shared" si="15"/>
        <v>0</v>
      </c>
      <c r="BU508" s="204">
        <f>SUMIFS('3. Котельные'!$L$14:$L$9892,'3. Котельные'!$E$14:$E$9892,BS508)</f>
        <v>0</v>
      </c>
      <c r="BV508" s="204" t="str">
        <f t="shared" si="14"/>
        <v/>
      </c>
    </row>
    <row r="509" spans="68:74">
      <c r="BP509" s="206"/>
      <c r="BT509" s="204">
        <f t="shared" si="15"/>
        <v>0</v>
      </c>
      <c r="BU509" s="204">
        <f>SUMIFS('3. Котельные'!$L$14:$L$9892,'3. Котельные'!$E$14:$E$9892,BS509)</f>
        <v>0</v>
      </c>
      <c r="BV509" s="204" t="str">
        <f t="shared" si="14"/>
        <v/>
      </c>
    </row>
    <row r="510" spans="68:74">
      <c r="BP510" s="206"/>
      <c r="BT510" s="204">
        <f t="shared" si="15"/>
        <v>0</v>
      </c>
      <c r="BU510" s="204">
        <f>SUMIFS('3. Котельные'!$L$14:$L$9892,'3. Котельные'!$E$14:$E$9892,BS510)</f>
        <v>0</v>
      </c>
      <c r="BV510" s="204" t="str">
        <f t="shared" si="14"/>
        <v/>
      </c>
    </row>
    <row r="511" spans="68:74">
      <c r="BP511" s="206"/>
      <c r="BT511" s="204">
        <f t="shared" si="15"/>
        <v>0</v>
      </c>
      <c r="BU511" s="204">
        <f>SUMIFS('3. Котельные'!$L$14:$L$9892,'3. Котельные'!$E$14:$E$9892,BS511)</f>
        <v>0</v>
      </c>
      <c r="BV511" s="204" t="str">
        <f t="shared" si="14"/>
        <v/>
      </c>
    </row>
    <row r="512" spans="68:74">
      <c r="BP512" s="206"/>
      <c r="BT512" s="204">
        <f t="shared" si="15"/>
        <v>0</v>
      </c>
      <c r="BU512" s="204">
        <f>SUMIFS('3. Котельные'!$L$14:$L$9892,'3. Котельные'!$E$14:$E$9892,BS512)</f>
        <v>0</v>
      </c>
      <c r="BV512" s="204" t="str">
        <f t="shared" si="14"/>
        <v/>
      </c>
    </row>
    <row r="513" spans="68:74">
      <c r="BP513" s="206"/>
      <c r="BT513" s="204">
        <f t="shared" si="15"/>
        <v>0</v>
      </c>
      <c r="BU513" s="204">
        <f>SUMIFS('3. Котельные'!$L$14:$L$9892,'3. Котельные'!$E$14:$E$9892,BS513)</f>
        <v>0</v>
      </c>
      <c r="BV513" s="204" t="str">
        <f t="shared" si="14"/>
        <v/>
      </c>
    </row>
    <row r="514" spans="68:74">
      <c r="BP514" s="206"/>
      <c r="BT514" s="204">
        <f t="shared" si="15"/>
        <v>0</v>
      </c>
      <c r="BU514" s="204">
        <f>SUMIFS('3. Котельные'!$L$14:$L$9892,'3. Котельные'!$E$14:$E$9892,BS514)</f>
        <v>0</v>
      </c>
      <c r="BV514" s="204" t="str">
        <f t="shared" si="14"/>
        <v/>
      </c>
    </row>
    <row r="515" spans="68:74">
      <c r="BP515" s="206"/>
      <c r="BT515" s="204">
        <f t="shared" si="15"/>
        <v>0</v>
      </c>
      <c r="BU515" s="204">
        <f>SUMIFS('3. Котельные'!$L$14:$L$9892,'3. Котельные'!$E$14:$E$9892,BS515)</f>
        <v>0</v>
      </c>
      <c r="BV515" s="204" t="str">
        <f t="shared" si="14"/>
        <v/>
      </c>
    </row>
    <row r="516" spans="68:74">
      <c r="BP516" s="206"/>
      <c r="BT516" s="204">
        <f t="shared" si="15"/>
        <v>0</v>
      </c>
      <c r="BU516" s="204">
        <f>SUMIFS('3. Котельные'!$L$14:$L$9892,'3. Котельные'!$E$14:$E$9892,BS516)</f>
        <v>0</v>
      </c>
      <c r="BV516" s="204" t="str">
        <f t="shared" si="14"/>
        <v/>
      </c>
    </row>
    <row r="517" spans="68:74">
      <c r="BP517" s="206"/>
      <c r="BT517" s="204">
        <f t="shared" si="15"/>
        <v>0</v>
      </c>
      <c r="BU517" s="204">
        <f>SUMIFS('3. Котельные'!$L$14:$L$9892,'3. Котельные'!$E$14:$E$9892,BS517)</f>
        <v>0</v>
      </c>
      <c r="BV517" s="204" t="str">
        <f t="shared" si="14"/>
        <v/>
      </c>
    </row>
    <row r="518" spans="68:74">
      <c r="BP518" s="206"/>
      <c r="BT518" s="204">
        <f t="shared" si="15"/>
        <v>0</v>
      </c>
      <c r="BU518" s="204">
        <f>SUMIFS('3. Котельные'!$L$14:$L$9892,'3. Котельные'!$E$14:$E$9892,BS518)</f>
        <v>0</v>
      </c>
      <c r="BV518" s="204" t="str">
        <f t="shared" si="14"/>
        <v/>
      </c>
    </row>
    <row r="519" spans="68:74">
      <c r="BP519" s="206"/>
      <c r="BT519" s="204">
        <f t="shared" si="15"/>
        <v>0</v>
      </c>
      <c r="BU519" s="204">
        <f>SUMIFS('3. Котельные'!$L$14:$L$9892,'3. Котельные'!$E$14:$E$9892,BS519)</f>
        <v>0</v>
      </c>
      <c r="BV519" s="204" t="str">
        <f t="shared" si="14"/>
        <v/>
      </c>
    </row>
    <row r="520" spans="68:74">
      <c r="BP520" s="206"/>
      <c r="BT520" s="204">
        <f t="shared" si="15"/>
        <v>0</v>
      </c>
      <c r="BU520" s="204">
        <f>SUMIFS('3. Котельные'!$L$14:$L$9892,'3. Котельные'!$E$14:$E$9892,BS520)</f>
        <v>0</v>
      </c>
      <c r="BV520" s="204" t="str">
        <f t="shared" si="14"/>
        <v/>
      </c>
    </row>
    <row r="521" spans="68:74">
      <c r="BP521" s="206"/>
      <c r="BT521" s="204">
        <f t="shared" si="15"/>
        <v>0</v>
      </c>
      <c r="BU521" s="204">
        <f>SUMIFS('3. Котельные'!$L$14:$L$9892,'3. Котельные'!$E$14:$E$9892,BS521)</f>
        <v>0</v>
      </c>
      <c r="BV521" s="204" t="str">
        <f t="shared" si="14"/>
        <v/>
      </c>
    </row>
    <row r="522" spans="68:74">
      <c r="BP522" s="206"/>
      <c r="BT522" s="204">
        <f t="shared" si="15"/>
        <v>0</v>
      </c>
      <c r="BU522" s="204">
        <f>SUMIFS('3. Котельные'!$L$14:$L$9892,'3. Котельные'!$E$14:$E$9892,BS522)</f>
        <v>0</v>
      </c>
      <c r="BV522" s="204" t="str">
        <f t="shared" si="14"/>
        <v/>
      </c>
    </row>
    <row r="523" spans="68:74">
      <c r="BP523" s="206"/>
      <c r="BT523" s="204">
        <f t="shared" si="15"/>
        <v>0</v>
      </c>
      <c r="BU523" s="204">
        <f>SUMIFS('3. Котельные'!$L$14:$L$9892,'3. Котельные'!$E$14:$E$9892,BS523)</f>
        <v>0</v>
      </c>
      <c r="BV523" s="204" t="str">
        <f t="shared" si="14"/>
        <v/>
      </c>
    </row>
    <row r="524" spans="68:74">
      <c r="BP524" s="206"/>
      <c r="BT524" s="204">
        <f t="shared" si="15"/>
        <v>0</v>
      </c>
      <c r="BU524" s="204">
        <f>SUMIFS('3. Котельные'!$L$14:$L$9892,'3. Котельные'!$E$14:$E$9892,BS524)</f>
        <v>0</v>
      </c>
      <c r="BV524" s="204" t="str">
        <f t="shared" si="14"/>
        <v/>
      </c>
    </row>
    <row r="525" spans="68:74">
      <c r="BP525" s="206"/>
      <c r="BT525" s="204">
        <f t="shared" si="15"/>
        <v>0</v>
      </c>
      <c r="BU525" s="204">
        <f>SUMIFS('3. Котельные'!$L$14:$L$9892,'3. Котельные'!$E$14:$E$9892,BS525)</f>
        <v>0</v>
      </c>
      <c r="BV525" s="204" t="str">
        <f t="shared" si="14"/>
        <v/>
      </c>
    </row>
    <row r="526" spans="68:74">
      <c r="BP526" s="206"/>
      <c r="BT526" s="204">
        <f t="shared" si="15"/>
        <v>0</v>
      </c>
      <c r="BU526" s="204">
        <f>SUMIFS('3. Котельные'!$L$14:$L$9892,'3. Котельные'!$E$14:$E$9892,BS526)</f>
        <v>0</v>
      </c>
      <c r="BV526" s="204" t="str">
        <f t="shared" si="14"/>
        <v/>
      </c>
    </row>
    <row r="527" spans="68:74">
      <c r="BP527" s="206"/>
      <c r="BT527" s="204">
        <f t="shared" si="15"/>
        <v>0</v>
      </c>
      <c r="BU527" s="204">
        <f>SUMIFS('3. Котельные'!$L$14:$L$9892,'3. Котельные'!$E$14:$E$9892,BS527)</f>
        <v>0</v>
      </c>
      <c r="BV527" s="204" t="str">
        <f t="shared" si="14"/>
        <v/>
      </c>
    </row>
    <row r="528" spans="68:74">
      <c r="BP528" s="206"/>
      <c r="BT528" s="204">
        <f t="shared" si="15"/>
        <v>0</v>
      </c>
      <c r="BU528" s="204">
        <f>SUMIFS('3. Котельные'!$L$14:$L$9892,'3. Котельные'!$E$14:$E$9892,BS528)</f>
        <v>0</v>
      </c>
      <c r="BV528" s="204" t="str">
        <f t="shared" ref="BV528:BV591" si="16">IF((BU528-BT528)=0,"","Необходимо проверить установленную мощность")</f>
        <v/>
      </c>
    </row>
    <row r="529" spans="68:74">
      <c r="BP529" s="206"/>
      <c r="BT529" s="204">
        <f t="shared" si="15"/>
        <v>0</v>
      </c>
      <c r="BU529" s="204">
        <f>SUMIFS('3. Котельные'!$L$14:$L$9892,'3. Котельные'!$E$14:$E$9892,BS529)</f>
        <v>0</v>
      </c>
      <c r="BV529" s="204" t="str">
        <f t="shared" si="16"/>
        <v/>
      </c>
    </row>
    <row r="530" spans="68:74">
      <c r="BP530" s="206"/>
      <c r="BT530" s="204">
        <f t="shared" si="15"/>
        <v>0</v>
      </c>
      <c r="BU530" s="204">
        <f>SUMIFS('3. Котельные'!$L$14:$L$9892,'3. Котельные'!$E$14:$E$9892,BS530)</f>
        <v>0</v>
      </c>
      <c r="BV530" s="204" t="str">
        <f t="shared" si="16"/>
        <v/>
      </c>
    </row>
    <row r="531" spans="68:74">
      <c r="BP531" s="206"/>
      <c r="BT531" s="204">
        <f t="shared" ref="BT531:BT594" si="17">SUMIFS($BK$17:$BK$9922,$E$17:$E$9922,BS531)</f>
        <v>0</v>
      </c>
      <c r="BU531" s="204">
        <f>SUMIFS('3. Котельные'!$L$14:$L$9892,'3. Котельные'!$E$14:$E$9892,BS531)</f>
        <v>0</v>
      </c>
      <c r="BV531" s="204" t="str">
        <f t="shared" si="16"/>
        <v/>
      </c>
    </row>
    <row r="532" spans="68:74">
      <c r="BP532" s="206"/>
      <c r="BT532" s="204">
        <f t="shared" si="17"/>
        <v>0</v>
      </c>
      <c r="BU532" s="204">
        <f>SUMIFS('3. Котельные'!$L$14:$L$9892,'3. Котельные'!$E$14:$E$9892,BS532)</f>
        <v>0</v>
      </c>
      <c r="BV532" s="204" t="str">
        <f t="shared" si="16"/>
        <v/>
      </c>
    </row>
    <row r="533" spans="68:74">
      <c r="BP533" s="206"/>
      <c r="BT533" s="204">
        <f t="shared" si="17"/>
        <v>0</v>
      </c>
      <c r="BU533" s="204">
        <f>SUMIFS('3. Котельные'!$L$14:$L$9892,'3. Котельные'!$E$14:$E$9892,BS533)</f>
        <v>0</v>
      </c>
      <c r="BV533" s="204" t="str">
        <f t="shared" si="16"/>
        <v/>
      </c>
    </row>
    <row r="534" spans="68:74">
      <c r="BP534" s="206"/>
      <c r="BT534" s="204">
        <f t="shared" si="17"/>
        <v>0</v>
      </c>
      <c r="BU534" s="204">
        <f>SUMIFS('3. Котельные'!$L$14:$L$9892,'3. Котельные'!$E$14:$E$9892,BS534)</f>
        <v>0</v>
      </c>
      <c r="BV534" s="204" t="str">
        <f t="shared" si="16"/>
        <v/>
      </c>
    </row>
    <row r="535" spans="68:74">
      <c r="BP535" s="206"/>
      <c r="BT535" s="204">
        <f t="shared" si="17"/>
        <v>0</v>
      </c>
      <c r="BU535" s="204">
        <f>SUMIFS('3. Котельные'!$L$14:$L$9892,'3. Котельные'!$E$14:$E$9892,BS535)</f>
        <v>0</v>
      </c>
      <c r="BV535" s="204" t="str">
        <f t="shared" si="16"/>
        <v/>
      </c>
    </row>
    <row r="536" spans="68:74">
      <c r="BP536" s="206"/>
      <c r="BT536" s="204">
        <f t="shared" si="17"/>
        <v>0</v>
      </c>
      <c r="BU536" s="204">
        <f>SUMIFS('3. Котельные'!$L$14:$L$9892,'3. Котельные'!$E$14:$E$9892,BS536)</f>
        <v>0</v>
      </c>
      <c r="BV536" s="204" t="str">
        <f t="shared" si="16"/>
        <v/>
      </c>
    </row>
    <row r="537" spans="68:74">
      <c r="BP537" s="206"/>
      <c r="BT537" s="204">
        <f t="shared" si="17"/>
        <v>0</v>
      </c>
      <c r="BU537" s="204">
        <f>SUMIFS('3. Котельные'!$L$14:$L$9892,'3. Котельные'!$E$14:$E$9892,BS537)</f>
        <v>0</v>
      </c>
      <c r="BV537" s="204" t="str">
        <f t="shared" si="16"/>
        <v/>
      </c>
    </row>
    <row r="538" spans="68:74">
      <c r="BP538" s="206"/>
      <c r="BT538" s="204">
        <f t="shared" si="17"/>
        <v>0</v>
      </c>
      <c r="BU538" s="204">
        <f>SUMIFS('3. Котельные'!$L$14:$L$9892,'3. Котельные'!$E$14:$E$9892,BS538)</f>
        <v>0</v>
      </c>
      <c r="BV538" s="204" t="str">
        <f t="shared" si="16"/>
        <v/>
      </c>
    </row>
    <row r="539" spans="68:74">
      <c r="BP539" s="206"/>
      <c r="BT539" s="204">
        <f t="shared" si="17"/>
        <v>0</v>
      </c>
      <c r="BU539" s="204">
        <f>SUMIFS('3. Котельные'!$L$14:$L$9892,'3. Котельные'!$E$14:$E$9892,BS539)</f>
        <v>0</v>
      </c>
      <c r="BV539" s="204" t="str">
        <f t="shared" si="16"/>
        <v/>
      </c>
    </row>
    <row r="540" spans="68:74">
      <c r="BP540" s="206"/>
      <c r="BT540" s="204">
        <f t="shared" si="17"/>
        <v>0</v>
      </c>
      <c r="BU540" s="204">
        <f>SUMIFS('3. Котельные'!$L$14:$L$9892,'3. Котельные'!$E$14:$E$9892,BS540)</f>
        <v>0</v>
      </c>
      <c r="BV540" s="204" t="str">
        <f t="shared" si="16"/>
        <v/>
      </c>
    </row>
    <row r="541" spans="68:74">
      <c r="BP541" s="206"/>
      <c r="BT541" s="204">
        <f t="shared" si="17"/>
        <v>0</v>
      </c>
      <c r="BU541" s="204">
        <f>SUMIFS('3. Котельные'!$L$14:$L$9892,'3. Котельные'!$E$14:$E$9892,BS541)</f>
        <v>0</v>
      </c>
      <c r="BV541" s="204" t="str">
        <f t="shared" si="16"/>
        <v/>
      </c>
    </row>
    <row r="542" spans="68:74">
      <c r="BP542" s="206"/>
      <c r="BT542" s="204">
        <f t="shared" si="17"/>
        <v>0</v>
      </c>
      <c r="BU542" s="204">
        <f>SUMIFS('3. Котельные'!$L$14:$L$9892,'3. Котельные'!$E$14:$E$9892,BS542)</f>
        <v>0</v>
      </c>
      <c r="BV542" s="204" t="str">
        <f t="shared" si="16"/>
        <v/>
      </c>
    </row>
    <row r="543" spans="68:74">
      <c r="BP543" s="206"/>
      <c r="BT543" s="204">
        <f t="shared" si="17"/>
        <v>0</v>
      </c>
      <c r="BU543" s="204">
        <f>SUMIFS('3. Котельные'!$L$14:$L$9892,'3. Котельные'!$E$14:$E$9892,BS543)</f>
        <v>0</v>
      </c>
      <c r="BV543" s="204" t="str">
        <f t="shared" si="16"/>
        <v/>
      </c>
    </row>
    <row r="544" spans="68:74">
      <c r="BP544" s="206"/>
      <c r="BT544" s="204">
        <f t="shared" si="17"/>
        <v>0</v>
      </c>
      <c r="BU544" s="204">
        <f>SUMIFS('3. Котельные'!$L$14:$L$9892,'3. Котельные'!$E$14:$E$9892,BS544)</f>
        <v>0</v>
      </c>
      <c r="BV544" s="204" t="str">
        <f t="shared" si="16"/>
        <v/>
      </c>
    </row>
    <row r="545" spans="68:74">
      <c r="BP545" s="206"/>
      <c r="BT545" s="204">
        <f t="shared" si="17"/>
        <v>0</v>
      </c>
      <c r="BU545" s="204">
        <f>SUMIFS('3. Котельные'!$L$14:$L$9892,'3. Котельные'!$E$14:$E$9892,BS545)</f>
        <v>0</v>
      </c>
      <c r="BV545" s="204" t="str">
        <f t="shared" si="16"/>
        <v/>
      </c>
    </row>
    <row r="546" spans="68:74">
      <c r="BP546" s="206"/>
      <c r="BT546" s="204">
        <f t="shared" si="17"/>
        <v>0</v>
      </c>
      <c r="BU546" s="204">
        <f>SUMIFS('3. Котельные'!$L$14:$L$9892,'3. Котельные'!$E$14:$E$9892,BS546)</f>
        <v>0</v>
      </c>
      <c r="BV546" s="204" t="str">
        <f t="shared" si="16"/>
        <v/>
      </c>
    </row>
    <row r="547" spans="68:74">
      <c r="BP547" s="206"/>
      <c r="BT547" s="204">
        <f t="shared" si="17"/>
        <v>0</v>
      </c>
      <c r="BU547" s="204">
        <f>SUMIFS('3. Котельные'!$L$14:$L$9892,'3. Котельные'!$E$14:$E$9892,BS547)</f>
        <v>0</v>
      </c>
      <c r="BV547" s="204" t="str">
        <f t="shared" si="16"/>
        <v/>
      </c>
    </row>
    <row r="548" spans="68:74">
      <c r="BP548" s="206"/>
      <c r="BT548" s="204">
        <f t="shared" si="17"/>
        <v>0</v>
      </c>
      <c r="BU548" s="204">
        <f>SUMIFS('3. Котельные'!$L$14:$L$9892,'3. Котельные'!$E$14:$E$9892,BS548)</f>
        <v>0</v>
      </c>
      <c r="BV548" s="204" t="str">
        <f t="shared" si="16"/>
        <v/>
      </c>
    </row>
    <row r="549" spans="68:74">
      <c r="BP549" s="206"/>
      <c r="BT549" s="204">
        <f t="shared" si="17"/>
        <v>0</v>
      </c>
      <c r="BU549" s="204">
        <f>SUMIFS('3. Котельные'!$L$14:$L$9892,'3. Котельные'!$E$14:$E$9892,BS549)</f>
        <v>0</v>
      </c>
      <c r="BV549" s="204" t="str">
        <f t="shared" si="16"/>
        <v/>
      </c>
    </row>
    <row r="550" spans="68:74">
      <c r="BP550" s="206"/>
      <c r="BT550" s="204">
        <f t="shared" si="17"/>
        <v>0</v>
      </c>
      <c r="BU550" s="204">
        <f>SUMIFS('3. Котельные'!$L$14:$L$9892,'3. Котельные'!$E$14:$E$9892,BS550)</f>
        <v>0</v>
      </c>
      <c r="BV550" s="204" t="str">
        <f t="shared" si="16"/>
        <v/>
      </c>
    </row>
    <row r="551" spans="68:74">
      <c r="BP551" s="206"/>
      <c r="BT551" s="204">
        <f t="shared" si="17"/>
        <v>0</v>
      </c>
      <c r="BU551" s="204">
        <f>SUMIFS('3. Котельные'!$L$14:$L$9892,'3. Котельные'!$E$14:$E$9892,BS551)</f>
        <v>0</v>
      </c>
      <c r="BV551" s="204" t="str">
        <f t="shared" si="16"/>
        <v/>
      </c>
    </row>
    <row r="552" spans="68:74">
      <c r="BP552" s="206"/>
      <c r="BT552" s="204">
        <f t="shared" si="17"/>
        <v>0</v>
      </c>
      <c r="BU552" s="204">
        <f>SUMIFS('3. Котельные'!$L$14:$L$9892,'3. Котельные'!$E$14:$E$9892,BS552)</f>
        <v>0</v>
      </c>
      <c r="BV552" s="204" t="str">
        <f t="shared" si="16"/>
        <v/>
      </c>
    </row>
    <row r="553" spans="68:74">
      <c r="BP553" s="206"/>
      <c r="BT553" s="204">
        <f t="shared" si="17"/>
        <v>0</v>
      </c>
      <c r="BU553" s="204">
        <f>SUMIFS('3. Котельные'!$L$14:$L$9892,'3. Котельные'!$E$14:$E$9892,BS553)</f>
        <v>0</v>
      </c>
      <c r="BV553" s="204" t="str">
        <f t="shared" si="16"/>
        <v/>
      </c>
    </row>
    <row r="554" spans="68:74">
      <c r="BP554" s="206"/>
      <c r="BT554" s="204">
        <f t="shared" si="17"/>
        <v>0</v>
      </c>
      <c r="BU554" s="204">
        <f>SUMIFS('3. Котельные'!$L$14:$L$9892,'3. Котельные'!$E$14:$E$9892,BS554)</f>
        <v>0</v>
      </c>
      <c r="BV554" s="204" t="str">
        <f t="shared" si="16"/>
        <v/>
      </c>
    </row>
    <row r="555" spans="68:74">
      <c r="BP555" s="206"/>
      <c r="BT555" s="204">
        <f t="shared" si="17"/>
        <v>0</v>
      </c>
      <c r="BU555" s="204">
        <f>SUMIFS('3. Котельные'!$L$14:$L$9892,'3. Котельные'!$E$14:$E$9892,BS555)</f>
        <v>0</v>
      </c>
      <c r="BV555" s="204" t="str">
        <f t="shared" si="16"/>
        <v/>
      </c>
    </row>
    <row r="556" spans="68:74">
      <c r="BP556" s="206"/>
      <c r="BT556" s="204">
        <f t="shared" si="17"/>
        <v>0</v>
      </c>
      <c r="BU556" s="204">
        <f>SUMIFS('3. Котельные'!$L$14:$L$9892,'3. Котельные'!$E$14:$E$9892,BS556)</f>
        <v>0</v>
      </c>
      <c r="BV556" s="204" t="str">
        <f t="shared" si="16"/>
        <v/>
      </c>
    </row>
    <row r="557" spans="68:74">
      <c r="BP557" s="206"/>
      <c r="BT557" s="204">
        <f t="shared" si="17"/>
        <v>0</v>
      </c>
      <c r="BU557" s="204">
        <f>SUMIFS('3. Котельные'!$L$14:$L$9892,'3. Котельные'!$E$14:$E$9892,BS557)</f>
        <v>0</v>
      </c>
      <c r="BV557" s="204" t="str">
        <f t="shared" si="16"/>
        <v/>
      </c>
    </row>
    <row r="558" spans="68:74">
      <c r="BP558" s="206"/>
      <c r="BT558" s="204">
        <f t="shared" si="17"/>
        <v>0</v>
      </c>
      <c r="BU558" s="204">
        <f>SUMIFS('3. Котельные'!$L$14:$L$9892,'3. Котельные'!$E$14:$E$9892,BS558)</f>
        <v>0</v>
      </c>
      <c r="BV558" s="204" t="str">
        <f t="shared" si="16"/>
        <v/>
      </c>
    </row>
    <row r="559" spans="68:74">
      <c r="BP559" s="206"/>
      <c r="BT559" s="204">
        <f t="shared" si="17"/>
        <v>0</v>
      </c>
      <c r="BU559" s="204">
        <f>SUMIFS('3. Котельные'!$L$14:$L$9892,'3. Котельные'!$E$14:$E$9892,BS559)</f>
        <v>0</v>
      </c>
      <c r="BV559" s="204" t="str">
        <f t="shared" si="16"/>
        <v/>
      </c>
    </row>
    <row r="560" spans="68:74">
      <c r="BP560" s="206"/>
      <c r="BT560" s="204">
        <f t="shared" si="17"/>
        <v>0</v>
      </c>
      <c r="BU560" s="204">
        <f>SUMIFS('3. Котельные'!$L$14:$L$9892,'3. Котельные'!$E$14:$E$9892,BS560)</f>
        <v>0</v>
      </c>
      <c r="BV560" s="204" t="str">
        <f t="shared" si="16"/>
        <v/>
      </c>
    </row>
    <row r="561" spans="68:74">
      <c r="BP561" s="206"/>
      <c r="BT561" s="204">
        <f t="shared" si="17"/>
        <v>0</v>
      </c>
      <c r="BU561" s="204">
        <f>SUMIFS('3. Котельные'!$L$14:$L$9892,'3. Котельные'!$E$14:$E$9892,BS561)</f>
        <v>0</v>
      </c>
      <c r="BV561" s="204" t="str">
        <f t="shared" si="16"/>
        <v/>
      </c>
    </row>
    <row r="562" spans="68:74">
      <c r="BP562" s="206"/>
      <c r="BT562" s="204">
        <f t="shared" si="17"/>
        <v>0</v>
      </c>
      <c r="BU562" s="204">
        <f>SUMIFS('3. Котельные'!$L$14:$L$9892,'3. Котельные'!$E$14:$E$9892,BS562)</f>
        <v>0</v>
      </c>
      <c r="BV562" s="204" t="str">
        <f t="shared" si="16"/>
        <v/>
      </c>
    </row>
    <row r="563" spans="68:74">
      <c r="BP563" s="206"/>
      <c r="BT563" s="204">
        <f t="shared" si="17"/>
        <v>0</v>
      </c>
      <c r="BU563" s="204">
        <f>SUMIFS('3. Котельные'!$L$14:$L$9892,'3. Котельные'!$E$14:$E$9892,BS563)</f>
        <v>0</v>
      </c>
      <c r="BV563" s="204" t="str">
        <f t="shared" si="16"/>
        <v/>
      </c>
    </row>
    <row r="564" spans="68:74">
      <c r="BP564" s="206"/>
      <c r="BT564" s="204">
        <f t="shared" si="17"/>
        <v>0</v>
      </c>
      <c r="BU564" s="204">
        <f>SUMIFS('3. Котельные'!$L$14:$L$9892,'3. Котельные'!$E$14:$E$9892,BS564)</f>
        <v>0</v>
      </c>
      <c r="BV564" s="204" t="str">
        <f t="shared" si="16"/>
        <v/>
      </c>
    </row>
    <row r="565" spans="68:74">
      <c r="BP565" s="206"/>
      <c r="BT565" s="204">
        <f t="shared" si="17"/>
        <v>0</v>
      </c>
      <c r="BU565" s="204">
        <f>SUMIFS('3. Котельные'!$L$14:$L$9892,'3. Котельные'!$E$14:$E$9892,BS565)</f>
        <v>0</v>
      </c>
      <c r="BV565" s="204" t="str">
        <f t="shared" si="16"/>
        <v/>
      </c>
    </row>
    <row r="566" spans="68:74">
      <c r="BP566" s="206"/>
      <c r="BT566" s="204">
        <f t="shared" si="17"/>
        <v>0</v>
      </c>
      <c r="BU566" s="204">
        <f>SUMIFS('3. Котельные'!$L$14:$L$9892,'3. Котельные'!$E$14:$E$9892,BS566)</f>
        <v>0</v>
      </c>
      <c r="BV566" s="204" t="str">
        <f t="shared" si="16"/>
        <v/>
      </c>
    </row>
    <row r="567" spans="68:74">
      <c r="BP567" s="206"/>
      <c r="BT567" s="204">
        <f t="shared" si="17"/>
        <v>0</v>
      </c>
      <c r="BU567" s="204">
        <f>SUMIFS('3. Котельные'!$L$14:$L$9892,'3. Котельные'!$E$14:$E$9892,BS567)</f>
        <v>0</v>
      </c>
      <c r="BV567" s="204" t="str">
        <f t="shared" si="16"/>
        <v/>
      </c>
    </row>
    <row r="568" spans="68:74">
      <c r="BP568" s="206"/>
      <c r="BT568" s="204">
        <f t="shared" si="17"/>
        <v>0</v>
      </c>
      <c r="BU568" s="204">
        <f>SUMIFS('3. Котельные'!$L$14:$L$9892,'3. Котельные'!$E$14:$E$9892,BS568)</f>
        <v>0</v>
      </c>
      <c r="BV568" s="204" t="str">
        <f t="shared" si="16"/>
        <v/>
      </c>
    </row>
    <row r="569" spans="68:74">
      <c r="BP569" s="206"/>
      <c r="BT569" s="204">
        <f t="shared" si="17"/>
        <v>0</v>
      </c>
      <c r="BU569" s="204">
        <f>SUMIFS('3. Котельные'!$L$14:$L$9892,'3. Котельные'!$E$14:$E$9892,BS569)</f>
        <v>0</v>
      </c>
      <c r="BV569" s="204" t="str">
        <f t="shared" si="16"/>
        <v/>
      </c>
    </row>
    <row r="570" spans="68:74">
      <c r="BP570" s="206"/>
      <c r="BT570" s="204">
        <f t="shared" si="17"/>
        <v>0</v>
      </c>
      <c r="BU570" s="204">
        <f>SUMIFS('3. Котельные'!$L$14:$L$9892,'3. Котельные'!$E$14:$E$9892,BS570)</f>
        <v>0</v>
      </c>
      <c r="BV570" s="204" t="str">
        <f t="shared" si="16"/>
        <v/>
      </c>
    </row>
    <row r="571" spans="68:74">
      <c r="BP571" s="206"/>
      <c r="BT571" s="204">
        <f t="shared" si="17"/>
        <v>0</v>
      </c>
      <c r="BU571" s="204">
        <f>SUMIFS('3. Котельные'!$L$14:$L$9892,'3. Котельные'!$E$14:$E$9892,BS571)</f>
        <v>0</v>
      </c>
      <c r="BV571" s="204" t="str">
        <f t="shared" si="16"/>
        <v/>
      </c>
    </row>
    <row r="572" spans="68:74">
      <c r="BP572" s="206"/>
      <c r="BT572" s="204">
        <f t="shared" si="17"/>
        <v>0</v>
      </c>
      <c r="BU572" s="204">
        <f>SUMIFS('3. Котельные'!$L$14:$L$9892,'3. Котельные'!$E$14:$E$9892,BS572)</f>
        <v>0</v>
      </c>
      <c r="BV572" s="204" t="str">
        <f t="shared" si="16"/>
        <v/>
      </c>
    </row>
    <row r="573" spans="68:74">
      <c r="BP573" s="206"/>
      <c r="BT573" s="204">
        <f t="shared" si="17"/>
        <v>0</v>
      </c>
      <c r="BU573" s="204">
        <f>SUMIFS('3. Котельные'!$L$14:$L$9892,'3. Котельные'!$E$14:$E$9892,BS573)</f>
        <v>0</v>
      </c>
      <c r="BV573" s="204" t="str">
        <f t="shared" si="16"/>
        <v/>
      </c>
    </row>
    <row r="574" spans="68:74">
      <c r="BP574" s="206"/>
      <c r="BT574" s="204">
        <f t="shared" si="17"/>
        <v>0</v>
      </c>
      <c r="BU574" s="204">
        <f>SUMIFS('3. Котельные'!$L$14:$L$9892,'3. Котельные'!$E$14:$E$9892,BS574)</f>
        <v>0</v>
      </c>
      <c r="BV574" s="204" t="str">
        <f t="shared" si="16"/>
        <v/>
      </c>
    </row>
    <row r="575" spans="68:74">
      <c r="BP575" s="206"/>
      <c r="BT575" s="204">
        <f t="shared" si="17"/>
        <v>0</v>
      </c>
      <c r="BU575" s="204">
        <f>SUMIFS('3. Котельные'!$L$14:$L$9892,'3. Котельные'!$E$14:$E$9892,BS575)</f>
        <v>0</v>
      </c>
      <c r="BV575" s="204" t="str">
        <f t="shared" si="16"/>
        <v/>
      </c>
    </row>
    <row r="576" spans="68:74">
      <c r="BP576" s="206"/>
      <c r="BT576" s="204">
        <f t="shared" si="17"/>
        <v>0</v>
      </c>
      <c r="BU576" s="204">
        <f>SUMIFS('3. Котельные'!$L$14:$L$9892,'3. Котельные'!$E$14:$E$9892,BS576)</f>
        <v>0</v>
      </c>
      <c r="BV576" s="204" t="str">
        <f t="shared" si="16"/>
        <v/>
      </c>
    </row>
    <row r="577" spans="68:74">
      <c r="BP577" s="206"/>
      <c r="BT577" s="204">
        <f t="shared" si="17"/>
        <v>0</v>
      </c>
      <c r="BU577" s="204">
        <f>SUMIFS('3. Котельные'!$L$14:$L$9892,'3. Котельные'!$E$14:$E$9892,BS577)</f>
        <v>0</v>
      </c>
      <c r="BV577" s="204" t="str">
        <f t="shared" si="16"/>
        <v/>
      </c>
    </row>
    <row r="578" spans="68:74">
      <c r="BP578" s="206"/>
      <c r="BT578" s="204">
        <f t="shared" si="17"/>
        <v>0</v>
      </c>
      <c r="BU578" s="204">
        <f>SUMIFS('3. Котельные'!$L$14:$L$9892,'3. Котельные'!$E$14:$E$9892,BS578)</f>
        <v>0</v>
      </c>
      <c r="BV578" s="204" t="str">
        <f t="shared" si="16"/>
        <v/>
      </c>
    </row>
    <row r="579" spans="68:74">
      <c r="BP579" s="206"/>
      <c r="BT579" s="204">
        <f t="shared" si="17"/>
        <v>0</v>
      </c>
      <c r="BU579" s="204">
        <f>SUMIFS('3. Котельные'!$L$14:$L$9892,'3. Котельные'!$E$14:$E$9892,BS579)</f>
        <v>0</v>
      </c>
      <c r="BV579" s="204" t="str">
        <f t="shared" si="16"/>
        <v/>
      </c>
    </row>
    <row r="580" spans="68:74">
      <c r="BP580" s="206"/>
      <c r="BT580" s="204">
        <f t="shared" si="17"/>
        <v>0</v>
      </c>
      <c r="BU580" s="204">
        <f>SUMIFS('3. Котельные'!$L$14:$L$9892,'3. Котельные'!$E$14:$E$9892,BS580)</f>
        <v>0</v>
      </c>
      <c r="BV580" s="204" t="str">
        <f t="shared" si="16"/>
        <v/>
      </c>
    </row>
    <row r="581" spans="68:74">
      <c r="BP581" s="206"/>
      <c r="BT581" s="204">
        <f t="shared" si="17"/>
        <v>0</v>
      </c>
      <c r="BU581" s="204">
        <f>SUMIFS('3. Котельные'!$L$14:$L$9892,'3. Котельные'!$E$14:$E$9892,BS581)</f>
        <v>0</v>
      </c>
      <c r="BV581" s="204" t="str">
        <f t="shared" si="16"/>
        <v/>
      </c>
    </row>
    <row r="582" spans="68:74">
      <c r="BP582" s="206"/>
      <c r="BT582" s="204">
        <f t="shared" si="17"/>
        <v>0</v>
      </c>
      <c r="BU582" s="204">
        <f>SUMIFS('3. Котельные'!$L$14:$L$9892,'3. Котельные'!$E$14:$E$9892,BS582)</f>
        <v>0</v>
      </c>
      <c r="BV582" s="204" t="str">
        <f t="shared" si="16"/>
        <v/>
      </c>
    </row>
    <row r="583" spans="68:74">
      <c r="BP583" s="206"/>
      <c r="BT583" s="204">
        <f t="shared" si="17"/>
        <v>0</v>
      </c>
      <c r="BU583" s="204">
        <f>SUMIFS('3. Котельные'!$L$14:$L$9892,'3. Котельные'!$E$14:$E$9892,BS583)</f>
        <v>0</v>
      </c>
      <c r="BV583" s="204" t="str">
        <f t="shared" si="16"/>
        <v/>
      </c>
    </row>
    <row r="584" spans="68:74">
      <c r="BP584" s="206"/>
      <c r="BT584" s="204">
        <f t="shared" si="17"/>
        <v>0</v>
      </c>
      <c r="BU584" s="204">
        <f>SUMIFS('3. Котельные'!$L$14:$L$9892,'3. Котельные'!$E$14:$E$9892,BS584)</f>
        <v>0</v>
      </c>
      <c r="BV584" s="204" t="str">
        <f t="shared" si="16"/>
        <v/>
      </c>
    </row>
    <row r="585" spans="68:74">
      <c r="BP585" s="206"/>
      <c r="BT585" s="204">
        <f t="shared" si="17"/>
        <v>0</v>
      </c>
      <c r="BU585" s="204">
        <f>SUMIFS('3. Котельные'!$L$14:$L$9892,'3. Котельные'!$E$14:$E$9892,BS585)</f>
        <v>0</v>
      </c>
      <c r="BV585" s="204" t="str">
        <f t="shared" si="16"/>
        <v/>
      </c>
    </row>
    <row r="586" spans="68:74">
      <c r="BP586" s="206"/>
      <c r="BT586" s="204">
        <f t="shared" si="17"/>
        <v>0</v>
      </c>
      <c r="BU586" s="204">
        <f>SUMIFS('3. Котельные'!$L$14:$L$9892,'3. Котельные'!$E$14:$E$9892,BS586)</f>
        <v>0</v>
      </c>
      <c r="BV586" s="204" t="str">
        <f t="shared" si="16"/>
        <v/>
      </c>
    </row>
    <row r="587" spans="68:74">
      <c r="BP587" s="206"/>
      <c r="BT587" s="204">
        <f t="shared" si="17"/>
        <v>0</v>
      </c>
      <c r="BU587" s="204">
        <f>SUMIFS('3. Котельные'!$L$14:$L$9892,'3. Котельные'!$E$14:$E$9892,BS587)</f>
        <v>0</v>
      </c>
      <c r="BV587" s="204" t="str">
        <f t="shared" si="16"/>
        <v/>
      </c>
    </row>
    <row r="588" spans="68:74">
      <c r="BP588" s="206"/>
      <c r="BT588" s="204">
        <f t="shared" si="17"/>
        <v>0</v>
      </c>
      <c r="BU588" s="204">
        <f>SUMIFS('3. Котельные'!$L$14:$L$9892,'3. Котельные'!$E$14:$E$9892,BS588)</f>
        <v>0</v>
      </c>
      <c r="BV588" s="204" t="str">
        <f t="shared" si="16"/>
        <v/>
      </c>
    </row>
    <row r="589" spans="68:74">
      <c r="BP589" s="206"/>
      <c r="BT589" s="204">
        <f t="shared" si="17"/>
        <v>0</v>
      </c>
      <c r="BU589" s="204">
        <f>SUMIFS('3. Котельные'!$L$14:$L$9892,'3. Котельные'!$E$14:$E$9892,BS589)</f>
        <v>0</v>
      </c>
      <c r="BV589" s="204" t="str">
        <f t="shared" si="16"/>
        <v/>
      </c>
    </row>
    <row r="590" spans="68:74">
      <c r="BP590" s="206"/>
      <c r="BT590" s="204">
        <f t="shared" si="17"/>
        <v>0</v>
      </c>
      <c r="BU590" s="204">
        <f>SUMIFS('3. Котельные'!$L$14:$L$9892,'3. Котельные'!$E$14:$E$9892,BS590)</f>
        <v>0</v>
      </c>
      <c r="BV590" s="204" t="str">
        <f t="shared" si="16"/>
        <v/>
      </c>
    </row>
    <row r="591" spans="68:74">
      <c r="BP591" s="206"/>
      <c r="BT591" s="204">
        <f t="shared" si="17"/>
        <v>0</v>
      </c>
      <c r="BU591" s="204">
        <f>SUMIFS('3. Котельные'!$L$14:$L$9892,'3. Котельные'!$E$14:$E$9892,BS591)</f>
        <v>0</v>
      </c>
      <c r="BV591" s="204" t="str">
        <f t="shared" si="16"/>
        <v/>
      </c>
    </row>
    <row r="592" spans="68:74">
      <c r="BP592" s="206"/>
      <c r="BT592" s="204">
        <f t="shared" si="17"/>
        <v>0</v>
      </c>
      <c r="BU592" s="204">
        <f>SUMIFS('3. Котельные'!$L$14:$L$9892,'3. Котельные'!$E$14:$E$9892,BS592)</f>
        <v>0</v>
      </c>
      <c r="BV592" s="204" t="str">
        <f t="shared" ref="BV592:BV655" si="18">IF((BU592-BT592)=0,"","Необходимо проверить установленную мощность")</f>
        <v/>
      </c>
    </row>
    <row r="593" spans="68:74">
      <c r="BP593" s="206"/>
      <c r="BT593" s="204">
        <f t="shared" si="17"/>
        <v>0</v>
      </c>
      <c r="BU593" s="204">
        <f>SUMIFS('3. Котельные'!$L$14:$L$9892,'3. Котельные'!$E$14:$E$9892,BS593)</f>
        <v>0</v>
      </c>
      <c r="BV593" s="204" t="str">
        <f t="shared" si="18"/>
        <v/>
      </c>
    </row>
    <row r="594" spans="68:74">
      <c r="BP594" s="206"/>
      <c r="BT594" s="204">
        <f t="shared" si="17"/>
        <v>0</v>
      </c>
      <c r="BU594" s="204">
        <f>SUMIFS('3. Котельные'!$L$14:$L$9892,'3. Котельные'!$E$14:$E$9892,BS594)</f>
        <v>0</v>
      </c>
      <c r="BV594" s="204" t="str">
        <f t="shared" si="18"/>
        <v/>
      </c>
    </row>
    <row r="595" spans="68:74">
      <c r="BP595" s="206"/>
      <c r="BT595" s="204">
        <f t="shared" ref="BT595:BT658" si="19">SUMIFS($BK$17:$BK$9922,$E$17:$E$9922,BS595)</f>
        <v>0</v>
      </c>
      <c r="BU595" s="204">
        <f>SUMIFS('3. Котельные'!$L$14:$L$9892,'3. Котельные'!$E$14:$E$9892,BS595)</f>
        <v>0</v>
      </c>
      <c r="BV595" s="204" t="str">
        <f t="shared" si="18"/>
        <v/>
      </c>
    </row>
    <row r="596" spans="68:74">
      <c r="BP596" s="206"/>
      <c r="BT596" s="204">
        <f t="shared" si="19"/>
        <v>0</v>
      </c>
      <c r="BU596" s="204">
        <f>SUMIFS('3. Котельные'!$L$14:$L$9892,'3. Котельные'!$E$14:$E$9892,BS596)</f>
        <v>0</v>
      </c>
      <c r="BV596" s="204" t="str">
        <f t="shared" si="18"/>
        <v/>
      </c>
    </row>
    <row r="597" spans="68:74">
      <c r="BP597" s="206"/>
      <c r="BT597" s="204">
        <f t="shared" si="19"/>
        <v>0</v>
      </c>
      <c r="BU597" s="204">
        <f>SUMIFS('3. Котельные'!$L$14:$L$9892,'3. Котельные'!$E$14:$E$9892,BS597)</f>
        <v>0</v>
      </c>
      <c r="BV597" s="204" t="str">
        <f t="shared" si="18"/>
        <v/>
      </c>
    </row>
    <row r="598" spans="68:74">
      <c r="BP598" s="206"/>
      <c r="BT598" s="204">
        <f t="shared" si="19"/>
        <v>0</v>
      </c>
      <c r="BU598" s="204">
        <f>SUMIFS('3. Котельные'!$L$14:$L$9892,'3. Котельные'!$E$14:$E$9892,BS598)</f>
        <v>0</v>
      </c>
      <c r="BV598" s="204" t="str">
        <f t="shared" si="18"/>
        <v/>
      </c>
    </row>
    <row r="599" spans="68:74">
      <c r="BP599" s="206"/>
      <c r="BT599" s="204">
        <f t="shared" si="19"/>
        <v>0</v>
      </c>
      <c r="BU599" s="204">
        <f>SUMIFS('3. Котельные'!$L$14:$L$9892,'3. Котельные'!$E$14:$E$9892,BS599)</f>
        <v>0</v>
      </c>
      <c r="BV599" s="204" t="str">
        <f t="shared" si="18"/>
        <v/>
      </c>
    </row>
    <row r="600" spans="68:74">
      <c r="BP600" s="206"/>
      <c r="BT600" s="204">
        <f t="shared" si="19"/>
        <v>0</v>
      </c>
      <c r="BU600" s="204">
        <f>SUMIFS('3. Котельные'!$L$14:$L$9892,'3. Котельные'!$E$14:$E$9892,BS600)</f>
        <v>0</v>
      </c>
      <c r="BV600" s="204" t="str">
        <f t="shared" si="18"/>
        <v/>
      </c>
    </row>
    <row r="601" spans="68:74">
      <c r="BP601" s="206"/>
      <c r="BT601" s="204">
        <f t="shared" si="19"/>
        <v>0</v>
      </c>
      <c r="BU601" s="204">
        <f>SUMIFS('3. Котельные'!$L$14:$L$9892,'3. Котельные'!$E$14:$E$9892,BS601)</f>
        <v>0</v>
      </c>
      <c r="BV601" s="204" t="str">
        <f t="shared" si="18"/>
        <v/>
      </c>
    </row>
    <row r="602" spans="68:74">
      <c r="BP602" s="206"/>
      <c r="BT602" s="204">
        <f t="shared" si="19"/>
        <v>0</v>
      </c>
      <c r="BU602" s="204">
        <f>SUMIFS('3. Котельные'!$L$14:$L$9892,'3. Котельные'!$E$14:$E$9892,BS602)</f>
        <v>0</v>
      </c>
      <c r="BV602" s="204" t="str">
        <f t="shared" si="18"/>
        <v/>
      </c>
    </row>
    <row r="603" spans="68:74">
      <c r="BP603" s="206"/>
      <c r="BT603" s="204">
        <f t="shared" si="19"/>
        <v>0</v>
      </c>
      <c r="BU603" s="204">
        <f>SUMIFS('3. Котельные'!$L$14:$L$9892,'3. Котельные'!$E$14:$E$9892,BS603)</f>
        <v>0</v>
      </c>
      <c r="BV603" s="204" t="str">
        <f t="shared" si="18"/>
        <v/>
      </c>
    </row>
    <row r="604" spans="68:74">
      <c r="BP604" s="206"/>
      <c r="BT604" s="204">
        <f t="shared" si="19"/>
        <v>0</v>
      </c>
      <c r="BU604" s="204">
        <f>SUMIFS('3. Котельные'!$L$14:$L$9892,'3. Котельные'!$E$14:$E$9892,BS604)</f>
        <v>0</v>
      </c>
      <c r="BV604" s="204" t="str">
        <f t="shared" si="18"/>
        <v/>
      </c>
    </row>
    <row r="605" spans="68:74">
      <c r="BP605" s="206"/>
      <c r="BT605" s="204">
        <f t="shared" si="19"/>
        <v>0</v>
      </c>
      <c r="BU605" s="204">
        <f>SUMIFS('3. Котельные'!$L$14:$L$9892,'3. Котельные'!$E$14:$E$9892,BS605)</f>
        <v>0</v>
      </c>
      <c r="BV605" s="204" t="str">
        <f t="shared" si="18"/>
        <v/>
      </c>
    </row>
    <row r="606" spans="68:74">
      <c r="BP606" s="206"/>
      <c r="BT606" s="204">
        <f t="shared" si="19"/>
        <v>0</v>
      </c>
      <c r="BU606" s="204">
        <f>SUMIFS('3. Котельные'!$L$14:$L$9892,'3. Котельные'!$E$14:$E$9892,BS606)</f>
        <v>0</v>
      </c>
      <c r="BV606" s="204" t="str">
        <f t="shared" si="18"/>
        <v/>
      </c>
    </row>
    <row r="607" spans="68:74">
      <c r="BP607" s="206"/>
      <c r="BT607" s="204">
        <f t="shared" si="19"/>
        <v>0</v>
      </c>
      <c r="BU607" s="204">
        <f>SUMIFS('3. Котельные'!$L$14:$L$9892,'3. Котельные'!$E$14:$E$9892,BS607)</f>
        <v>0</v>
      </c>
      <c r="BV607" s="204" t="str">
        <f t="shared" si="18"/>
        <v/>
      </c>
    </row>
    <row r="608" spans="68:74">
      <c r="BP608" s="206"/>
      <c r="BT608" s="204">
        <f t="shared" si="19"/>
        <v>0</v>
      </c>
      <c r="BU608" s="204">
        <f>SUMIFS('3. Котельные'!$L$14:$L$9892,'3. Котельные'!$E$14:$E$9892,BS608)</f>
        <v>0</v>
      </c>
      <c r="BV608" s="204" t="str">
        <f t="shared" si="18"/>
        <v/>
      </c>
    </row>
    <row r="609" spans="68:74">
      <c r="BP609" s="206"/>
      <c r="BT609" s="204">
        <f t="shared" si="19"/>
        <v>0</v>
      </c>
      <c r="BU609" s="204">
        <f>SUMIFS('3. Котельные'!$L$14:$L$9892,'3. Котельные'!$E$14:$E$9892,BS609)</f>
        <v>0</v>
      </c>
      <c r="BV609" s="204" t="str">
        <f t="shared" si="18"/>
        <v/>
      </c>
    </row>
    <row r="610" spans="68:74">
      <c r="BP610" s="206"/>
      <c r="BT610" s="204">
        <f t="shared" si="19"/>
        <v>0</v>
      </c>
      <c r="BU610" s="204">
        <f>SUMIFS('3. Котельные'!$L$14:$L$9892,'3. Котельные'!$E$14:$E$9892,BS610)</f>
        <v>0</v>
      </c>
      <c r="BV610" s="204" t="str">
        <f t="shared" si="18"/>
        <v/>
      </c>
    </row>
    <row r="611" spans="68:74">
      <c r="BP611" s="206"/>
      <c r="BT611" s="204">
        <f t="shared" si="19"/>
        <v>0</v>
      </c>
      <c r="BU611" s="204">
        <f>SUMIFS('3. Котельные'!$L$14:$L$9892,'3. Котельные'!$E$14:$E$9892,BS611)</f>
        <v>0</v>
      </c>
      <c r="BV611" s="204" t="str">
        <f t="shared" si="18"/>
        <v/>
      </c>
    </row>
    <row r="612" spans="68:74">
      <c r="BP612" s="206"/>
      <c r="BT612" s="204">
        <f t="shared" si="19"/>
        <v>0</v>
      </c>
      <c r="BU612" s="204">
        <f>SUMIFS('3. Котельные'!$L$14:$L$9892,'3. Котельные'!$E$14:$E$9892,BS612)</f>
        <v>0</v>
      </c>
      <c r="BV612" s="204" t="str">
        <f t="shared" si="18"/>
        <v/>
      </c>
    </row>
    <row r="613" spans="68:74">
      <c r="BP613" s="206"/>
      <c r="BT613" s="204">
        <f t="shared" si="19"/>
        <v>0</v>
      </c>
      <c r="BU613" s="204">
        <f>SUMIFS('3. Котельные'!$L$14:$L$9892,'3. Котельные'!$E$14:$E$9892,BS613)</f>
        <v>0</v>
      </c>
      <c r="BV613" s="204" t="str">
        <f t="shared" si="18"/>
        <v/>
      </c>
    </row>
    <row r="614" spans="68:74">
      <c r="BP614" s="206"/>
      <c r="BT614" s="204">
        <f t="shared" si="19"/>
        <v>0</v>
      </c>
      <c r="BU614" s="204">
        <f>SUMIFS('3. Котельные'!$L$14:$L$9892,'3. Котельные'!$E$14:$E$9892,BS614)</f>
        <v>0</v>
      </c>
      <c r="BV614" s="204" t="str">
        <f t="shared" si="18"/>
        <v/>
      </c>
    </row>
    <row r="615" spans="68:74">
      <c r="BP615" s="206"/>
      <c r="BT615" s="204">
        <f t="shared" si="19"/>
        <v>0</v>
      </c>
      <c r="BU615" s="204">
        <f>SUMIFS('3. Котельные'!$L$14:$L$9892,'3. Котельные'!$E$14:$E$9892,BS615)</f>
        <v>0</v>
      </c>
      <c r="BV615" s="204" t="str">
        <f t="shared" si="18"/>
        <v/>
      </c>
    </row>
    <row r="616" spans="68:74">
      <c r="BP616" s="206"/>
      <c r="BT616" s="204">
        <f t="shared" si="19"/>
        <v>0</v>
      </c>
      <c r="BU616" s="204">
        <f>SUMIFS('3. Котельные'!$L$14:$L$9892,'3. Котельные'!$E$14:$E$9892,BS616)</f>
        <v>0</v>
      </c>
      <c r="BV616" s="204" t="str">
        <f t="shared" si="18"/>
        <v/>
      </c>
    </row>
    <row r="617" spans="68:74">
      <c r="BP617" s="206"/>
      <c r="BT617" s="204">
        <f t="shared" si="19"/>
        <v>0</v>
      </c>
      <c r="BU617" s="204">
        <f>SUMIFS('3. Котельные'!$L$14:$L$9892,'3. Котельные'!$E$14:$E$9892,BS617)</f>
        <v>0</v>
      </c>
      <c r="BV617" s="204" t="str">
        <f t="shared" si="18"/>
        <v/>
      </c>
    </row>
    <row r="618" spans="68:74">
      <c r="BP618" s="206"/>
      <c r="BT618" s="204">
        <f t="shared" si="19"/>
        <v>0</v>
      </c>
      <c r="BU618" s="204">
        <f>SUMIFS('3. Котельные'!$L$14:$L$9892,'3. Котельные'!$E$14:$E$9892,BS618)</f>
        <v>0</v>
      </c>
      <c r="BV618" s="204" t="str">
        <f t="shared" si="18"/>
        <v/>
      </c>
    </row>
    <row r="619" spans="68:74">
      <c r="BP619" s="206"/>
      <c r="BT619" s="204">
        <f t="shared" si="19"/>
        <v>0</v>
      </c>
      <c r="BU619" s="204">
        <f>SUMIFS('3. Котельные'!$L$14:$L$9892,'3. Котельные'!$E$14:$E$9892,BS619)</f>
        <v>0</v>
      </c>
      <c r="BV619" s="204" t="str">
        <f t="shared" si="18"/>
        <v/>
      </c>
    </row>
    <row r="620" spans="68:74">
      <c r="BP620" s="206"/>
      <c r="BT620" s="204">
        <f t="shared" si="19"/>
        <v>0</v>
      </c>
      <c r="BU620" s="204">
        <f>SUMIFS('3. Котельные'!$L$14:$L$9892,'3. Котельные'!$E$14:$E$9892,BS620)</f>
        <v>0</v>
      </c>
      <c r="BV620" s="204" t="str">
        <f t="shared" si="18"/>
        <v/>
      </c>
    </row>
    <row r="621" spans="68:74">
      <c r="BP621" s="206"/>
      <c r="BT621" s="204">
        <f t="shared" si="19"/>
        <v>0</v>
      </c>
      <c r="BU621" s="204">
        <f>SUMIFS('3. Котельные'!$L$14:$L$9892,'3. Котельные'!$E$14:$E$9892,BS621)</f>
        <v>0</v>
      </c>
      <c r="BV621" s="204" t="str">
        <f t="shared" si="18"/>
        <v/>
      </c>
    </row>
    <row r="622" spans="68:74">
      <c r="BP622" s="206"/>
      <c r="BT622" s="204">
        <f t="shared" si="19"/>
        <v>0</v>
      </c>
      <c r="BU622" s="204">
        <f>SUMIFS('3. Котельные'!$L$14:$L$9892,'3. Котельные'!$E$14:$E$9892,BS622)</f>
        <v>0</v>
      </c>
      <c r="BV622" s="204" t="str">
        <f t="shared" si="18"/>
        <v/>
      </c>
    </row>
    <row r="623" spans="68:74">
      <c r="BP623" s="206"/>
      <c r="BT623" s="204">
        <f t="shared" si="19"/>
        <v>0</v>
      </c>
      <c r="BU623" s="204">
        <f>SUMIFS('3. Котельные'!$L$14:$L$9892,'3. Котельные'!$E$14:$E$9892,BS623)</f>
        <v>0</v>
      </c>
      <c r="BV623" s="204" t="str">
        <f t="shared" si="18"/>
        <v/>
      </c>
    </row>
    <row r="624" spans="68:74">
      <c r="BP624" s="206"/>
      <c r="BT624" s="204">
        <f t="shared" si="19"/>
        <v>0</v>
      </c>
      <c r="BU624" s="204">
        <f>SUMIFS('3. Котельные'!$L$14:$L$9892,'3. Котельные'!$E$14:$E$9892,BS624)</f>
        <v>0</v>
      </c>
      <c r="BV624" s="204" t="str">
        <f t="shared" si="18"/>
        <v/>
      </c>
    </row>
    <row r="625" spans="68:74">
      <c r="BP625" s="206"/>
      <c r="BT625" s="204">
        <f t="shared" si="19"/>
        <v>0</v>
      </c>
      <c r="BU625" s="204">
        <f>SUMIFS('3. Котельные'!$L$14:$L$9892,'3. Котельные'!$E$14:$E$9892,BS625)</f>
        <v>0</v>
      </c>
      <c r="BV625" s="204" t="str">
        <f t="shared" si="18"/>
        <v/>
      </c>
    </row>
    <row r="626" spans="68:74">
      <c r="BP626" s="206"/>
      <c r="BT626" s="204">
        <f t="shared" si="19"/>
        <v>0</v>
      </c>
      <c r="BU626" s="204">
        <f>SUMIFS('3. Котельные'!$L$14:$L$9892,'3. Котельные'!$E$14:$E$9892,BS626)</f>
        <v>0</v>
      </c>
      <c r="BV626" s="204" t="str">
        <f t="shared" si="18"/>
        <v/>
      </c>
    </row>
    <row r="627" spans="68:74">
      <c r="BP627" s="206"/>
      <c r="BT627" s="204">
        <f t="shared" si="19"/>
        <v>0</v>
      </c>
      <c r="BU627" s="204">
        <f>SUMIFS('3. Котельные'!$L$14:$L$9892,'3. Котельные'!$E$14:$E$9892,BS627)</f>
        <v>0</v>
      </c>
      <c r="BV627" s="204" t="str">
        <f t="shared" si="18"/>
        <v/>
      </c>
    </row>
    <row r="628" spans="68:74">
      <c r="BP628" s="206"/>
      <c r="BT628" s="204">
        <f t="shared" si="19"/>
        <v>0</v>
      </c>
      <c r="BU628" s="204">
        <f>SUMIFS('3. Котельные'!$L$14:$L$9892,'3. Котельные'!$E$14:$E$9892,BS628)</f>
        <v>0</v>
      </c>
      <c r="BV628" s="204" t="str">
        <f t="shared" si="18"/>
        <v/>
      </c>
    </row>
    <row r="629" spans="68:74">
      <c r="BP629" s="206"/>
      <c r="BT629" s="204">
        <f t="shared" si="19"/>
        <v>0</v>
      </c>
      <c r="BU629" s="204">
        <f>SUMIFS('3. Котельные'!$L$14:$L$9892,'3. Котельные'!$E$14:$E$9892,BS629)</f>
        <v>0</v>
      </c>
      <c r="BV629" s="204" t="str">
        <f t="shared" si="18"/>
        <v/>
      </c>
    </row>
    <row r="630" spans="68:74">
      <c r="BP630" s="206"/>
      <c r="BT630" s="204">
        <f t="shared" si="19"/>
        <v>0</v>
      </c>
      <c r="BU630" s="204">
        <f>SUMIFS('3. Котельные'!$L$14:$L$9892,'3. Котельные'!$E$14:$E$9892,BS630)</f>
        <v>0</v>
      </c>
      <c r="BV630" s="204" t="str">
        <f t="shared" si="18"/>
        <v/>
      </c>
    </row>
    <row r="631" spans="68:74">
      <c r="BP631" s="206"/>
      <c r="BT631" s="204">
        <f t="shared" si="19"/>
        <v>0</v>
      </c>
      <c r="BU631" s="204">
        <f>SUMIFS('3. Котельные'!$L$14:$L$9892,'3. Котельные'!$E$14:$E$9892,BS631)</f>
        <v>0</v>
      </c>
      <c r="BV631" s="204" t="str">
        <f t="shared" si="18"/>
        <v/>
      </c>
    </row>
    <row r="632" spans="68:74">
      <c r="BP632" s="206"/>
      <c r="BT632" s="204">
        <f t="shared" si="19"/>
        <v>0</v>
      </c>
      <c r="BU632" s="204">
        <f>SUMIFS('3. Котельные'!$L$14:$L$9892,'3. Котельные'!$E$14:$E$9892,BS632)</f>
        <v>0</v>
      </c>
      <c r="BV632" s="204" t="str">
        <f t="shared" si="18"/>
        <v/>
      </c>
    </row>
    <row r="633" spans="68:74">
      <c r="BP633" s="206"/>
      <c r="BT633" s="204">
        <f t="shared" si="19"/>
        <v>0</v>
      </c>
      <c r="BU633" s="204">
        <f>SUMIFS('3. Котельные'!$L$14:$L$9892,'3. Котельные'!$E$14:$E$9892,BS633)</f>
        <v>0</v>
      </c>
      <c r="BV633" s="204" t="str">
        <f t="shared" si="18"/>
        <v/>
      </c>
    </row>
    <row r="634" spans="68:74">
      <c r="BP634" s="206"/>
      <c r="BT634" s="204">
        <f t="shared" si="19"/>
        <v>0</v>
      </c>
      <c r="BU634" s="204">
        <f>SUMIFS('3. Котельные'!$L$14:$L$9892,'3. Котельные'!$E$14:$E$9892,BS634)</f>
        <v>0</v>
      </c>
      <c r="BV634" s="204" t="str">
        <f t="shared" si="18"/>
        <v/>
      </c>
    </row>
    <row r="635" spans="68:74">
      <c r="BP635" s="206"/>
      <c r="BT635" s="204">
        <f t="shared" si="19"/>
        <v>0</v>
      </c>
      <c r="BU635" s="204">
        <f>SUMIFS('3. Котельные'!$L$14:$L$9892,'3. Котельные'!$E$14:$E$9892,BS635)</f>
        <v>0</v>
      </c>
      <c r="BV635" s="204" t="str">
        <f t="shared" si="18"/>
        <v/>
      </c>
    </row>
    <row r="636" spans="68:74">
      <c r="BP636" s="206"/>
      <c r="BT636" s="204">
        <f t="shared" si="19"/>
        <v>0</v>
      </c>
      <c r="BU636" s="204">
        <f>SUMIFS('3. Котельные'!$L$14:$L$9892,'3. Котельные'!$E$14:$E$9892,BS636)</f>
        <v>0</v>
      </c>
      <c r="BV636" s="204" t="str">
        <f t="shared" si="18"/>
        <v/>
      </c>
    </row>
    <row r="637" spans="68:74">
      <c r="BP637" s="206"/>
      <c r="BT637" s="204">
        <f t="shared" si="19"/>
        <v>0</v>
      </c>
      <c r="BU637" s="204">
        <f>SUMIFS('3. Котельные'!$L$14:$L$9892,'3. Котельные'!$E$14:$E$9892,BS637)</f>
        <v>0</v>
      </c>
      <c r="BV637" s="204" t="str">
        <f t="shared" si="18"/>
        <v/>
      </c>
    </row>
    <row r="638" spans="68:74">
      <c r="BP638" s="206"/>
      <c r="BT638" s="204">
        <f t="shared" si="19"/>
        <v>0</v>
      </c>
      <c r="BU638" s="204">
        <f>SUMIFS('3. Котельные'!$L$14:$L$9892,'3. Котельные'!$E$14:$E$9892,BS638)</f>
        <v>0</v>
      </c>
      <c r="BV638" s="204" t="str">
        <f t="shared" si="18"/>
        <v/>
      </c>
    </row>
    <row r="639" spans="68:74">
      <c r="BP639" s="206"/>
      <c r="BT639" s="204">
        <f t="shared" si="19"/>
        <v>0</v>
      </c>
      <c r="BU639" s="204">
        <f>SUMIFS('3. Котельные'!$L$14:$L$9892,'3. Котельные'!$E$14:$E$9892,BS639)</f>
        <v>0</v>
      </c>
      <c r="BV639" s="204" t="str">
        <f t="shared" si="18"/>
        <v/>
      </c>
    </row>
    <row r="640" spans="68:74">
      <c r="BP640" s="206"/>
      <c r="BT640" s="204">
        <f t="shared" si="19"/>
        <v>0</v>
      </c>
      <c r="BU640" s="204">
        <f>SUMIFS('3. Котельные'!$L$14:$L$9892,'3. Котельные'!$E$14:$E$9892,BS640)</f>
        <v>0</v>
      </c>
      <c r="BV640" s="204" t="str">
        <f t="shared" si="18"/>
        <v/>
      </c>
    </row>
    <row r="641" spans="68:74">
      <c r="BP641" s="206"/>
      <c r="BT641" s="204">
        <f t="shared" si="19"/>
        <v>0</v>
      </c>
      <c r="BU641" s="204">
        <f>SUMIFS('3. Котельные'!$L$14:$L$9892,'3. Котельные'!$E$14:$E$9892,BS641)</f>
        <v>0</v>
      </c>
      <c r="BV641" s="204" t="str">
        <f t="shared" si="18"/>
        <v/>
      </c>
    </row>
    <row r="642" spans="68:74">
      <c r="BP642" s="206"/>
      <c r="BT642" s="204">
        <f t="shared" si="19"/>
        <v>0</v>
      </c>
      <c r="BU642" s="204">
        <f>SUMIFS('3. Котельные'!$L$14:$L$9892,'3. Котельные'!$E$14:$E$9892,BS642)</f>
        <v>0</v>
      </c>
      <c r="BV642" s="204" t="str">
        <f t="shared" si="18"/>
        <v/>
      </c>
    </row>
    <row r="643" spans="68:74">
      <c r="BP643" s="206"/>
      <c r="BT643" s="204">
        <f t="shared" si="19"/>
        <v>0</v>
      </c>
      <c r="BU643" s="204">
        <f>SUMIFS('3. Котельные'!$L$14:$L$9892,'3. Котельные'!$E$14:$E$9892,BS643)</f>
        <v>0</v>
      </c>
      <c r="BV643" s="204" t="str">
        <f t="shared" si="18"/>
        <v/>
      </c>
    </row>
    <row r="644" spans="68:74">
      <c r="BP644" s="206"/>
      <c r="BT644" s="204">
        <f t="shared" si="19"/>
        <v>0</v>
      </c>
      <c r="BU644" s="204">
        <f>SUMIFS('3. Котельные'!$L$14:$L$9892,'3. Котельные'!$E$14:$E$9892,BS644)</f>
        <v>0</v>
      </c>
      <c r="BV644" s="204" t="str">
        <f t="shared" si="18"/>
        <v/>
      </c>
    </row>
    <row r="645" spans="68:74">
      <c r="BP645" s="206"/>
      <c r="BT645" s="204">
        <f t="shared" si="19"/>
        <v>0</v>
      </c>
      <c r="BU645" s="204">
        <f>SUMIFS('3. Котельные'!$L$14:$L$9892,'3. Котельные'!$E$14:$E$9892,BS645)</f>
        <v>0</v>
      </c>
      <c r="BV645" s="204" t="str">
        <f t="shared" si="18"/>
        <v/>
      </c>
    </row>
    <row r="646" spans="68:74">
      <c r="BP646" s="206"/>
      <c r="BT646" s="204">
        <f t="shared" si="19"/>
        <v>0</v>
      </c>
      <c r="BU646" s="204">
        <f>SUMIFS('3. Котельные'!$L$14:$L$9892,'3. Котельные'!$E$14:$E$9892,BS646)</f>
        <v>0</v>
      </c>
      <c r="BV646" s="204" t="str">
        <f t="shared" si="18"/>
        <v/>
      </c>
    </row>
    <row r="647" spans="68:74">
      <c r="BP647" s="206"/>
      <c r="BT647" s="204">
        <f t="shared" si="19"/>
        <v>0</v>
      </c>
      <c r="BU647" s="204">
        <f>SUMIFS('3. Котельные'!$L$14:$L$9892,'3. Котельные'!$E$14:$E$9892,BS647)</f>
        <v>0</v>
      </c>
      <c r="BV647" s="204" t="str">
        <f t="shared" si="18"/>
        <v/>
      </c>
    </row>
    <row r="648" spans="68:74">
      <c r="BP648" s="206"/>
      <c r="BT648" s="204">
        <f t="shared" si="19"/>
        <v>0</v>
      </c>
      <c r="BU648" s="204">
        <f>SUMIFS('3. Котельные'!$L$14:$L$9892,'3. Котельные'!$E$14:$E$9892,BS648)</f>
        <v>0</v>
      </c>
      <c r="BV648" s="204" t="str">
        <f t="shared" si="18"/>
        <v/>
      </c>
    </row>
    <row r="649" spans="68:74">
      <c r="BP649" s="206"/>
      <c r="BT649" s="204">
        <f t="shared" si="19"/>
        <v>0</v>
      </c>
      <c r="BU649" s="204">
        <f>SUMIFS('3. Котельные'!$L$14:$L$9892,'3. Котельные'!$E$14:$E$9892,BS649)</f>
        <v>0</v>
      </c>
      <c r="BV649" s="204" t="str">
        <f t="shared" si="18"/>
        <v/>
      </c>
    </row>
    <row r="650" spans="68:74">
      <c r="BP650" s="206"/>
      <c r="BT650" s="204">
        <f t="shared" si="19"/>
        <v>0</v>
      </c>
      <c r="BU650" s="204">
        <f>SUMIFS('3. Котельные'!$L$14:$L$9892,'3. Котельные'!$E$14:$E$9892,BS650)</f>
        <v>0</v>
      </c>
      <c r="BV650" s="204" t="str">
        <f t="shared" si="18"/>
        <v/>
      </c>
    </row>
    <row r="651" spans="68:74">
      <c r="BP651" s="206"/>
      <c r="BT651" s="204">
        <f t="shared" si="19"/>
        <v>0</v>
      </c>
      <c r="BU651" s="204">
        <f>SUMIFS('3. Котельные'!$L$14:$L$9892,'3. Котельные'!$E$14:$E$9892,BS651)</f>
        <v>0</v>
      </c>
      <c r="BV651" s="204" t="str">
        <f t="shared" si="18"/>
        <v/>
      </c>
    </row>
    <row r="652" spans="68:74">
      <c r="BP652" s="206"/>
      <c r="BT652" s="204">
        <f t="shared" si="19"/>
        <v>0</v>
      </c>
      <c r="BU652" s="204">
        <f>SUMIFS('3. Котельные'!$L$14:$L$9892,'3. Котельные'!$E$14:$E$9892,BS652)</f>
        <v>0</v>
      </c>
      <c r="BV652" s="204" t="str">
        <f t="shared" si="18"/>
        <v/>
      </c>
    </row>
    <row r="653" spans="68:74">
      <c r="BP653" s="206"/>
      <c r="BT653" s="204">
        <f t="shared" si="19"/>
        <v>0</v>
      </c>
      <c r="BU653" s="204">
        <f>SUMIFS('3. Котельные'!$L$14:$L$9892,'3. Котельные'!$E$14:$E$9892,BS653)</f>
        <v>0</v>
      </c>
      <c r="BV653" s="204" t="str">
        <f t="shared" si="18"/>
        <v/>
      </c>
    </row>
    <row r="654" spans="68:74">
      <c r="BP654" s="206"/>
      <c r="BT654" s="204">
        <f t="shared" si="19"/>
        <v>0</v>
      </c>
      <c r="BU654" s="204">
        <f>SUMIFS('3. Котельные'!$L$14:$L$9892,'3. Котельные'!$E$14:$E$9892,BS654)</f>
        <v>0</v>
      </c>
      <c r="BV654" s="204" t="str">
        <f t="shared" si="18"/>
        <v/>
      </c>
    </row>
    <row r="655" spans="68:74">
      <c r="BP655" s="206"/>
      <c r="BT655" s="204">
        <f t="shared" si="19"/>
        <v>0</v>
      </c>
      <c r="BU655" s="204">
        <f>SUMIFS('3. Котельные'!$L$14:$L$9892,'3. Котельные'!$E$14:$E$9892,BS655)</f>
        <v>0</v>
      </c>
      <c r="BV655" s="204" t="str">
        <f t="shared" si="18"/>
        <v/>
      </c>
    </row>
    <row r="656" spans="68:74">
      <c r="BP656" s="206"/>
      <c r="BT656" s="204">
        <f t="shared" si="19"/>
        <v>0</v>
      </c>
      <c r="BU656" s="204">
        <f>SUMIFS('3. Котельные'!$L$14:$L$9892,'3. Котельные'!$E$14:$E$9892,BS656)</f>
        <v>0</v>
      </c>
      <c r="BV656" s="204" t="str">
        <f t="shared" ref="BV656:BV696" si="20">IF((BU656-BT656)=0,"","Необходимо проверить установленную мощность")</f>
        <v/>
      </c>
    </row>
    <row r="657" spans="68:74">
      <c r="BP657" s="206"/>
      <c r="BT657" s="204">
        <f t="shared" si="19"/>
        <v>0</v>
      </c>
      <c r="BU657" s="204">
        <f>SUMIFS('3. Котельные'!$L$14:$L$9892,'3. Котельные'!$E$14:$E$9892,BS657)</f>
        <v>0</v>
      </c>
      <c r="BV657" s="204" t="str">
        <f t="shared" si="20"/>
        <v/>
      </c>
    </row>
    <row r="658" spans="68:74">
      <c r="BP658" s="206"/>
      <c r="BT658" s="204">
        <f t="shared" si="19"/>
        <v>0</v>
      </c>
      <c r="BU658" s="204">
        <f>SUMIFS('3. Котельные'!$L$14:$L$9892,'3. Котельные'!$E$14:$E$9892,BS658)</f>
        <v>0</v>
      </c>
      <c r="BV658" s="204" t="str">
        <f t="shared" si="20"/>
        <v/>
      </c>
    </row>
    <row r="659" spans="68:74">
      <c r="BP659" s="206"/>
      <c r="BT659" s="204">
        <f t="shared" ref="BT659:BT696" si="21">SUMIFS($BK$17:$BK$9922,$E$17:$E$9922,BS659)</f>
        <v>0</v>
      </c>
      <c r="BU659" s="204">
        <f>SUMIFS('3. Котельные'!$L$14:$L$9892,'3. Котельные'!$E$14:$E$9892,BS659)</f>
        <v>0</v>
      </c>
      <c r="BV659" s="204" t="str">
        <f t="shared" si="20"/>
        <v/>
      </c>
    </row>
    <row r="660" spans="68:74">
      <c r="BP660" s="206"/>
      <c r="BT660" s="204">
        <f t="shared" si="21"/>
        <v>0</v>
      </c>
      <c r="BU660" s="204">
        <f>SUMIFS('3. Котельные'!$L$14:$L$9892,'3. Котельные'!$E$14:$E$9892,BS660)</f>
        <v>0</v>
      </c>
      <c r="BV660" s="204" t="str">
        <f t="shared" si="20"/>
        <v/>
      </c>
    </row>
    <row r="661" spans="68:74">
      <c r="BP661" s="206"/>
      <c r="BT661" s="204">
        <f t="shared" si="21"/>
        <v>0</v>
      </c>
      <c r="BU661" s="204">
        <f>SUMIFS('3. Котельные'!$L$14:$L$9892,'3. Котельные'!$E$14:$E$9892,BS661)</f>
        <v>0</v>
      </c>
      <c r="BV661" s="204" t="str">
        <f t="shared" si="20"/>
        <v/>
      </c>
    </row>
    <row r="662" spans="68:74">
      <c r="BP662" s="206"/>
      <c r="BT662" s="204">
        <f t="shared" si="21"/>
        <v>0</v>
      </c>
      <c r="BU662" s="204">
        <f>SUMIFS('3. Котельные'!$L$14:$L$9892,'3. Котельные'!$E$14:$E$9892,BS662)</f>
        <v>0</v>
      </c>
      <c r="BV662" s="204" t="str">
        <f t="shared" si="20"/>
        <v/>
      </c>
    </row>
    <row r="663" spans="68:74">
      <c r="BP663" s="206"/>
      <c r="BT663" s="204">
        <f t="shared" si="21"/>
        <v>0</v>
      </c>
      <c r="BU663" s="204">
        <f>SUMIFS('3. Котельные'!$L$14:$L$9892,'3. Котельные'!$E$14:$E$9892,BS663)</f>
        <v>0</v>
      </c>
      <c r="BV663" s="204" t="str">
        <f t="shared" si="20"/>
        <v/>
      </c>
    </row>
    <row r="664" spans="68:74">
      <c r="BP664" s="206"/>
      <c r="BT664" s="204">
        <f t="shared" si="21"/>
        <v>0</v>
      </c>
      <c r="BU664" s="204">
        <f>SUMIFS('3. Котельные'!$L$14:$L$9892,'3. Котельные'!$E$14:$E$9892,BS664)</f>
        <v>0</v>
      </c>
      <c r="BV664" s="204" t="str">
        <f t="shared" si="20"/>
        <v/>
      </c>
    </row>
    <row r="665" spans="68:74">
      <c r="BP665" s="206"/>
      <c r="BT665" s="204">
        <f t="shared" si="21"/>
        <v>0</v>
      </c>
      <c r="BU665" s="204">
        <f>SUMIFS('3. Котельные'!$L$14:$L$9892,'3. Котельные'!$E$14:$E$9892,BS665)</f>
        <v>0</v>
      </c>
      <c r="BV665" s="204" t="str">
        <f t="shared" si="20"/>
        <v/>
      </c>
    </row>
    <row r="666" spans="68:74">
      <c r="BP666" s="206"/>
      <c r="BT666" s="204">
        <f t="shared" si="21"/>
        <v>0</v>
      </c>
      <c r="BU666" s="204">
        <f>SUMIFS('3. Котельные'!$L$14:$L$9892,'3. Котельные'!$E$14:$E$9892,BS666)</f>
        <v>0</v>
      </c>
      <c r="BV666" s="204" t="str">
        <f t="shared" si="20"/>
        <v/>
      </c>
    </row>
    <row r="667" spans="68:74">
      <c r="BP667" s="206"/>
      <c r="BT667" s="204">
        <f t="shared" si="21"/>
        <v>0</v>
      </c>
      <c r="BU667" s="204">
        <f>SUMIFS('3. Котельные'!$L$14:$L$9892,'3. Котельные'!$E$14:$E$9892,BS667)</f>
        <v>0</v>
      </c>
      <c r="BV667" s="204" t="str">
        <f t="shared" si="20"/>
        <v/>
      </c>
    </row>
    <row r="668" spans="68:74">
      <c r="BP668" s="206"/>
      <c r="BT668" s="204">
        <f t="shared" si="21"/>
        <v>0</v>
      </c>
      <c r="BU668" s="204">
        <f>SUMIFS('3. Котельные'!$L$14:$L$9892,'3. Котельные'!$E$14:$E$9892,BS668)</f>
        <v>0</v>
      </c>
      <c r="BV668" s="204" t="str">
        <f t="shared" si="20"/>
        <v/>
      </c>
    </row>
    <row r="669" spans="68:74">
      <c r="BP669" s="206"/>
      <c r="BT669" s="204">
        <f t="shared" si="21"/>
        <v>0</v>
      </c>
      <c r="BU669" s="204">
        <f>SUMIFS('3. Котельные'!$L$14:$L$9892,'3. Котельные'!$E$14:$E$9892,BS669)</f>
        <v>0</v>
      </c>
      <c r="BV669" s="204" t="str">
        <f t="shared" si="20"/>
        <v/>
      </c>
    </row>
    <row r="670" spans="68:74">
      <c r="BP670" s="206"/>
      <c r="BT670" s="204">
        <f t="shared" si="21"/>
        <v>0</v>
      </c>
      <c r="BU670" s="204">
        <f>SUMIFS('3. Котельные'!$L$14:$L$9892,'3. Котельные'!$E$14:$E$9892,BS670)</f>
        <v>0</v>
      </c>
      <c r="BV670" s="204" t="str">
        <f t="shared" si="20"/>
        <v/>
      </c>
    </row>
    <row r="671" spans="68:74">
      <c r="BP671" s="206"/>
      <c r="BT671" s="204">
        <f t="shared" si="21"/>
        <v>0</v>
      </c>
      <c r="BU671" s="204">
        <f>SUMIFS('3. Котельные'!$L$14:$L$9892,'3. Котельные'!$E$14:$E$9892,BS671)</f>
        <v>0</v>
      </c>
      <c r="BV671" s="204" t="str">
        <f t="shared" si="20"/>
        <v/>
      </c>
    </row>
    <row r="672" spans="68:74">
      <c r="BP672" s="206"/>
      <c r="BT672" s="204">
        <f t="shared" si="21"/>
        <v>0</v>
      </c>
      <c r="BU672" s="204">
        <f>SUMIFS('3. Котельные'!$L$14:$L$9892,'3. Котельные'!$E$14:$E$9892,BS672)</f>
        <v>0</v>
      </c>
      <c r="BV672" s="204" t="str">
        <f t="shared" si="20"/>
        <v/>
      </c>
    </row>
    <row r="673" spans="68:74">
      <c r="BP673" s="206"/>
      <c r="BT673" s="204">
        <f t="shared" si="21"/>
        <v>0</v>
      </c>
      <c r="BU673" s="204">
        <f>SUMIFS('3. Котельные'!$L$14:$L$9892,'3. Котельные'!$E$14:$E$9892,BS673)</f>
        <v>0</v>
      </c>
      <c r="BV673" s="204" t="str">
        <f t="shared" si="20"/>
        <v/>
      </c>
    </row>
    <row r="674" spans="68:74">
      <c r="BP674" s="206"/>
      <c r="BT674" s="204">
        <f t="shared" si="21"/>
        <v>0</v>
      </c>
      <c r="BU674" s="204">
        <f>SUMIFS('3. Котельные'!$L$14:$L$9892,'3. Котельные'!$E$14:$E$9892,BS674)</f>
        <v>0</v>
      </c>
      <c r="BV674" s="204" t="str">
        <f t="shared" si="20"/>
        <v/>
      </c>
    </row>
    <row r="675" spans="68:74">
      <c r="BP675" s="206"/>
      <c r="BT675" s="204">
        <f t="shared" si="21"/>
        <v>0</v>
      </c>
      <c r="BU675" s="204">
        <f>SUMIFS('3. Котельные'!$L$14:$L$9892,'3. Котельные'!$E$14:$E$9892,BS675)</f>
        <v>0</v>
      </c>
      <c r="BV675" s="204" t="str">
        <f t="shared" si="20"/>
        <v/>
      </c>
    </row>
    <row r="676" spans="68:74">
      <c r="BP676" s="206"/>
      <c r="BT676" s="204">
        <f t="shared" si="21"/>
        <v>0</v>
      </c>
      <c r="BU676" s="204">
        <f>SUMIFS('3. Котельные'!$L$14:$L$9892,'3. Котельные'!$E$14:$E$9892,BS676)</f>
        <v>0</v>
      </c>
      <c r="BV676" s="204" t="str">
        <f t="shared" si="20"/>
        <v/>
      </c>
    </row>
    <row r="677" spans="68:74">
      <c r="BP677" s="206"/>
      <c r="BT677" s="204">
        <f t="shared" si="21"/>
        <v>0</v>
      </c>
      <c r="BU677" s="204">
        <f>SUMIFS('3. Котельные'!$L$14:$L$9892,'3. Котельные'!$E$14:$E$9892,BS677)</f>
        <v>0</v>
      </c>
      <c r="BV677" s="204" t="str">
        <f t="shared" si="20"/>
        <v/>
      </c>
    </row>
    <row r="678" spans="68:74">
      <c r="BP678" s="206"/>
      <c r="BT678" s="204">
        <f t="shared" si="21"/>
        <v>0</v>
      </c>
      <c r="BU678" s="204">
        <f>SUMIFS('3. Котельные'!$L$14:$L$9892,'3. Котельные'!$E$14:$E$9892,BS678)</f>
        <v>0</v>
      </c>
      <c r="BV678" s="204" t="str">
        <f t="shared" si="20"/>
        <v/>
      </c>
    </row>
    <row r="679" spans="68:74">
      <c r="BP679" s="206"/>
      <c r="BT679" s="204">
        <f t="shared" si="21"/>
        <v>0</v>
      </c>
      <c r="BU679" s="204">
        <f>SUMIFS('3. Котельные'!$L$14:$L$9892,'3. Котельные'!$E$14:$E$9892,BS679)</f>
        <v>0</v>
      </c>
      <c r="BV679" s="204" t="str">
        <f t="shared" si="20"/>
        <v/>
      </c>
    </row>
    <row r="680" spans="68:74">
      <c r="BP680" s="206"/>
      <c r="BT680" s="204">
        <f t="shared" si="21"/>
        <v>0</v>
      </c>
      <c r="BU680" s="204">
        <f>SUMIFS('3. Котельные'!$L$14:$L$9892,'3. Котельные'!$E$14:$E$9892,BS680)</f>
        <v>0</v>
      </c>
      <c r="BV680" s="204" t="str">
        <f t="shared" si="20"/>
        <v/>
      </c>
    </row>
    <row r="681" spans="68:74">
      <c r="BP681" s="206"/>
      <c r="BT681" s="204">
        <f t="shared" si="21"/>
        <v>0</v>
      </c>
      <c r="BU681" s="204">
        <f>SUMIFS('3. Котельные'!$L$14:$L$9892,'3. Котельные'!$E$14:$E$9892,BS681)</f>
        <v>0</v>
      </c>
      <c r="BV681" s="204" t="str">
        <f t="shared" si="20"/>
        <v/>
      </c>
    </row>
    <row r="682" spans="68:74">
      <c r="BP682" s="206"/>
      <c r="BT682" s="204">
        <f t="shared" si="21"/>
        <v>0</v>
      </c>
      <c r="BU682" s="204">
        <f>SUMIFS('3. Котельные'!$L$14:$L$9892,'3. Котельные'!$E$14:$E$9892,BS682)</f>
        <v>0</v>
      </c>
      <c r="BV682" s="204" t="str">
        <f t="shared" si="20"/>
        <v/>
      </c>
    </row>
    <row r="683" spans="68:74">
      <c r="BP683" s="206"/>
      <c r="BT683" s="204">
        <f t="shared" si="21"/>
        <v>0</v>
      </c>
      <c r="BU683" s="204">
        <f>SUMIFS('3. Котельные'!$L$14:$L$9892,'3. Котельные'!$E$14:$E$9892,BS683)</f>
        <v>0</v>
      </c>
      <c r="BV683" s="204" t="str">
        <f t="shared" si="20"/>
        <v/>
      </c>
    </row>
    <row r="684" spans="68:74">
      <c r="BP684" s="206"/>
      <c r="BT684" s="204">
        <f t="shared" si="21"/>
        <v>0</v>
      </c>
      <c r="BU684" s="204">
        <f>SUMIFS('3. Котельные'!$L$14:$L$9892,'3. Котельные'!$E$14:$E$9892,BS684)</f>
        <v>0</v>
      </c>
      <c r="BV684" s="204" t="str">
        <f t="shared" si="20"/>
        <v/>
      </c>
    </row>
    <row r="685" spans="68:74">
      <c r="BP685" s="206"/>
      <c r="BT685" s="204">
        <f t="shared" si="21"/>
        <v>0</v>
      </c>
      <c r="BU685" s="204">
        <f>SUMIFS('3. Котельные'!$L$14:$L$9892,'3. Котельные'!$E$14:$E$9892,BS685)</f>
        <v>0</v>
      </c>
      <c r="BV685" s="204" t="str">
        <f t="shared" si="20"/>
        <v/>
      </c>
    </row>
    <row r="686" spans="68:74">
      <c r="BP686" s="206"/>
      <c r="BT686" s="204">
        <f t="shared" si="21"/>
        <v>0</v>
      </c>
      <c r="BU686" s="204">
        <f>SUMIFS('3. Котельные'!$L$14:$L$9892,'3. Котельные'!$E$14:$E$9892,BS686)</f>
        <v>0</v>
      </c>
      <c r="BV686" s="204" t="str">
        <f t="shared" si="20"/>
        <v/>
      </c>
    </row>
    <row r="687" spans="68:74">
      <c r="BP687" s="206"/>
      <c r="BT687" s="204">
        <f t="shared" si="21"/>
        <v>0</v>
      </c>
      <c r="BU687" s="204">
        <f>SUMIFS('3. Котельные'!$L$14:$L$9892,'3. Котельные'!$E$14:$E$9892,BS687)</f>
        <v>0</v>
      </c>
      <c r="BV687" s="204" t="str">
        <f t="shared" si="20"/>
        <v/>
      </c>
    </row>
    <row r="688" spans="68:74">
      <c r="BP688" s="206"/>
      <c r="BT688" s="204">
        <f t="shared" si="21"/>
        <v>0</v>
      </c>
      <c r="BU688" s="204">
        <f>SUMIFS('3. Котельные'!$L$14:$L$9892,'3. Котельные'!$E$14:$E$9892,BS688)</f>
        <v>0</v>
      </c>
      <c r="BV688" s="204" t="str">
        <f t="shared" si="20"/>
        <v/>
      </c>
    </row>
    <row r="689" spans="68:74">
      <c r="BP689" s="206"/>
      <c r="BT689" s="204">
        <f t="shared" si="21"/>
        <v>0</v>
      </c>
      <c r="BU689" s="204">
        <f>SUMIFS('3. Котельные'!$L$14:$L$9892,'3. Котельные'!$E$14:$E$9892,BS689)</f>
        <v>0</v>
      </c>
      <c r="BV689" s="204" t="str">
        <f t="shared" si="20"/>
        <v/>
      </c>
    </row>
    <row r="690" spans="68:74">
      <c r="BP690" s="206"/>
      <c r="BT690" s="204">
        <f t="shared" si="21"/>
        <v>0</v>
      </c>
      <c r="BU690" s="204">
        <f>SUMIFS('3. Котельные'!$L$14:$L$9892,'3. Котельные'!$E$14:$E$9892,BS690)</f>
        <v>0</v>
      </c>
      <c r="BV690" s="204" t="str">
        <f t="shared" si="20"/>
        <v/>
      </c>
    </row>
    <row r="691" spans="68:74">
      <c r="BT691" s="204">
        <f t="shared" si="21"/>
        <v>0</v>
      </c>
      <c r="BU691" s="204">
        <f>SUMIFS('3. Котельные'!$L$14:$L$9892,'3. Котельные'!$E$14:$E$9892,BS691)</f>
        <v>0</v>
      </c>
      <c r="BV691" s="204" t="str">
        <f t="shared" si="20"/>
        <v/>
      </c>
    </row>
    <row r="692" spans="68:74">
      <c r="BT692" s="204">
        <f t="shared" si="21"/>
        <v>0</v>
      </c>
      <c r="BU692" s="204">
        <f>SUMIFS('3. Котельные'!$L$14:$L$9892,'3. Котельные'!$E$14:$E$9892,BS692)</f>
        <v>0</v>
      </c>
      <c r="BV692" s="204" t="str">
        <f t="shared" si="20"/>
        <v/>
      </c>
    </row>
    <row r="693" spans="68:74">
      <c r="BT693" s="204">
        <f t="shared" si="21"/>
        <v>0</v>
      </c>
      <c r="BU693" s="204">
        <f>SUMIFS('3. Котельные'!$L$14:$L$9892,'3. Котельные'!$E$14:$E$9892,BS693)</f>
        <v>0</v>
      </c>
      <c r="BV693" s="204" t="str">
        <f t="shared" si="20"/>
        <v/>
      </c>
    </row>
    <row r="694" spans="68:74">
      <c r="BT694" s="204">
        <f t="shared" si="21"/>
        <v>0</v>
      </c>
      <c r="BU694" s="204">
        <f>SUMIFS('3. Котельные'!$L$14:$L$9892,'3. Котельные'!$E$14:$E$9892,BS694)</f>
        <v>0</v>
      </c>
      <c r="BV694" s="204" t="str">
        <f t="shared" si="20"/>
        <v/>
      </c>
    </row>
    <row r="695" spans="68:74">
      <c r="BT695" s="204">
        <f t="shared" si="21"/>
        <v>0</v>
      </c>
      <c r="BU695" s="204">
        <f>SUMIFS('3. Котельные'!$L$14:$L$9892,'3. Котельные'!$E$14:$E$9892,BS695)</f>
        <v>0</v>
      </c>
      <c r="BV695" s="204" t="str">
        <f t="shared" si="20"/>
        <v/>
      </c>
    </row>
    <row r="696" spans="68:74">
      <c r="BT696" s="204">
        <f t="shared" si="21"/>
        <v>0</v>
      </c>
      <c r="BU696" s="204">
        <f>SUMIFS('3. Котельные'!$L$14:$L$9892,'3. Котельные'!$E$14:$E$9892,BS696)</f>
        <v>0</v>
      </c>
      <c r="BV696" s="204" t="str">
        <f t="shared" si="20"/>
        <v/>
      </c>
    </row>
  </sheetData>
  <sheetProtection algorithmName="SHA-512" hashValue="yIe9/p3kL9fOdyFTf+pt9H/N3n+JdmUVdkyL25UAKboK1dwodTujTw9m+pa6Qhl/uNVUy3XIzUdFo16bGIogqg==" saltValue="YkfSqtmGLdcOztim8BMK0A==" spinCount="100000" sheet="1" objects="1" scenarios="1" formatColumns="0" formatRows="0" autoFilter="0"/>
  <mergeCells count="40">
    <mergeCell ref="BK8:BO8"/>
    <mergeCell ref="BA8:BE8"/>
    <mergeCell ref="V8:Z8"/>
    <mergeCell ref="AA8:AE8"/>
    <mergeCell ref="AL8:AP8"/>
    <mergeCell ref="AQ8:AU8"/>
    <mergeCell ref="AF8:AJ8"/>
    <mergeCell ref="D19:J25"/>
    <mergeCell ref="BP7:BP9"/>
    <mergeCell ref="F7:BO7"/>
    <mergeCell ref="F8:F9"/>
    <mergeCell ref="AW8:AW9"/>
    <mergeCell ref="AK8:AK9"/>
    <mergeCell ref="D7:D9"/>
    <mergeCell ref="E7:E9"/>
    <mergeCell ref="AZ8:AZ9"/>
    <mergeCell ref="AX8:AX9"/>
    <mergeCell ref="AY8:AY9"/>
    <mergeCell ref="AV8:AV9"/>
    <mergeCell ref="BF8:BJ8"/>
    <mergeCell ref="G8:K8"/>
    <mergeCell ref="L8:P8"/>
    <mergeCell ref="Q8:U8"/>
    <mergeCell ref="D12:D16"/>
    <mergeCell ref="E12:E16"/>
    <mergeCell ref="BT12:BT16"/>
    <mergeCell ref="BU12:BU16"/>
    <mergeCell ref="BV12:BV16"/>
    <mergeCell ref="BW12:BW16"/>
    <mergeCell ref="BX12:BX16"/>
    <mergeCell ref="BY12:BY16"/>
    <mergeCell ref="BZ12:BZ16"/>
    <mergeCell ref="CA12:CA16"/>
    <mergeCell ref="CG12:CG16"/>
    <mergeCell ref="CH12:CH16"/>
    <mergeCell ref="CB12:CB16"/>
    <mergeCell ref="CC12:CC16"/>
    <mergeCell ref="CD12:CD16"/>
    <mergeCell ref="CE12:CE16"/>
    <mergeCell ref="CF12:CF16"/>
  </mergeCells>
  <dataValidations count="10">
    <dataValidation allowBlank="1" sqref="E13:F15 E12" xr:uid="{7B74689D-E918-43C7-86A2-512F1F07DC41}"/>
    <dataValidation type="list" allowBlank="1" showInputMessage="1" showErrorMessage="1" sqref="AF13:AJ15" xr:uid="{C4549F45-10A1-40FB-83E7-582FBF77BADF}">
      <formula1>spr_type_of_fuel_no_no</formula1>
    </dataValidation>
    <dataValidation type="list" allowBlank="1" showInputMessage="1" showErrorMessage="1" sqref="AK13:AK15" xr:uid="{6BF6E50F-470A-41A6-B35C-A1A7F1DA558E}">
      <formula1>spr_type_of_fuel_res</formula1>
    </dataValidation>
    <dataValidation type="list" allowBlank="1" showInputMessage="1" showErrorMessage="1" sqref="V13:Z15" xr:uid="{A35B720A-F69A-401A-8A91-64334BAE9D25}">
      <formula1>spr_type_clear</formula1>
    </dataValidation>
    <dataValidation type="list" allowBlank="1" showInputMessage="1" showErrorMessage="1" sqref="Q13:U15" xr:uid="{7C51BB1B-EDAB-4F58-9BAE-8C9E8B1A094C}">
      <formula1>spr_prod_boiler</formula1>
    </dataValidation>
    <dataValidation type="list" allowBlank="1" showInputMessage="1" showErrorMessage="1" sqref="AQ13:AU15" xr:uid="{19BF3F23-8C04-4676-ADF6-7E154EFC0FEC}">
      <formula1>spr_type_of_coal_supply</formula1>
    </dataValidation>
    <dataValidation type="list" allowBlank="1" showInputMessage="1" showErrorMessage="1" sqref="L13:P15" xr:uid="{78DE8F27-28ED-4E8D-93A2-FFB4BB41D897}">
      <formula1>spr_type_boiler</formula1>
    </dataValidation>
    <dataValidation type="list" allowBlank="1" showInputMessage="1" showErrorMessage="1" sqref="AA13:AE15 AL13:AP15" xr:uid="{B5BF41E5-5F19-4B0F-8F3C-008364AFA97D}">
      <formula1>spr_top_pod</formula1>
    </dataValidation>
    <dataValidation allowBlank="1" showDropDown="1" showInputMessage="1" showErrorMessage="1" sqref="F13:F15" xr:uid="{1B597E28-A855-4BB5-86E9-E244223960EC}"/>
    <dataValidation type="list" allowBlank="1" showInputMessage="1" showErrorMessage="1" sqref="G13:K15" xr:uid="{128470B9-F2CE-4778-BE4C-FB2C29203CF5}">
      <formula1>logical</formula1>
    </dataValidation>
  </dataValidation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_05">
    <tabColor theme="6" tint="0.79998168889431442"/>
  </sheetPr>
  <dimension ref="A1:AG74"/>
  <sheetViews>
    <sheetView showGridLines="0" topLeftCell="A4" zoomScaleNormal="100" zoomScaleSheetLayoutView="85" workbookViewId="0">
      <pane xSplit="6" ySplit="6" topLeftCell="G34" activePane="bottomRight" state="frozen"/>
      <selection activeCell="G10" sqref="G10"/>
      <selection pane="topRight" activeCell="G10" sqref="G10"/>
      <selection pane="bottomLeft" activeCell="G10" sqref="G10"/>
      <selection pane="bottomRight" activeCell="O55" sqref="O55"/>
    </sheetView>
  </sheetViews>
  <sheetFormatPr defaultColWidth="8.7109375" defaultRowHeight="11.25"/>
  <cols>
    <col min="1" max="2" width="8.7109375" style="150" hidden="1" customWidth="1"/>
    <col min="3" max="3" width="4.85546875" style="150" customWidth="1"/>
    <col min="4" max="4" width="7" style="150" customWidth="1"/>
    <col min="5" max="5" width="39.7109375" style="150" customWidth="1"/>
    <col min="6" max="6" width="7.5703125" style="150" customWidth="1"/>
    <col min="7" max="21" width="12.28515625" style="150" customWidth="1"/>
    <col min="22" max="22" width="6.28515625" style="204" customWidth="1"/>
    <col min="23" max="32" width="12.7109375" style="204" customWidth="1"/>
    <col min="33" max="33" width="8.7109375" style="204"/>
    <col min="34" max="16384" width="8.7109375" style="150"/>
  </cols>
  <sheetData>
    <row r="1" spans="3:33" s="148" customFormat="1" hidden="1">
      <c r="C1" s="150"/>
      <c r="V1" s="203"/>
      <c r="W1" s="203"/>
      <c r="X1" s="203"/>
      <c r="Y1" s="203"/>
      <c r="Z1" s="203"/>
      <c r="AA1" s="203"/>
      <c r="AB1" s="203"/>
      <c r="AC1" s="203"/>
      <c r="AD1" s="203"/>
      <c r="AE1" s="203"/>
      <c r="AF1" s="203"/>
      <c r="AG1" s="203"/>
    </row>
    <row r="2" spans="3:33" s="148" customFormat="1" hidden="1">
      <c r="C2" s="150"/>
      <c r="V2" s="203"/>
      <c r="W2" s="203"/>
      <c r="X2" s="203"/>
      <c r="Y2" s="203"/>
      <c r="Z2" s="203"/>
      <c r="AA2" s="203"/>
      <c r="AB2" s="203"/>
      <c r="AC2" s="203"/>
      <c r="AD2" s="203"/>
      <c r="AE2" s="203"/>
      <c r="AF2" s="203"/>
      <c r="AG2" s="203"/>
    </row>
    <row r="3" spans="3:33" s="148" customFormat="1" hidden="1">
      <c r="C3" s="150"/>
      <c r="V3" s="203"/>
      <c r="W3" s="203"/>
      <c r="X3" s="203"/>
      <c r="Y3" s="203"/>
      <c r="Z3" s="203"/>
      <c r="AA3" s="203"/>
      <c r="AB3" s="203"/>
      <c r="AC3" s="203"/>
      <c r="AD3" s="203"/>
      <c r="AE3" s="203"/>
      <c r="AF3" s="203"/>
      <c r="AG3" s="203"/>
    </row>
    <row r="4" spans="3:33" s="148" customFormat="1">
      <c r="C4" s="150"/>
      <c r="D4" s="222" t="s">
        <v>817</v>
      </c>
      <c r="F4" s="151"/>
      <c r="G4" s="151"/>
      <c r="H4" s="151"/>
      <c r="J4" s="151"/>
      <c r="K4" s="151"/>
      <c r="V4" s="203"/>
      <c r="W4" s="203"/>
      <c r="X4" s="203"/>
      <c r="Y4" s="203"/>
      <c r="Z4" s="203"/>
      <c r="AA4" s="203"/>
      <c r="AB4" s="203"/>
      <c r="AC4" s="203"/>
      <c r="AD4" s="203"/>
      <c r="AE4" s="203"/>
      <c r="AF4" s="203"/>
      <c r="AG4" s="203"/>
    </row>
    <row r="5" spans="3:33" s="148" customFormat="1" ht="12.75">
      <c r="C5" s="150"/>
      <c r="D5" s="130" t="str">
        <f>region_name &amp; " " &amp; org</f>
        <v>Курская область МУП ЖКХ "Родник"</v>
      </c>
      <c r="F5" s="151"/>
      <c r="G5" s="151"/>
      <c r="M5" s="158"/>
      <c r="N5" s="158"/>
      <c r="V5" s="203"/>
      <c r="W5" s="203"/>
      <c r="X5" s="203"/>
      <c r="Y5" s="203"/>
      <c r="Z5" s="203"/>
      <c r="AA5" s="203"/>
      <c r="AB5" s="203"/>
      <c r="AC5" s="203"/>
      <c r="AD5" s="203"/>
      <c r="AE5" s="203"/>
      <c r="AF5" s="203"/>
      <c r="AG5" s="203"/>
    </row>
    <row r="6" spans="3:33" s="148" customFormat="1" ht="3" customHeight="1">
      <c r="C6" s="150"/>
      <c r="D6" s="158"/>
      <c r="E6" s="158"/>
      <c r="F6" s="158"/>
      <c r="G6" s="158"/>
      <c r="H6" s="158"/>
      <c r="I6" s="168"/>
      <c r="J6" s="158"/>
      <c r="K6" s="158"/>
      <c r="L6" s="158"/>
      <c r="M6" s="158"/>
      <c r="N6" s="529"/>
      <c r="O6" s="529"/>
      <c r="P6" s="529"/>
      <c r="Q6" s="529"/>
      <c r="R6" s="158"/>
      <c r="S6" s="158"/>
      <c r="T6" s="158"/>
      <c r="U6" s="158"/>
      <c r="V6" s="203"/>
      <c r="W6" s="203"/>
      <c r="X6" s="203"/>
      <c r="Y6" s="203"/>
      <c r="Z6" s="203"/>
      <c r="AA6" s="203"/>
      <c r="AB6" s="203"/>
      <c r="AC6" s="203"/>
      <c r="AD6" s="203"/>
      <c r="AE6" s="203"/>
      <c r="AF6" s="203"/>
      <c r="AG6" s="203"/>
    </row>
    <row r="7" spans="3:33" s="148" customFormat="1" ht="26.25" customHeight="1">
      <c r="C7" s="157"/>
      <c r="D7" s="500" t="s">
        <v>12</v>
      </c>
      <c r="E7" s="500" t="s">
        <v>814</v>
      </c>
      <c r="F7" s="500" t="s">
        <v>940</v>
      </c>
      <c r="G7" s="530" t="s">
        <v>816</v>
      </c>
      <c r="H7" s="500"/>
      <c r="I7" s="500"/>
      <c r="J7" s="500"/>
      <c r="K7" s="500"/>
      <c r="L7" s="530" t="s">
        <v>815</v>
      </c>
      <c r="M7" s="501"/>
      <c r="N7" s="501"/>
      <c r="O7" s="501"/>
      <c r="P7" s="501"/>
      <c r="Q7" s="531" t="s">
        <v>997</v>
      </c>
      <c r="R7" s="532"/>
      <c r="S7" s="532"/>
      <c r="T7" s="532"/>
      <c r="U7" s="532"/>
      <c r="V7" s="163"/>
      <c r="W7" s="203"/>
      <c r="X7" s="203"/>
      <c r="Y7" s="203"/>
      <c r="Z7" s="203"/>
      <c r="AA7" s="203"/>
      <c r="AB7" s="203"/>
      <c r="AC7" s="203"/>
      <c r="AD7" s="203"/>
      <c r="AE7" s="203"/>
      <c r="AF7" s="203"/>
      <c r="AG7" s="203"/>
    </row>
    <row r="8" spans="3:33" s="223" customFormat="1">
      <c r="C8" s="243"/>
      <c r="D8" s="506"/>
      <c r="E8" s="506" t="s">
        <v>814</v>
      </c>
      <c r="F8" s="506" t="s">
        <v>639</v>
      </c>
      <c r="G8" s="334">
        <v>2016</v>
      </c>
      <c r="H8" s="333">
        <f>G8+1</f>
        <v>2017</v>
      </c>
      <c r="I8" s="333">
        <f>H8+1</f>
        <v>2018</v>
      </c>
      <c r="J8" s="333">
        <f>I8+1</f>
        <v>2019</v>
      </c>
      <c r="K8" s="333">
        <f>J8+1</f>
        <v>2020</v>
      </c>
      <c r="L8" s="334">
        <v>2016</v>
      </c>
      <c r="M8" s="333">
        <f>L8+1</f>
        <v>2017</v>
      </c>
      <c r="N8" s="333">
        <f>M8+1</f>
        <v>2018</v>
      </c>
      <c r="O8" s="333">
        <f>N8+1</f>
        <v>2019</v>
      </c>
      <c r="P8" s="333">
        <f>O8+1</f>
        <v>2020</v>
      </c>
      <c r="Q8" s="335">
        <v>2016</v>
      </c>
      <c r="R8" s="244">
        <f>Q8+1</f>
        <v>2017</v>
      </c>
      <c r="S8" s="244">
        <f>R8+1</f>
        <v>2018</v>
      </c>
      <c r="T8" s="244">
        <f>S8+1</f>
        <v>2019</v>
      </c>
      <c r="U8" s="244">
        <f>T8+1</f>
        <v>2020</v>
      </c>
      <c r="V8" s="163"/>
      <c r="W8" s="203"/>
      <c r="X8" s="203"/>
      <c r="Y8" s="203"/>
      <c r="Z8" s="203"/>
      <c r="AA8" s="203"/>
      <c r="AB8" s="203"/>
      <c r="AC8" s="203"/>
      <c r="AD8" s="203"/>
      <c r="AE8" s="203"/>
      <c r="AF8" s="203"/>
      <c r="AG8" s="203"/>
    </row>
    <row r="9" spans="3:33" s="148" customFormat="1" ht="14.1" customHeight="1">
      <c r="C9" s="150"/>
      <c r="D9" s="214">
        <v>1</v>
      </c>
      <c r="E9" s="214">
        <v>2</v>
      </c>
      <c r="F9" s="214">
        <v>3</v>
      </c>
      <c r="G9" s="255">
        <v>4</v>
      </c>
      <c r="H9" s="214">
        <v>5</v>
      </c>
      <c r="I9" s="214">
        <v>6</v>
      </c>
      <c r="J9" s="214">
        <v>7</v>
      </c>
      <c r="K9" s="214">
        <v>8</v>
      </c>
      <c r="L9" s="255">
        <v>9</v>
      </c>
      <c r="M9" s="214">
        <v>10</v>
      </c>
      <c r="N9" s="214">
        <v>11</v>
      </c>
      <c r="O9" s="214">
        <v>12</v>
      </c>
      <c r="P9" s="214">
        <v>13</v>
      </c>
      <c r="Q9" s="255">
        <v>14</v>
      </c>
      <c r="R9" s="214">
        <v>15</v>
      </c>
      <c r="S9" s="214">
        <v>16</v>
      </c>
      <c r="T9" s="214">
        <v>17</v>
      </c>
      <c r="U9" s="214">
        <v>18</v>
      </c>
      <c r="V9" s="203"/>
      <c r="W9" s="203"/>
      <c r="X9" s="203"/>
      <c r="Y9" s="203"/>
      <c r="Z9" s="203"/>
      <c r="AA9" s="203"/>
      <c r="AB9" s="203"/>
      <c r="AC9" s="203"/>
      <c r="AD9" s="203"/>
      <c r="AE9" s="203"/>
      <c r="AF9" s="203"/>
      <c r="AG9" s="203"/>
    </row>
    <row r="10" spans="3:33" s="148" customFormat="1" ht="45" customHeight="1">
      <c r="C10" s="157"/>
      <c r="D10" s="247">
        <v>1</v>
      </c>
      <c r="E10" s="248" t="s">
        <v>813</v>
      </c>
      <c r="F10" s="247" t="s">
        <v>780</v>
      </c>
      <c r="G10" s="269">
        <f t="shared" ref="G10:U10" si="0">SUM(G11,G17)</f>
        <v>0</v>
      </c>
      <c r="H10" s="270">
        <f t="shared" si="0"/>
        <v>0</v>
      </c>
      <c r="I10" s="270">
        <f t="shared" si="0"/>
        <v>0</v>
      </c>
      <c r="J10" s="270">
        <f t="shared" si="0"/>
        <v>0</v>
      </c>
      <c r="K10" s="270">
        <f t="shared" si="0"/>
        <v>0</v>
      </c>
      <c r="L10" s="269">
        <f t="shared" si="0"/>
        <v>0</v>
      </c>
      <c r="M10" s="270">
        <f t="shared" si="0"/>
        <v>0</v>
      </c>
      <c r="N10" s="270">
        <f t="shared" si="0"/>
        <v>0</v>
      </c>
      <c r="O10" s="270">
        <f t="shared" si="0"/>
        <v>0</v>
      </c>
      <c r="P10" s="270">
        <f t="shared" si="0"/>
        <v>0</v>
      </c>
      <c r="Q10" s="269">
        <f t="shared" si="0"/>
        <v>0</v>
      </c>
      <c r="R10" s="270">
        <f t="shared" si="0"/>
        <v>0</v>
      </c>
      <c r="S10" s="270">
        <f t="shared" si="0"/>
        <v>0</v>
      </c>
      <c r="T10" s="270">
        <f t="shared" si="0"/>
        <v>0</v>
      </c>
      <c r="U10" s="270">
        <f t="shared" si="0"/>
        <v>0</v>
      </c>
      <c r="V10" s="163"/>
      <c r="W10" s="203"/>
      <c r="X10" s="203"/>
      <c r="Y10" s="203"/>
      <c r="Z10" s="203"/>
      <c r="AA10" s="203"/>
      <c r="AB10" s="203"/>
      <c r="AC10" s="203"/>
      <c r="AD10" s="203"/>
      <c r="AE10" s="203"/>
      <c r="AF10" s="203"/>
      <c r="AG10" s="203"/>
    </row>
    <row r="11" spans="3:33" s="148" customFormat="1">
      <c r="C11" s="157"/>
      <c r="D11" s="252" t="s">
        <v>161</v>
      </c>
      <c r="E11" s="249" t="s">
        <v>798</v>
      </c>
      <c r="F11" s="247" t="s">
        <v>780</v>
      </c>
      <c r="G11" s="269">
        <f t="shared" ref="G11:U11" si="1">SUM(G12:G16)</f>
        <v>0</v>
      </c>
      <c r="H11" s="270">
        <f t="shared" si="1"/>
        <v>0</v>
      </c>
      <c r="I11" s="270">
        <f t="shared" si="1"/>
        <v>0</v>
      </c>
      <c r="J11" s="270">
        <f t="shared" si="1"/>
        <v>0</v>
      </c>
      <c r="K11" s="270">
        <f t="shared" si="1"/>
        <v>0</v>
      </c>
      <c r="L11" s="269">
        <f t="shared" si="1"/>
        <v>0</v>
      </c>
      <c r="M11" s="270">
        <f t="shared" si="1"/>
        <v>0</v>
      </c>
      <c r="N11" s="270">
        <f t="shared" si="1"/>
        <v>0</v>
      </c>
      <c r="O11" s="270">
        <f t="shared" si="1"/>
        <v>0</v>
      </c>
      <c r="P11" s="270">
        <f t="shared" si="1"/>
        <v>0</v>
      </c>
      <c r="Q11" s="269">
        <f t="shared" si="1"/>
        <v>0</v>
      </c>
      <c r="R11" s="270">
        <f t="shared" si="1"/>
        <v>0</v>
      </c>
      <c r="S11" s="270">
        <f t="shared" si="1"/>
        <v>0</v>
      </c>
      <c r="T11" s="270">
        <f t="shared" si="1"/>
        <v>0</v>
      </c>
      <c r="U11" s="270">
        <f t="shared" si="1"/>
        <v>0</v>
      </c>
      <c r="V11" s="163"/>
      <c r="W11" s="203"/>
      <c r="X11" s="203"/>
      <c r="Y11" s="203"/>
      <c r="Z11" s="203"/>
      <c r="AA11" s="203"/>
      <c r="AB11" s="203"/>
      <c r="AC11" s="203"/>
      <c r="AD11" s="203"/>
      <c r="AE11" s="203"/>
      <c r="AF11" s="203"/>
      <c r="AG11" s="203"/>
    </row>
    <row r="12" spans="3:33" s="148" customFormat="1">
      <c r="C12" s="157"/>
      <c r="D12" s="252" t="s">
        <v>812</v>
      </c>
      <c r="E12" s="250" t="s">
        <v>786</v>
      </c>
      <c r="F12" s="247" t="s">
        <v>780</v>
      </c>
      <c r="G12" s="404"/>
      <c r="H12" s="405"/>
      <c r="I12" s="405"/>
      <c r="J12" s="405"/>
      <c r="K12" s="405"/>
      <c r="L12" s="404"/>
      <c r="M12" s="405"/>
      <c r="N12" s="405"/>
      <c r="O12" s="405"/>
      <c r="P12" s="405"/>
      <c r="Q12" s="269">
        <f t="shared" ref="Q12:U16" si="2">SUMIFS($W12:$AF12,$W$8:$AF$8,Q$8)+L12</f>
        <v>0</v>
      </c>
      <c r="R12" s="270">
        <f t="shared" si="2"/>
        <v>0</v>
      </c>
      <c r="S12" s="270">
        <f t="shared" si="2"/>
        <v>0</v>
      </c>
      <c r="T12" s="270">
        <f t="shared" si="2"/>
        <v>0</v>
      </c>
      <c r="U12" s="270">
        <f t="shared" si="2"/>
        <v>0</v>
      </c>
      <c r="V12" s="163"/>
      <c r="W12" s="203"/>
      <c r="X12" s="203"/>
      <c r="Y12" s="203"/>
      <c r="Z12" s="203"/>
      <c r="AA12" s="203"/>
      <c r="AB12" s="203"/>
      <c r="AC12" s="203"/>
      <c r="AD12" s="203"/>
      <c r="AE12" s="203"/>
      <c r="AF12" s="203"/>
      <c r="AG12" s="203"/>
    </row>
    <row r="13" spans="3:33" s="148" customFormat="1">
      <c r="C13" s="157"/>
      <c r="D13" s="252" t="s">
        <v>635</v>
      </c>
      <c r="E13" s="250" t="s">
        <v>785</v>
      </c>
      <c r="F13" s="247" t="s">
        <v>780</v>
      </c>
      <c r="G13" s="404"/>
      <c r="H13" s="405"/>
      <c r="I13" s="405"/>
      <c r="J13" s="405"/>
      <c r="K13" s="405"/>
      <c r="L13" s="404"/>
      <c r="M13" s="405"/>
      <c r="N13" s="405"/>
      <c r="O13" s="405"/>
      <c r="P13" s="405"/>
      <c r="Q13" s="269">
        <f t="shared" si="2"/>
        <v>0</v>
      </c>
      <c r="R13" s="270">
        <f t="shared" si="2"/>
        <v>0</v>
      </c>
      <c r="S13" s="270">
        <f t="shared" si="2"/>
        <v>0</v>
      </c>
      <c r="T13" s="270">
        <f t="shared" si="2"/>
        <v>0</v>
      </c>
      <c r="U13" s="270">
        <f t="shared" si="2"/>
        <v>0</v>
      </c>
      <c r="V13" s="163"/>
      <c r="W13" s="203"/>
      <c r="X13" s="203"/>
      <c r="Y13" s="203"/>
      <c r="Z13" s="203"/>
      <c r="AA13" s="203"/>
      <c r="AB13" s="203"/>
      <c r="AC13" s="203"/>
      <c r="AD13" s="203"/>
      <c r="AE13" s="203"/>
      <c r="AF13" s="203"/>
      <c r="AG13" s="203"/>
    </row>
    <row r="14" spans="3:33" s="148" customFormat="1">
      <c r="C14" s="157"/>
      <c r="D14" s="252" t="s">
        <v>633</v>
      </c>
      <c r="E14" s="250" t="s">
        <v>784</v>
      </c>
      <c r="F14" s="247" t="s">
        <v>780</v>
      </c>
      <c r="G14" s="404"/>
      <c r="H14" s="405"/>
      <c r="I14" s="405"/>
      <c r="J14" s="405"/>
      <c r="K14" s="405"/>
      <c r="L14" s="404"/>
      <c r="M14" s="405"/>
      <c r="N14" s="405"/>
      <c r="O14" s="405"/>
      <c r="P14" s="405"/>
      <c r="Q14" s="269">
        <f t="shared" si="2"/>
        <v>0</v>
      </c>
      <c r="R14" s="270">
        <f t="shared" si="2"/>
        <v>0</v>
      </c>
      <c r="S14" s="270">
        <f t="shared" si="2"/>
        <v>0</v>
      </c>
      <c r="T14" s="270">
        <f t="shared" si="2"/>
        <v>0</v>
      </c>
      <c r="U14" s="270">
        <f t="shared" si="2"/>
        <v>0</v>
      </c>
      <c r="V14" s="163"/>
      <c r="W14" s="203"/>
      <c r="X14" s="203"/>
      <c r="Y14" s="203"/>
      <c r="Z14" s="203"/>
      <c r="AA14" s="203"/>
      <c r="AB14" s="203"/>
      <c r="AC14" s="203"/>
      <c r="AD14" s="203"/>
      <c r="AE14" s="203"/>
      <c r="AF14" s="203"/>
      <c r="AG14" s="203"/>
    </row>
    <row r="15" spans="3:33" s="148" customFormat="1">
      <c r="C15" s="157"/>
      <c r="D15" s="252" t="s">
        <v>631</v>
      </c>
      <c r="E15" s="250" t="s">
        <v>783</v>
      </c>
      <c r="F15" s="247" t="s">
        <v>780</v>
      </c>
      <c r="G15" s="404"/>
      <c r="H15" s="405"/>
      <c r="I15" s="405"/>
      <c r="J15" s="405"/>
      <c r="K15" s="405"/>
      <c r="L15" s="404"/>
      <c r="M15" s="405"/>
      <c r="N15" s="405"/>
      <c r="O15" s="405"/>
      <c r="P15" s="405"/>
      <c r="Q15" s="269">
        <f t="shared" si="2"/>
        <v>0</v>
      </c>
      <c r="R15" s="270">
        <f t="shared" si="2"/>
        <v>0</v>
      </c>
      <c r="S15" s="270">
        <f t="shared" si="2"/>
        <v>0</v>
      </c>
      <c r="T15" s="270">
        <f t="shared" si="2"/>
        <v>0</v>
      </c>
      <c r="U15" s="270">
        <f t="shared" si="2"/>
        <v>0</v>
      </c>
      <c r="V15" s="163"/>
      <c r="W15" s="203"/>
      <c r="X15" s="203"/>
      <c r="Y15" s="203"/>
      <c r="Z15" s="203"/>
      <c r="AA15" s="203"/>
      <c r="AB15" s="203"/>
      <c r="AC15" s="203"/>
      <c r="AD15" s="203"/>
      <c r="AE15" s="203"/>
      <c r="AF15" s="203"/>
      <c r="AG15" s="203"/>
    </row>
    <row r="16" spans="3:33" s="148" customFormat="1">
      <c r="C16" s="157"/>
      <c r="D16" s="252" t="s">
        <v>629</v>
      </c>
      <c r="E16" s="250" t="s">
        <v>781</v>
      </c>
      <c r="F16" s="247" t="s">
        <v>780</v>
      </c>
      <c r="G16" s="404"/>
      <c r="H16" s="405"/>
      <c r="I16" s="405"/>
      <c r="J16" s="405"/>
      <c r="K16" s="405"/>
      <c r="L16" s="404"/>
      <c r="M16" s="405"/>
      <c r="N16" s="405"/>
      <c r="O16" s="405"/>
      <c r="P16" s="405"/>
      <c r="Q16" s="269">
        <f t="shared" si="2"/>
        <v>0</v>
      </c>
      <c r="R16" s="270">
        <f t="shared" si="2"/>
        <v>0</v>
      </c>
      <c r="S16" s="270">
        <f t="shared" si="2"/>
        <v>0</v>
      </c>
      <c r="T16" s="270">
        <f t="shared" si="2"/>
        <v>0</v>
      </c>
      <c r="U16" s="270">
        <f t="shared" si="2"/>
        <v>0</v>
      </c>
      <c r="V16" s="163"/>
      <c r="W16" s="203"/>
      <c r="X16" s="203"/>
      <c r="Y16" s="203"/>
      <c r="Z16" s="203"/>
      <c r="AA16" s="203"/>
      <c r="AB16" s="203"/>
      <c r="AC16" s="203"/>
      <c r="AD16" s="203"/>
      <c r="AE16" s="203"/>
      <c r="AF16" s="203"/>
      <c r="AG16" s="203"/>
    </row>
    <row r="17" spans="3:33" s="148" customFormat="1">
      <c r="C17" s="157"/>
      <c r="D17" s="252" t="s">
        <v>162</v>
      </c>
      <c r="E17" s="249" t="s">
        <v>794</v>
      </c>
      <c r="F17" s="247" t="s">
        <v>780</v>
      </c>
      <c r="G17" s="269">
        <f t="shared" ref="G17:U17" si="3">G18+G24</f>
        <v>0</v>
      </c>
      <c r="H17" s="270">
        <f t="shared" si="3"/>
        <v>0</v>
      </c>
      <c r="I17" s="270">
        <f t="shared" si="3"/>
        <v>0</v>
      </c>
      <c r="J17" s="270">
        <f t="shared" si="3"/>
        <v>0</v>
      </c>
      <c r="K17" s="270">
        <f t="shared" si="3"/>
        <v>0</v>
      </c>
      <c r="L17" s="269">
        <f t="shared" si="3"/>
        <v>0</v>
      </c>
      <c r="M17" s="270">
        <f t="shared" si="3"/>
        <v>0</v>
      </c>
      <c r="N17" s="270">
        <f t="shared" si="3"/>
        <v>0</v>
      </c>
      <c r="O17" s="270">
        <f t="shared" si="3"/>
        <v>0</v>
      </c>
      <c r="P17" s="270">
        <f t="shared" si="3"/>
        <v>0</v>
      </c>
      <c r="Q17" s="269">
        <f t="shared" si="3"/>
        <v>0</v>
      </c>
      <c r="R17" s="270">
        <f t="shared" si="3"/>
        <v>0</v>
      </c>
      <c r="S17" s="270">
        <f t="shared" si="3"/>
        <v>0</v>
      </c>
      <c r="T17" s="270">
        <f t="shared" si="3"/>
        <v>0</v>
      </c>
      <c r="U17" s="270">
        <f t="shared" si="3"/>
        <v>0</v>
      </c>
      <c r="V17" s="163"/>
      <c r="W17" s="203"/>
      <c r="X17" s="203"/>
      <c r="Y17" s="203"/>
      <c r="Z17" s="203"/>
      <c r="AA17" s="203"/>
      <c r="AB17" s="203"/>
      <c r="AC17" s="203"/>
      <c r="AD17" s="203"/>
      <c r="AE17" s="203"/>
      <c r="AF17" s="203"/>
      <c r="AG17" s="203"/>
    </row>
    <row r="18" spans="3:33" s="148" customFormat="1">
      <c r="C18" s="157"/>
      <c r="D18" s="252" t="s">
        <v>811</v>
      </c>
      <c r="E18" s="250" t="s">
        <v>793</v>
      </c>
      <c r="F18" s="247" t="s">
        <v>780</v>
      </c>
      <c r="G18" s="269">
        <f t="shared" ref="G18:U18" si="4">SUM(G19:G23)</f>
        <v>0</v>
      </c>
      <c r="H18" s="270">
        <f t="shared" si="4"/>
        <v>0</v>
      </c>
      <c r="I18" s="270">
        <f t="shared" si="4"/>
        <v>0</v>
      </c>
      <c r="J18" s="270">
        <f t="shared" si="4"/>
        <v>0</v>
      </c>
      <c r="K18" s="270">
        <f t="shared" si="4"/>
        <v>0</v>
      </c>
      <c r="L18" s="269">
        <f t="shared" si="4"/>
        <v>0</v>
      </c>
      <c r="M18" s="270">
        <f t="shared" si="4"/>
        <v>0</v>
      </c>
      <c r="N18" s="270">
        <f t="shared" si="4"/>
        <v>0</v>
      </c>
      <c r="O18" s="270">
        <f t="shared" si="4"/>
        <v>0</v>
      </c>
      <c r="P18" s="270">
        <f t="shared" si="4"/>
        <v>0</v>
      </c>
      <c r="Q18" s="269">
        <f t="shared" si="4"/>
        <v>0</v>
      </c>
      <c r="R18" s="270">
        <f t="shared" si="4"/>
        <v>0</v>
      </c>
      <c r="S18" s="270">
        <f t="shared" si="4"/>
        <v>0</v>
      </c>
      <c r="T18" s="270">
        <f t="shared" si="4"/>
        <v>0</v>
      </c>
      <c r="U18" s="270">
        <f t="shared" si="4"/>
        <v>0</v>
      </c>
      <c r="V18" s="163"/>
      <c r="W18" s="203"/>
      <c r="X18" s="203"/>
      <c r="Y18" s="203"/>
      <c r="Z18" s="203"/>
      <c r="AA18" s="203"/>
      <c r="AB18" s="203"/>
      <c r="AC18" s="203"/>
      <c r="AD18" s="203"/>
      <c r="AE18" s="203"/>
      <c r="AF18" s="203"/>
      <c r="AG18" s="203"/>
    </row>
    <row r="19" spans="3:33" s="148" customFormat="1">
      <c r="C19" s="157"/>
      <c r="D19" s="252" t="s">
        <v>810</v>
      </c>
      <c r="E19" s="251" t="s">
        <v>786</v>
      </c>
      <c r="F19" s="247" t="s">
        <v>780</v>
      </c>
      <c r="G19" s="404"/>
      <c r="H19" s="405"/>
      <c r="I19" s="405"/>
      <c r="J19" s="405"/>
      <c r="K19" s="405"/>
      <c r="L19" s="404"/>
      <c r="M19" s="405"/>
      <c r="N19" s="405"/>
      <c r="O19" s="405"/>
      <c r="P19" s="405"/>
      <c r="Q19" s="269">
        <f t="shared" ref="Q19:U23" si="5">SUMIFS($W19:$AF19,$W$8:$AF$8,Q$8)+L19</f>
        <v>0</v>
      </c>
      <c r="R19" s="270">
        <f t="shared" si="5"/>
        <v>0</v>
      </c>
      <c r="S19" s="270">
        <f t="shared" si="5"/>
        <v>0</v>
      </c>
      <c r="T19" s="270">
        <f t="shared" si="5"/>
        <v>0</v>
      </c>
      <c r="U19" s="270">
        <f t="shared" si="5"/>
        <v>0</v>
      </c>
      <c r="V19" s="163"/>
      <c r="W19" s="203"/>
      <c r="X19" s="203"/>
      <c r="Y19" s="203"/>
      <c r="Z19" s="203"/>
      <c r="AA19" s="203"/>
      <c r="AB19" s="203"/>
      <c r="AC19" s="203"/>
      <c r="AD19" s="203"/>
      <c r="AE19" s="203"/>
      <c r="AF19" s="203"/>
      <c r="AG19" s="203"/>
    </row>
    <row r="20" spans="3:33" s="148" customFormat="1">
      <c r="C20" s="157"/>
      <c r="D20" s="252" t="s">
        <v>809</v>
      </c>
      <c r="E20" s="251" t="s">
        <v>785</v>
      </c>
      <c r="F20" s="247" t="s">
        <v>780</v>
      </c>
      <c r="G20" s="404"/>
      <c r="H20" s="405"/>
      <c r="I20" s="405"/>
      <c r="J20" s="405"/>
      <c r="K20" s="405"/>
      <c r="L20" s="404"/>
      <c r="M20" s="405"/>
      <c r="N20" s="405"/>
      <c r="O20" s="405"/>
      <c r="P20" s="405"/>
      <c r="Q20" s="269">
        <f t="shared" si="5"/>
        <v>0</v>
      </c>
      <c r="R20" s="270">
        <f t="shared" si="5"/>
        <v>0</v>
      </c>
      <c r="S20" s="270">
        <f t="shared" si="5"/>
        <v>0</v>
      </c>
      <c r="T20" s="270">
        <f t="shared" si="5"/>
        <v>0</v>
      </c>
      <c r="U20" s="270">
        <f t="shared" si="5"/>
        <v>0</v>
      </c>
      <c r="V20" s="163"/>
      <c r="W20" s="203"/>
      <c r="X20" s="203"/>
      <c r="Y20" s="203"/>
      <c r="Z20" s="203"/>
      <c r="AA20" s="203"/>
      <c r="AB20" s="203"/>
      <c r="AC20" s="203"/>
      <c r="AD20" s="203"/>
      <c r="AE20" s="203"/>
      <c r="AF20" s="203"/>
      <c r="AG20" s="203"/>
    </row>
    <row r="21" spans="3:33" s="148" customFormat="1">
      <c r="C21" s="157"/>
      <c r="D21" s="252" t="s">
        <v>808</v>
      </c>
      <c r="E21" s="251" t="s">
        <v>784</v>
      </c>
      <c r="F21" s="247" t="s">
        <v>780</v>
      </c>
      <c r="G21" s="404"/>
      <c r="H21" s="405"/>
      <c r="I21" s="405"/>
      <c r="J21" s="405"/>
      <c r="K21" s="405"/>
      <c r="L21" s="404"/>
      <c r="M21" s="405"/>
      <c r="N21" s="405"/>
      <c r="O21" s="405"/>
      <c r="P21" s="405"/>
      <c r="Q21" s="269">
        <f t="shared" si="5"/>
        <v>0</v>
      </c>
      <c r="R21" s="270">
        <f t="shared" si="5"/>
        <v>0</v>
      </c>
      <c r="S21" s="270">
        <f t="shared" si="5"/>
        <v>0</v>
      </c>
      <c r="T21" s="270">
        <f t="shared" si="5"/>
        <v>0</v>
      </c>
      <c r="U21" s="270">
        <f t="shared" si="5"/>
        <v>0</v>
      </c>
      <c r="V21" s="163"/>
      <c r="W21" s="203"/>
      <c r="X21" s="203"/>
      <c r="Y21" s="203"/>
      <c r="Z21" s="203"/>
      <c r="AA21" s="203"/>
      <c r="AB21" s="203"/>
      <c r="AC21" s="203"/>
      <c r="AD21" s="203"/>
      <c r="AE21" s="203"/>
      <c r="AF21" s="203"/>
      <c r="AG21" s="203"/>
    </row>
    <row r="22" spans="3:33" s="148" customFormat="1">
      <c r="C22" s="157"/>
      <c r="D22" s="252" t="s">
        <v>807</v>
      </c>
      <c r="E22" s="251" t="s">
        <v>783</v>
      </c>
      <c r="F22" s="247" t="s">
        <v>780</v>
      </c>
      <c r="G22" s="404"/>
      <c r="H22" s="405"/>
      <c r="I22" s="405"/>
      <c r="J22" s="405"/>
      <c r="K22" s="405"/>
      <c r="L22" s="404"/>
      <c r="M22" s="405"/>
      <c r="N22" s="405"/>
      <c r="O22" s="405"/>
      <c r="P22" s="405"/>
      <c r="Q22" s="269">
        <f t="shared" si="5"/>
        <v>0</v>
      </c>
      <c r="R22" s="270">
        <f t="shared" si="5"/>
        <v>0</v>
      </c>
      <c r="S22" s="270">
        <f t="shared" si="5"/>
        <v>0</v>
      </c>
      <c r="T22" s="270">
        <f t="shared" si="5"/>
        <v>0</v>
      </c>
      <c r="U22" s="270">
        <f t="shared" si="5"/>
        <v>0</v>
      </c>
      <c r="V22" s="163"/>
      <c r="W22" s="203"/>
      <c r="X22" s="203"/>
      <c r="Y22" s="203"/>
      <c r="Z22" s="203"/>
      <c r="AA22" s="203"/>
      <c r="AB22" s="203"/>
      <c r="AC22" s="203"/>
      <c r="AD22" s="203"/>
      <c r="AE22" s="203"/>
      <c r="AF22" s="203"/>
      <c r="AG22" s="203"/>
    </row>
    <row r="23" spans="3:33" s="148" customFormat="1">
      <c r="C23" s="157"/>
      <c r="D23" s="252" t="s">
        <v>806</v>
      </c>
      <c r="E23" s="251" t="s">
        <v>781</v>
      </c>
      <c r="F23" s="247" t="s">
        <v>780</v>
      </c>
      <c r="G23" s="404"/>
      <c r="H23" s="405"/>
      <c r="I23" s="405"/>
      <c r="J23" s="405"/>
      <c r="K23" s="405"/>
      <c r="L23" s="404"/>
      <c r="M23" s="405"/>
      <c r="N23" s="405"/>
      <c r="O23" s="405"/>
      <c r="P23" s="405"/>
      <c r="Q23" s="269">
        <f t="shared" si="5"/>
        <v>0</v>
      </c>
      <c r="R23" s="270">
        <f t="shared" si="5"/>
        <v>0</v>
      </c>
      <c r="S23" s="270">
        <f t="shared" si="5"/>
        <v>0</v>
      </c>
      <c r="T23" s="270">
        <f t="shared" si="5"/>
        <v>0</v>
      </c>
      <c r="U23" s="270">
        <f t="shared" si="5"/>
        <v>0</v>
      </c>
      <c r="V23" s="163"/>
      <c r="W23" s="203"/>
      <c r="X23" s="203"/>
      <c r="Y23" s="203"/>
      <c r="Z23" s="203"/>
      <c r="AA23" s="203"/>
      <c r="AB23" s="203"/>
      <c r="AC23" s="203"/>
      <c r="AD23" s="203"/>
      <c r="AE23" s="203"/>
      <c r="AF23" s="203"/>
      <c r="AG23" s="203"/>
    </row>
    <row r="24" spans="3:33" s="148" customFormat="1">
      <c r="C24" s="157"/>
      <c r="D24" s="252" t="s">
        <v>805</v>
      </c>
      <c r="E24" s="250" t="s">
        <v>787</v>
      </c>
      <c r="F24" s="247" t="s">
        <v>780</v>
      </c>
      <c r="G24" s="269">
        <f t="shared" ref="G24:U24" si="6">SUM(G25:G29)</f>
        <v>0</v>
      </c>
      <c r="H24" s="270">
        <f t="shared" si="6"/>
        <v>0</v>
      </c>
      <c r="I24" s="270">
        <f t="shared" si="6"/>
        <v>0</v>
      </c>
      <c r="J24" s="270">
        <f t="shared" si="6"/>
        <v>0</v>
      </c>
      <c r="K24" s="270">
        <f t="shared" si="6"/>
        <v>0</v>
      </c>
      <c r="L24" s="269">
        <f t="shared" si="6"/>
        <v>0</v>
      </c>
      <c r="M24" s="270">
        <f t="shared" si="6"/>
        <v>0</v>
      </c>
      <c r="N24" s="270">
        <f t="shared" si="6"/>
        <v>0</v>
      </c>
      <c r="O24" s="270">
        <f t="shared" si="6"/>
        <v>0</v>
      </c>
      <c r="P24" s="270">
        <f t="shared" si="6"/>
        <v>0</v>
      </c>
      <c r="Q24" s="269">
        <f t="shared" si="6"/>
        <v>0</v>
      </c>
      <c r="R24" s="270">
        <f t="shared" si="6"/>
        <v>0</v>
      </c>
      <c r="S24" s="270">
        <f t="shared" si="6"/>
        <v>0</v>
      </c>
      <c r="T24" s="270">
        <f t="shared" si="6"/>
        <v>0</v>
      </c>
      <c r="U24" s="270">
        <f t="shared" si="6"/>
        <v>0</v>
      </c>
      <c r="V24" s="163"/>
      <c r="W24" s="203"/>
      <c r="X24" s="203"/>
      <c r="Y24" s="203"/>
      <c r="Z24" s="203"/>
      <c r="AA24" s="203"/>
      <c r="AB24" s="203"/>
      <c r="AC24" s="203"/>
      <c r="AD24" s="203"/>
      <c r="AE24" s="203"/>
      <c r="AF24" s="203"/>
      <c r="AG24" s="203"/>
    </row>
    <row r="25" spans="3:33" s="148" customFormat="1">
      <c r="C25" s="157"/>
      <c r="D25" s="252" t="s">
        <v>804</v>
      </c>
      <c r="E25" s="251" t="s">
        <v>786</v>
      </c>
      <c r="F25" s="247" t="s">
        <v>780</v>
      </c>
      <c r="G25" s="404"/>
      <c r="H25" s="405"/>
      <c r="I25" s="405"/>
      <c r="J25" s="405"/>
      <c r="K25" s="405"/>
      <c r="L25" s="404"/>
      <c r="M25" s="405"/>
      <c r="N25" s="405"/>
      <c r="O25" s="405"/>
      <c r="P25" s="405"/>
      <c r="Q25" s="269">
        <f t="shared" ref="Q25:U29" si="7">SUMIFS($W25:$AF25,$W$8:$AF$8,Q$8)+L25</f>
        <v>0</v>
      </c>
      <c r="R25" s="270">
        <f t="shared" si="7"/>
        <v>0</v>
      </c>
      <c r="S25" s="270">
        <f t="shared" si="7"/>
        <v>0</v>
      </c>
      <c r="T25" s="270">
        <f t="shared" si="7"/>
        <v>0</v>
      </c>
      <c r="U25" s="270">
        <f t="shared" si="7"/>
        <v>0</v>
      </c>
      <c r="V25" s="163"/>
      <c r="W25" s="203"/>
      <c r="X25" s="203"/>
      <c r="Y25" s="203"/>
      <c r="Z25" s="203"/>
      <c r="AA25" s="203"/>
      <c r="AB25" s="203"/>
      <c r="AC25" s="203"/>
      <c r="AD25" s="203"/>
      <c r="AE25" s="203"/>
      <c r="AF25" s="203"/>
      <c r="AG25" s="203"/>
    </row>
    <row r="26" spans="3:33" s="148" customFormat="1">
      <c r="C26" s="157"/>
      <c r="D26" s="252" t="s">
        <v>803</v>
      </c>
      <c r="E26" s="251" t="s">
        <v>785</v>
      </c>
      <c r="F26" s="247" t="s">
        <v>780</v>
      </c>
      <c r="G26" s="404"/>
      <c r="H26" s="405"/>
      <c r="I26" s="405"/>
      <c r="J26" s="405"/>
      <c r="K26" s="405"/>
      <c r="L26" s="404"/>
      <c r="M26" s="405"/>
      <c r="N26" s="405"/>
      <c r="O26" s="405"/>
      <c r="P26" s="405"/>
      <c r="Q26" s="269">
        <f t="shared" si="7"/>
        <v>0</v>
      </c>
      <c r="R26" s="270">
        <f t="shared" si="7"/>
        <v>0</v>
      </c>
      <c r="S26" s="270">
        <f t="shared" si="7"/>
        <v>0</v>
      </c>
      <c r="T26" s="270">
        <f t="shared" si="7"/>
        <v>0</v>
      </c>
      <c r="U26" s="270">
        <f t="shared" si="7"/>
        <v>0</v>
      </c>
      <c r="V26" s="163"/>
      <c r="W26" s="203"/>
      <c r="X26" s="203"/>
      <c r="Y26" s="203"/>
      <c r="Z26" s="203"/>
      <c r="AA26" s="203"/>
      <c r="AB26" s="203"/>
      <c r="AC26" s="203"/>
      <c r="AD26" s="203"/>
      <c r="AE26" s="203"/>
      <c r="AF26" s="203"/>
      <c r="AG26" s="203"/>
    </row>
    <row r="27" spans="3:33" s="148" customFormat="1">
      <c r="C27" s="157"/>
      <c r="D27" s="252" t="s">
        <v>802</v>
      </c>
      <c r="E27" s="251" t="s">
        <v>784</v>
      </c>
      <c r="F27" s="247" t="s">
        <v>780</v>
      </c>
      <c r="G27" s="404"/>
      <c r="H27" s="405"/>
      <c r="I27" s="405"/>
      <c r="J27" s="405"/>
      <c r="K27" s="405"/>
      <c r="L27" s="404"/>
      <c r="M27" s="405"/>
      <c r="N27" s="405"/>
      <c r="O27" s="405"/>
      <c r="P27" s="405"/>
      <c r="Q27" s="269">
        <f t="shared" si="7"/>
        <v>0</v>
      </c>
      <c r="R27" s="270">
        <f t="shared" si="7"/>
        <v>0</v>
      </c>
      <c r="S27" s="270">
        <f t="shared" si="7"/>
        <v>0</v>
      </c>
      <c r="T27" s="270">
        <f t="shared" si="7"/>
        <v>0</v>
      </c>
      <c r="U27" s="270">
        <f t="shared" si="7"/>
        <v>0</v>
      </c>
      <c r="V27" s="163"/>
      <c r="W27" s="203"/>
      <c r="X27" s="203"/>
      <c r="Y27" s="203"/>
      <c r="Z27" s="203"/>
      <c r="AA27" s="203"/>
      <c r="AB27" s="203"/>
      <c r="AC27" s="203"/>
      <c r="AD27" s="203"/>
      <c r="AE27" s="203"/>
      <c r="AF27" s="203"/>
      <c r="AG27" s="203"/>
    </row>
    <row r="28" spans="3:33" s="148" customFormat="1">
      <c r="C28" s="157"/>
      <c r="D28" s="252" t="s">
        <v>801</v>
      </c>
      <c r="E28" s="251" t="s">
        <v>783</v>
      </c>
      <c r="F28" s="247" t="s">
        <v>780</v>
      </c>
      <c r="G28" s="404"/>
      <c r="H28" s="405"/>
      <c r="I28" s="405"/>
      <c r="J28" s="405"/>
      <c r="K28" s="405"/>
      <c r="L28" s="404"/>
      <c r="M28" s="405"/>
      <c r="N28" s="405"/>
      <c r="O28" s="405"/>
      <c r="P28" s="405"/>
      <c r="Q28" s="269">
        <f t="shared" si="7"/>
        <v>0</v>
      </c>
      <c r="R28" s="270">
        <f t="shared" si="7"/>
        <v>0</v>
      </c>
      <c r="S28" s="270">
        <f t="shared" si="7"/>
        <v>0</v>
      </c>
      <c r="T28" s="270">
        <f t="shared" si="7"/>
        <v>0</v>
      </c>
      <c r="U28" s="270">
        <f t="shared" si="7"/>
        <v>0</v>
      </c>
      <c r="V28" s="163"/>
      <c r="W28" s="203"/>
      <c r="X28" s="203"/>
      <c r="Y28" s="203"/>
      <c r="Z28" s="203"/>
      <c r="AA28" s="203"/>
      <c r="AB28" s="203"/>
      <c r="AC28" s="203"/>
      <c r="AD28" s="203"/>
      <c r="AE28" s="203"/>
      <c r="AF28" s="203"/>
      <c r="AG28" s="203"/>
    </row>
    <row r="29" spans="3:33" s="148" customFormat="1">
      <c r="C29" s="157"/>
      <c r="D29" s="252" t="s">
        <v>800</v>
      </c>
      <c r="E29" s="251" t="s">
        <v>781</v>
      </c>
      <c r="F29" s="247" t="s">
        <v>780</v>
      </c>
      <c r="G29" s="404"/>
      <c r="H29" s="405"/>
      <c r="I29" s="405"/>
      <c r="J29" s="405"/>
      <c r="K29" s="405"/>
      <c r="L29" s="404"/>
      <c r="M29" s="405"/>
      <c r="N29" s="405"/>
      <c r="O29" s="405"/>
      <c r="P29" s="405"/>
      <c r="Q29" s="269">
        <f t="shared" si="7"/>
        <v>0</v>
      </c>
      <c r="R29" s="270">
        <f t="shared" si="7"/>
        <v>0</v>
      </c>
      <c r="S29" s="270">
        <f t="shared" si="7"/>
        <v>0</v>
      </c>
      <c r="T29" s="270">
        <f t="shared" si="7"/>
        <v>0</v>
      </c>
      <c r="U29" s="270">
        <f t="shared" si="7"/>
        <v>0</v>
      </c>
      <c r="V29" s="163"/>
      <c r="W29" s="203"/>
      <c r="X29" s="203"/>
      <c r="Y29" s="203"/>
      <c r="Z29" s="203"/>
      <c r="AA29" s="203"/>
      <c r="AB29" s="203"/>
      <c r="AC29" s="203"/>
      <c r="AD29" s="203"/>
      <c r="AE29" s="203"/>
      <c r="AF29" s="203"/>
      <c r="AG29" s="203"/>
    </row>
    <row r="30" spans="3:33" s="148" customFormat="1" ht="30" customHeight="1">
      <c r="C30" s="157"/>
      <c r="D30" s="247">
        <v>2</v>
      </c>
      <c r="E30" s="248" t="s">
        <v>799</v>
      </c>
      <c r="F30" s="247" t="s">
        <v>780</v>
      </c>
      <c r="G30" s="269">
        <f t="shared" ref="G30:U30" si="8">SUM(G31,G37)</f>
        <v>0</v>
      </c>
      <c r="H30" s="270">
        <f t="shared" si="8"/>
        <v>0</v>
      </c>
      <c r="I30" s="270">
        <f t="shared" si="8"/>
        <v>0</v>
      </c>
      <c r="J30" s="270">
        <f t="shared" si="8"/>
        <v>0</v>
      </c>
      <c r="K30" s="270">
        <f t="shared" si="8"/>
        <v>0</v>
      </c>
      <c r="L30" s="269">
        <f t="shared" si="8"/>
        <v>0</v>
      </c>
      <c r="M30" s="270">
        <f t="shared" si="8"/>
        <v>0</v>
      </c>
      <c r="N30" s="270">
        <f t="shared" si="8"/>
        <v>0</v>
      </c>
      <c r="O30" s="270">
        <f t="shared" si="8"/>
        <v>0</v>
      </c>
      <c r="P30" s="270">
        <f t="shared" si="8"/>
        <v>0</v>
      </c>
      <c r="Q30" s="269">
        <f t="shared" si="8"/>
        <v>0</v>
      </c>
      <c r="R30" s="270">
        <f t="shared" si="8"/>
        <v>0</v>
      </c>
      <c r="S30" s="270">
        <f t="shared" si="8"/>
        <v>0</v>
      </c>
      <c r="T30" s="270">
        <f t="shared" si="8"/>
        <v>0</v>
      </c>
      <c r="U30" s="270">
        <f t="shared" si="8"/>
        <v>0</v>
      </c>
      <c r="V30" s="163"/>
      <c r="W30" s="203"/>
      <c r="X30" s="203"/>
      <c r="Y30" s="203"/>
      <c r="Z30" s="203"/>
      <c r="AA30" s="203"/>
      <c r="AB30" s="203"/>
      <c r="AC30" s="203"/>
      <c r="AD30" s="203"/>
      <c r="AE30" s="203"/>
      <c r="AF30" s="203"/>
      <c r="AG30" s="203"/>
    </row>
    <row r="31" spans="3:33" s="148" customFormat="1">
      <c r="C31" s="157"/>
      <c r="D31" s="252" t="s">
        <v>164</v>
      </c>
      <c r="E31" s="249" t="s">
        <v>798</v>
      </c>
      <c r="F31" s="247" t="s">
        <v>780</v>
      </c>
      <c r="G31" s="269">
        <f t="shared" ref="G31:U31" si="9">SUM(G32:G36)</f>
        <v>0</v>
      </c>
      <c r="H31" s="270">
        <f t="shared" si="9"/>
        <v>0</v>
      </c>
      <c r="I31" s="270">
        <f t="shared" si="9"/>
        <v>0</v>
      </c>
      <c r="J31" s="270">
        <f t="shared" si="9"/>
        <v>0</v>
      </c>
      <c r="K31" s="270">
        <f t="shared" si="9"/>
        <v>0</v>
      </c>
      <c r="L31" s="269">
        <f t="shared" si="9"/>
        <v>0</v>
      </c>
      <c r="M31" s="270">
        <f t="shared" si="9"/>
        <v>0</v>
      </c>
      <c r="N31" s="270">
        <f t="shared" si="9"/>
        <v>0</v>
      </c>
      <c r="O31" s="270">
        <f t="shared" si="9"/>
        <v>0</v>
      </c>
      <c r="P31" s="270">
        <f t="shared" si="9"/>
        <v>0</v>
      </c>
      <c r="Q31" s="269">
        <f t="shared" si="9"/>
        <v>0</v>
      </c>
      <c r="R31" s="270">
        <f t="shared" si="9"/>
        <v>0</v>
      </c>
      <c r="S31" s="270">
        <f t="shared" si="9"/>
        <v>0</v>
      </c>
      <c r="T31" s="270">
        <f t="shared" si="9"/>
        <v>0</v>
      </c>
      <c r="U31" s="270">
        <f t="shared" si="9"/>
        <v>0</v>
      </c>
      <c r="V31" s="163"/>
      <c r="W31" s="203"/>
      <c r="X31" s="203"/>
      <c r="Y31" s="203"/>
      <c r="Z31" s="203"/>
      <c r="AA31" s="203"/>
      <c r="AB31" s="203"/>
      <c r="AC31" s="203"/>
      <c r="AD31" s="203"/>
      <c r="AE31" s="203"/>
      <c r="AF31" s="203"/>
      <c r="AG31" s="203"/>
    </row>
    <row r="32" spans="3:33" s="148" customFormat="1">
      <c r="C32" s="157"/>
      <c r="D32" s="252" t="s">
        <v>573</v>
      </c>
      <c r="E32" s="250" t="s">
        <v>786</v>
      </c>
      <c r="F32" s="247" t="s">
        <v>780</v>
      </c>
      <c r="G32" s="404"/>
      <c r="H32" s="405"/>
      <c r="I32" s="405"/>
      <c r="J32" s="405"/>
      <c r="K32" s="405"/>
      <c r="L32" s="404"/>
      <c r="M32" s="405"/>
      <c r="N32" s="405"/>
      <c r="O32" s="405"/>
      <c r="P32" s="405"/>
      <c r="Q32" s="269">
        <f t="shared" ref="Q32:U36" si="10">SUMIFS($W32:$AF32,$W$8:$AF$8,Q$8)+L32</f>
        <v>0</v>
      </c>
      <c r="R32" s="270">
        <f t="shared" si="10"/>
        <v>0</v>
      </c>
      <c r="S32" s="270">
        <f t="shared" si="10"/>
        <v>0</v>
      </c>
      <c r="T32" s="270">
        <f t="shared" si="10"/>
        <v>0</v>
      </c>
      <c r="U32" s="270">
        <f t="shared" si="10"/>
        <v>0</v>
      </c>
      <c r="V32" s="163"/>
      <c r="W32" s="203"/>
      <c r="X32" s="203"/>
      <c r="Y32" s="203"/>
      <c r="Z32" s="203"/>
      <c r="AA32" s="203"/>
      <c r="AB32" s="203"/>
      <c r="AC32" s="203"/>
      <c r="AD32" s="203"/>
      <c r="AE32" s="203"/>
      <c r="AF32" s="203"/>
      <c r="AG32" s="203"/>
    </row>
    <row r="33" spans="3:33" s="148" customFormat="1">
      <c r="C33" s="157"/>
      <c r="D33" s="252" t="s">
        <v>571</v>
      </c>
      <c r="E33" s="250" t="s">
        <v>785</v>
      </c>
      <c r="F33" s="247" t="s">
        <v>780</v>
      </c>
      <c r="G33" s="404"/>
      <c r="H33" s="405"/>
      <c r="I33" s="405"/>
      <c r="J33" s="405"/>
      <c r="K33" s="405"/>
      <c r="L33" s="404"/>
      <c r="M33" s="405"/>
      <c r="N33" s="405"/>
      <c r="O33" s="405"/>
      <c r="P33" s="405"/>
      <c r="Q33" s="269">
        <f t="shared" si="10"/>
        <v>0</v>
      </c>
      <c r="R33" s="270">
        <f t="shared" si="10"/>
        <v>0</v>
      </c>
      <c r="S33" s="270">
        <f t="shared" si="10"/>
        <v>0</v>
      </c>
      <c r="T33" s="270">
        <f t="shared" si="10"/>
        <v>0</v>
      </c>
      <c r="U33" s="270">
        <f t="shared" si="10"/>
        <v>0</v>
      </c>
      <c r="V33" s="163"/>
      <c r="W33" s="203"/>
      <c r="X33" s="203"/>
      <c r="Y33" s="203"/>
      <c r="Z33" s="203"/>
      <c r="AA33" s="203"/>
      <c r="AB33" s="203"/>
      <c r="AC33" s="203"/>
      <c r="AD33" s="203"/>
      <c r="AE33" s="203"/>
      <c r="AF33" s="203"/>
      <c r="AG33" s="203"/>
    </row>
    <row r="34" spans="3:33" s="148" customFormat="1">
      <c r="C34" s="157"/>
      <c r="D34" s="252" t="s">
        <v>797</v>
      </c>
      <c r="E34" s="250" t="s">
        <v>784</v>
      </c>
      <c r="F34" s="247" t="s">
        <v>780</v>
      </c>
      <c r="G34" s="404"/>
      <c r="H34" s="405"/>
      <c r="I34" s="405"/>
      <c r="J34" s="405"/>
      <c r="K34" s="405"/>
      <c r="L34" s="404"/>
      <c r="M34" s="405"/>
      <c r="N34" s="405"/>
      <c r="O34" s="405"/>
      <c r="P34" s="405"/>
      <c r="Q34" s="269">
        <f t="shared" si="10"/>
        <v>0</v>
      </c>
      <c r="R34" s="270">
        <f t="shared" si="10"/>
        <v>0</v>
      </c>
      <c r="S34" s="270">
        <f t="shared" si="10"/>
        <v>0</v>
      </c>
      <c r="T34" s="270">
        <f t="shared" si="10"/>
        <v>0</v>
      </c>
      <c r="U34" s="270">
        <f t="shared" si="10"/>
        <v>0</v>
      </c>
      <c r="V34" s="163"/>
      <c r="W34" s="203"/>
      <c r="X34" s="203"/>
      <c r="Y34" s="203"/>
      <c r="Z34" s="203"/>
      <c r="AA34" s="203"/>
      <c r="AB34" s="203"/>
      <c r="AC34" s="203"/>
      <c r="AD34" s="203"/>
      <c r="AE34" s="203"/>
      <c r="AF34" s="203"/>
      <c r="AG34" s="203"/>
    </row>
    <row r="35" spans="3:33" s="148" customFormat="1">
      <c r="C35" s="157"/>
      <c r="D35" s="252" t="s">
        <v>796</v>
      </c>
      <c r="E35" s="250" t="s">
        <v>783</v>
      </c>
      <c r="F35" s="247" t="s">
        <v>780</v>
      </c>
      <c r="G35" s="404"/>
      <c r="H35" s="405"/>
      <c r="I35" s="405"/>
      <c r="J35" s="405"/>
      <c r="K35" s="405"/>
      <c r="L35" s="404"/>
      <c r="M35" s="405"/>
      <c r="N35" s="405"/>
      <c r="O35" s="405"/>
      <c r="P35" s="405"/>
      <c r="Q35" s="269">
        <f t="shared" si="10"/>
        <v>0</v>
      </c>
      <c r="R35" s="270">
        <f t="shared" si="10"/>
        <v>0</v>
      </c>
      <c r="S35" s="270">
        <f t="shared" si="10"/>
        <v>0</v>
      </c>
      <c r="T35" s="270">
        <f t="shared" si="10"/>
        <v>0</v>
      </c>
      <c r="U35" s="270">
        <f t="shared" si="10"/>
        <v>0</v>
      </c>
      <c r="V35" s="163"/>
      <c r="W35" s="203"/>
      <c r="X35" s="203"/>
      <c r="Y35" s="203"/>
      <c r="Z35" s="203"/>
      <c r="AA35" s="203"/>
      <c r="AB35" s="203"/>
      <c r="AC35" s="203"/>
      <c r="AD35" s="203"/>
      <c r="AE35" s="203"/>
      <c r="AF35" s="203"/>
      <c r="AG35" s="203"/>
    </row>
    <row r="36" spans="3:33" s="148" customFormat="1">
      <c r="C36" s="157"/>
      <c r="D36" s="252" t="s">
        <v>795</v>
      </c>
      <c r="E36" s="250" t="s">
        <v>781</v>
      </c>
      <c r="F36" s="247" t="s">
        <v>780</v>
      </c>
      <c r="G36" s="404"/>
      <c r="H36" s="405"/>
      <c r="I36" s="405"/>
      <c r="J36" s="405"/>
      <c r="K36" s="405"/>
      <c r="L36" s="404"/>
      <c r="M36" s="405"/>
      <c r="N36" s="405"/>
      <c r="O36" s="405"/>
      <c r="P36" s="405"/>
      <c r="Q36" s="269">
        <f t="shared" si="10"/>
        <v>0</v>
      </c>
      <c r="R36" s="270">
        <f t="shared" si="10"/>
        <v>0</v>
      </c>
      <c r="S36" s="270">
        <f t="shared" si="10"/>
        <v>0</v>
      </c>
      <c r="T36" s="270">
        <f t="shared" si="10"/>
        <v>0</v>
      </c>
      <c r="U36" s="270">
        <f t="shared" si="10"/>
        <v>0</v>
      </c>
      <c r="V36" s="163"/>
      <c r="W36" s="203"/>
      <c r="X36" s="203"/>
      <c r="Y36" s="203"/>
      <c r="Z36" s="203"/>
      <c r="AA36" s="203"/>
      <c r="AB36" s="203"/>
      <c r="AC36" s="203"/>
      <c r="AD36" s="203"/>
      <c r="AE36" s="203"/>
      <c r="AF36" s="203"/>
      <c r="AG36" s="203"/>
    </row>
    <row r="37" spans="3:33" s="148" customFormat="1">
      <c r="C37" s="157"/>
      <c r="D37" s="252" t="s">
        <v>165</v>
      </c>
      <c r="E37" s="249" t="s">
        <v>794</v>
      </c>
      <c r="F37" s="247" t="s">
        <v>780</v>
      </c>
      <c r="G37" s="269">
        <f t="shared" ref="G37:U37" si="11">G38+G44</f>
        <v>0</v>
      </c>
      <c r="H37" s="270">
        <f t="shared" si="11"/>
        <v>0</v>
      </c>
      <c r="I37" s="270">
        <f t="shared" si="11"/>
        <v>0</v>
      </c>
      <c r="J37" s="270">
        <f t="shared" si="11"/>
        <v>0</v>
      </c>
      <c r="K37" s="270">
        <f t="shared" si="11"/>
        <v>0</v>
      </c>
      <c r="L37" s="269">
        <f t="shared" si="11"/>
        <v>0</v>
      </c>
      <c r="M37" s="270">
        <f t="shared" si="11"/>
        <v>0</v>
      </c>
      <c r="N37" s="270">
        <f t="shared" si="11"/>
        <v>0</v>
      </c>
      <c r="O37" s="270">
        <f t="shared" si="11"/>
        <v>0</v>
      </c>
      <c r="P37" s="270">
        <f t="shared" si="11"/>
        <v>0</v>
      </c>
      <c r="Q37" s="269">
        <f t="shared" si="11"/>
        <v>0</v>
      </c>
      <c r="R37" s="270">
        <f t="shared" si="11"/>
        <v>0</v>
      </c>
      <c r="S37" s="270">
        <f t="shared" si="11"/>
        <v>0</v>
      </c>
      <c r="T37" s="270">
        <f t="shared" si="11"/>
        <v>0</v>
      </c>
      <c r="U37" s="270">
        <f t="shared" si="11"/>
        <v>0</v>
      </c>
      <c r="V37" s="163"/>
      <c r="W37" s="203"/>
      <c r="X37" s="203"/>
      <c r="Y37" s="203"/>
      <c r="Z37" s="203"/>
      <c r="AA37" s="203"/>
      <c r="AB37" s="203"/>
      <c r="AC37" s="203"/>
      <c r="AD37" s="203"/>
      <c r="AE37" s="203"/>
      <c r="AF37" s="203"/>
      <c r="AG37" s="203"/>
    </row>
    <row r="38" spans="3:33" s="148" customFormat="1">
      <c r="C38" s="157"/>
      <c r="D38" s="252" t="s">
        <v>564</v>
      </c>
      <c r="E38" s="250" t="s">
        <v>793</v>
      </c>
      <c r="F38" s="247" t="s">
        <v>780</v>
      </c>
      <c r="G38" s="269">
        <f t="shared" ref="G38:U38" si="12">SUM(G39:G43)</f>
        <v>0</v>
      </c>
      <c r="H38" s="270">
        <f t="shared" si="12"/>
        <v>0</v>
      </c>
      <c r="I38" s="270">
        <f t="shared" si="12"/>
        <v>0</v>
      </c>
      <c r="J38" s="270">
        <f t="shared" si="12"/>
        <v>0</v>
      </c>
      <c r="K38" s="270">
        <f t="shared" si="12"/>
        <v>0</v>
      </c>
      <c r="L38" s="269">
        <f t="shared" si="12"/>
        <v>0</v>
      </c>
      <c r="M38" s="270">
        <f t="shared" si="12"/>
        <v>0</v>
      </c>
      <c r="N38" s="270">
        <f t="shared" si="12"/>
        <v>0</v>
      </c>
      <c r="O38" s="270">
        <f t="shared" si="12"/>
        <v>0</v>
      </c>
      <c r="P38" s="270">
        <f t="shared" si="12"/>
        <v>0</v>
      </c>
      <c r="Q38" s="269">
        <f t="shared" si="12"/>
        <v>0</v>
      </c>
      <c r="R38" s="270">
        <f t="shared" si="12"/>
        <v>0</v>
      </c>
      <c r="S38" s="270">
        <f t="shared" si="12"/>
        <v>0</v>
      </c>
      <c r="T38" s="270">
        <f t="shared" si="12"/>
        <v>0</v>
      </c>
      <c r="U38" s="270">
        <f t="shared" si="12"/>
        <v>0</v>
      </c>
      <c r="V38" s="163"/>
      <c r="W38" s="203"/>
      <c r="X38" s="203"/>
      <c r="Y38" s="203"/>
      <c r="Z38" s="203"/>
      <c r="AA38" s="203"/>
      <c r="AB38" s="203"/>
      <c r="AC38" s="203"/>
      <c r="AD38" s="203"/>
      <c r="AE38" s="203"/>
      <c r="AF38" s="203"/>
      <c r="AG38" s="203"/>
    </row>
    <row r="39" spans="3:33" s="148" customFormat="1">
      <c r="C39" s="157"/>
      <c r="D39" s="252" t="s">
        <v>792</v>
      </c>
      <c r="E39" s="251" t="s">
        <v>786</v>
      </c>
      <c r="F39" s="247" t="s">
        <v>780</v>
      </c>
      <c r="G39" s="404"/>
      <c r="H39" s="405"/>
      <c r="I39" s="405"/>
      <c r="J39" s="405"/>
      <c r="K39" s="405"/>
      <c r="L39" s="404"/>
      <c r="M39" s="405"/>
      <c r="N39" s="405"/>
      <c r="O39" s="405"/>
      <c r="P39" s="405"/>
      <c r="Q39" s="269">
        <f t="shared" ref="Q39:U43" si="13">SUMIFS($W39:$AF39,$W$8:$AF$8,Q$8)+L39</f>
        <v>0</v>
      </c>
      <c r="R39" s="270">
        <f t="shared" si="13"/>
        <v>0</v>
      </c>
      <c r="S39" s="270">
        <f t="shared" si="13"/>
        <v>0</v>
      </c>
      <c r="T39" s="270">
        <f t="shared" si="13"/>
        <v>0</v>
      </c>
      <c r="U39" s="270">
        <f t="shared" si="13"/>
        <v>0</v>
      </c>
      <c r="V39" s="163"/>
      <c r="W39" s="203"/>
      <c r="X39" s="203"/>
      <c r="Y39" s="203"/>
      <c r="Z39" s="203"/>
      <c r="AA39" s="203"/>
      <c r="AB39" s="203"/>
      <c r="AC39" s="203"/>
      <c r="AD39" s="203"/>
      <c r="AE39" s="203"/>
      <c r="AF39" s="203"/>
      <c r="AG39" s="203"/>
    </row>
    <row r="40" spans="3:33" s="148" customFormat="1">
      <c r="C40" s="157"/>
      <c r="D40" s="252" t="s">
        <v>791</v>
      </c>
      <c r="E40" s="251" t="s">
        <v>785</v>
      </c>
      <c r="F40" s="247" t="s">
        <v>780</v>
      </c>
      <c r="G40" s="404"/>
      <c r="H40" s="405"/>
      <c r="I40" s="405"/>
      <c r="J40" s="405"/>
      <c r="K40" s="405"/>
      <c r="L40" s="404"/>
      <c r="M40" s="405"/>
      <c r="N40" s="405"/>
      <c r="O40" s="405"/>
      <c r="P40" s="405"/>
      <c r="Q40" s="269">
        <f t="shared" si="13"/>
        <v>0</v>
      </c>
      <c r="R40" s="270">
        <f t="shared" si="13"/>
        <v>0</v>
      </c>
      <c r="S40" s="270">
        <f t="shared" si="13"/>
        <v>0</v>
      </c>
      <c r="T40" s="270">
        <f t="shared" si="13"/>
        <v>0</v>
      </c>
      <c r="U40" s="270">
        <f t="shared" si="13"/>
        <v>0</v>
      </c>
      <c r="V40" s="163"/>
      <c r="W40" s="203"/>
      <c r="X40" s="203"/>
      <c r="Y40" s="203"/>
      <c r="Z40" s="203"/>
      <c r="AA40" s="203"/>
      <c r="AB40" s="203"/>
      <c r="AC40" s="203"/>
      <c r="AD40" s="203"/>
      <c r="AE40" s="203"/>
      <c r="AF40" s="203"/>
      <c r="AG40" s="203"/>
    </row>
    <row r="41" spans="3:33" s="148" customFormat="1">
      <c r="C41" s="157"/>
      <c r="D41" s="252" t="s">
        <v>790</v>
      </c>
      <c r="E41" s="251" t="s">
        <v>784</v>
      </c>
      <c r="F41" s="247" t="s">
        <v>780</v>
      </c>
      <c r="G41" s="404"/>
      <c r="H41" s="405"/>
      <c r="I41" s="405"/>
      <c r="J41" s="405"/>
      <c r="K41" s="405"/>
      <c r="L41" s="404"/>
      <c r="M41" s="405"/>
      <c r="N41" s="405"/>
      <c r="O41" s="405"/>
      <c r="P41" s="405"/>
      <c r="Q41" s="269">
        <f t="shared" si="13"/>
        <v>0</v>
      </c>
      <c r="R41" s="270">
        <f t="shared" si="13"/>
        <v>0</v>
      </c>
      <c r="S41" s="270">
        <f t="shared" si="13"/>
        <v>0</v>
      </c>
      <c r="T41" s="270">
        <f t="shared" si="13"/>
        <v>0</v>
      </c>
      <c r="U41" s="270">
        <f t="shared" si="13"/>
        <v>0</v>
      </c>
      <c r="V41" s="163"/>
      <c r="W41" s="203"/>
      <c r="X41" s="203"/>
      <c r="Y41" s="203"/>
      <c r="Z41" s="203"/>
      <c r="AA41" s="203"/>
      <c r="AB41" s="203"/>
      <c r="AC41" s="203"/>
      <c r="AD41" s="203"/>
      <c r="AE41" s="203"/>
      <c r="AF41" s="203"/>
      <c r="AG41" s="203"/>
    </row>
    <row r="42" spans="3:33" s="148" customFormat="1">
      <c r="C42" s="157"/>
      <c r="D42" s="252" t="s">
        <v>789</v>
      </c>
      <c r="E42" s="251" t="s">
        <v>783</v>
      </c>
      <c r="F42" s="247" t="s">
        <v>780</v>
      </c>
      <c r="G42" s="404"/>
      <c r="H42" s="405"/>
      <c r="I42" s="405"/>
      <c r="J42" s="405"/>
      <c r="K42" s="405"/>
      <c r="L42" s="404"/>
      <c r="M42" s="405"/>
      <c r="N42" s="405"/>
      <c r="O42" s="405"/>
      <c r="P42" s="405"/>
      <c r="Q42" s="269">
        <f t="shared" si="13"/>
        <v>0</v>
      </c>
      <c r="R42" s="270">
        <f t="shared" si="13"/>
        <v>0</v>
      </c>
      <c r="S42" s="270">
        <f t="shared" si="13"/>
        <v>0</v>
      </c>
      <c r="T42" s="270">
        <f t="shared" si="13"/>
        <v>0</v>
      </c>
      <c r="U42" s="270">
        <f t="shared" si="13"/>
        <v>0</v>
      </c>
      <c r="V42" s="163"/>
      <c r="W42" s="203"/>
      <c r="X42" s="203"/>
      <c r="Y42" s="203"/>
      <c r="Z42" s="203"/>
      <c r="AA42" s="203"/>
      <c r="AB42" s="203"/>
      <c r="AC42" s="203"/>
      <c r="AD42" s="203"/>
      <c r="AE42" s="203"/>
      <c r="AF42" s="203"/>
      <c r="AG42" s="203"/>
    </row>
    <row r="43" spans="3:33" s="148" customFormat="1">
      <c r="C43" s="157"/>
      <c r="D43" s="252" t="s">
        <v>788</v>
      </c>
      <c r="E43" s="251" t="s">
        <v>781</v>
      </c>
      <c r="F43" s="247" t="s">
        <v>780</v>
      </c>
      <c r="G43" s="404"/>
      <c r="H43" s="405"/>
      <c r="I43" s="405"/>
      <c r="J43" s="405"/>
      <c r="K43" s="405"/>
      <c r="L43" s="404"/>
      <c r="M43" s="405"/>
      <c r="N43" s="405"/>
      <c r="O43" s="405"/>
      <c r="P43" s="405"/>
      <c r="Q43" s="269">
        <f t="shared" si="13"/>
        <v>0</v>
      </c>
      <c r="R43" s="270">
        <f t="shared" si="13"/>
        <v>0</v>
      </c>
      <c r="S43" s="270">
        <f t="shared" si="13"/>
        <v>0</v>
      </c>
      <c r="T43" s="270">
        <f t="shared" si="13"/>
        <v>0</v>
      </c>
      <c r="U43" s="270">
        <f t="shared" si="13"/>
        <v>0</v>
      </c>
      <c r="V43" s="163"/>
      <c r="W43" s="203"/>
      <c r="X43" s="203"/>
      <c r="Y43" s="203"/>
      <c r="Z43" s="203"/>
      <c r="AA43" s="203"/>
      <c r="AB43" s="203"/>
      <c r="AC43" s="203"/>
      <c r="AD43" s="203"/>
      <c r="AE43" s="203"/>
      <c r="AF43" s="203"/>
      <c r="AG43" s="203"/>
    </row>
    <row r="44" spans="3:33" s="148" customFormat="1">
      <c r="C44" s="157"/>
      <c r="D44" s="252" t="s">
        <v>562</v>
      </c>
      <c r="E44" s="250" t="s">
        <v>787</v>
      </c>
      <c r="F44" s="247" t="s">
        <v>780</v>
      </c>
      <c r="G44" s="269">
        <f t="shared" ref="G44:U44" si="14">SUM(G45:G49)</f>
        <v>0</v>
      </c>
      <c r="H44" s="270">
        <f t="shared" si="14"/>
        <v>0</v>
      </c>
      <c r="I44" s="270">
        <f t="shared" si="14"/>
        <v>0</v>
      </c>
      <c r="J44" s="270">
        <f t="shared" si="14"/>
        <v>0</v>
      </c>
      <c r="K44" s="270">
        <f t="shared" si="14"/>
        <v>0</v>
      </c>
      <c r="L44" s="269">
        <f t="shared" si="14"/>
        <v>0</v>
      </c>
      <c r="M44" s="270">
        <f t="shared" si="14"/>
        <v>0</v>
      </c>
      <c r="N44" s="270">
        <f t="shared" si="14"/>
        <v>0</v>
      </c>
      <c r="O44" s="270">
        <f t="shared" si="14"/>
        <v>0</v>
      </c>
      <c r="P44" s="270">
        <f t="shared" si="14"/>
        <v>0</v>
      </c>
      <c r="Q44" s="269">
        <f t="shared" si="14"/>
        <v>0</v>
      </c>
      <c r="R44" s="270">
        <f t="shared" si="14"/>
        <v>0</v>
      </c>
      <c r="S44" s="270">
        <f t="shared" si="14"/>
        <v>0</v>
      </c>
      <c r="T44" s="270">
        <f t="shared" si="14"/>
        <v>0</v>
      </c>
      <c r="U44" s="270">
        <f t="shared" si="14"/>
        <v>0</v>
      </c>
      <c r="V44" s="163"/>
      <c r="W44" s="203"/>
      <c r="X44" s="203"/>
      <c r="Y44" s="203"/>
      <c r="Z44" s="203"/>
      <c r="AA44" s="203"/>
      <c r="AB44" s="203"/>
      <c r="AC44" s="203"/>
      <c r="AD44" s="203"/>
      <c r="AE44" s="203"/>
      <c r="AF44" s="203"/>
      <c r="AG44" s="203"/>
    </row>
    <row r="45" spans="3:33" s="148" customFormat="1">
      <c r="C45" s="157"/>
      <c r="D45" s="252" t="s">
        <v>560</v>
      </c>
      <c r="E45" s="251" t="s">
        <v>786</v>
      </c>
      <c r="F45" s="247" t="s">
        <v>780</v>
      </c>
      <c r="G45" s="404"/>
      <c r="H45" s="405"/>
      <c r="I45" s="405"/>
      <c r="J45" s="405"/>
      <c r="K45" s="405"/>
      <c r="L45" s="404"/>
      <c r="M45" s="405"/>
      <c r="N45" s="405"/>
      <c r="O45" s="405"/>
      <c r="P45" s="405"/>
      <c r="Q45" s="269">
        <f t="shared" ref="Q45:U49" si="15">SUMIFS($W45:$AF45,$W$8:$AF$8,Q$8)+L45</f>
        <v>0</v>
      </c>
      <c r="R45" s="270">
        <f t="shared" si="15"/>
        <v>0</v>
      </c>
      <c r="S45" s="270">
        <f t="shared" si="15"/>
        <v>0</v>
      </c>
      <c r="T45" s="270">
        <f t="shared" si="15"/>
        <v>0</v>
      </c>
      <c r="U45" s="270">
        <f t="shared" si="15"/>
        <v>0</v>
      </c>
      <c r="V45" s="163"/>
      <c r="W45" s="203"/>
      <c r="X45" s="203"/>
      <c r="Y45" s="203"/>
      <c r="Z45" s="203"/>
      <c r="AA45" s="203"/>
      <c r="AB45" s="203"/>
      <c r="AC45" s="203"/>
      <c r="AD45" s="203"/>
      <c r="AE45" s="203"/>
      <c r="AF45" s="203"/>
      <c r="AG45" s="203"/>
    </row>
    <row r="46" spans="3:33" s="148" customFormat="1">
      <c r="C46" s="157"/>
      <c r="D46" s="252" t="s">
        <v>558</v>
      </c>
      <c r="E46" s="251" t="s">
        <v>785</v>
      </c>
      <c r="F46" s="247" t="s">
        <v>780</v>
      </c>
      <c r="G46" s="404"/>
      <c r="H46" s="405"/>
      <c r="I46" s="405"/>
      <c r="J46" s="405"/>
      <c r="K46" s="405"/>
      <c r="L46" s="404"/>
      <c r="M46" s="405"/>
      <c r="N46" s="405"/>
      <c r="O46" s="405"/>
      <c r="P46" s="405"/>
      <c r="Q46" s="269">
        <f t="shared" si="15"/>
        <v>0</v>
      </c>
      <c r="R46" s="270">
        <f t="shared" si="15"/>
        <v>0</v>
      </c>
      <c r="S46" s="270">
        <f t="shared" si="15"/>
        <v>0</v>
      </c>
      <c r="T46" s="270">
        <f t="shared" si="15"/>
        <v>0</v>
      </c>
      <c r="U46" s="270">
        <f t="shared" si="15"/>
        <v>0</v>
      </c>
      <c r="V46" s="163"/>
      <c r="W46" s="203"/>
      <c r="X46" s="203"/>
      <c r="Y46" s="203"/>
      <c r="Z46" s="203"/>
      <c r="AA46" s="203"/>
      <c r="AB46" s="203"/>
      <c r="AC46" s="203"/>
      <c r="AD46" s="203"/>
      <c r="AE46" s="203"/>
      <c r="AF46" s="203"/>
      <c r="AG46" s="203"/>
    </row>
    <row r="47" spans="3:33" s="148" customFormat="1">
      <c r="C47" s="157"/>
      <c r="D47" s="252" t="s">
        <v>556</v>
      </c>
      <c r="E47" s="251" t="s">
        <v>784</v>
      </c>
      <c r="F47" s="247" t="s">
        <v>780</v>
      </c>
      <c r="G47" s="404"/>
      <c r="H47" s="405"/>
      <c r="I47" s="405"/>
      <c r="J47" s="405"/>
      <c r="K47" s="405"/>
      <c r="L47" s="404"/>
      <c r="M47" s="405"/>
      <c r="N47" s="405"/>
      <c r="O47" s="405"/>
      <c r="P47" s="405"/>
      <c r="Q47" s="269">
        <f t="shared" si="15"/>
        <v>0</v>
      </c>
      <c r="R47" s="270">
        <f t="shared" si="15"/>
        <v>0</v>
      </c>
      <c r="S47" s="270">
        <f t="shared" si="15"/>
        <v>0</v>
      </c>
      <c r="T47" s="270">
        <f t="shared" si="15"/>
        <v>0</v>
      </c>
      <c r="U47" s="270">
        <f t="shared" si="15"/>
        <v>0</v>
      </c>
      <c r="V47" s="163"/>
      <c r="W47" s="203"/>
      <c r="X47" s="203"/>
      <c r="Y47" s="203"/>
      <c r="Z47" s="203"/>
      <c r="AA47" s="203"/>
      <c r="AB47" s="203"/>
      <c r="AC47" s="203"/>
      <c r="AD47" s="203"/>
      <c r="AE47" s="203"/>
      <c r="AF47" s="203"/>
      <c r="AG47" s="203"/>
    </row>
    <row r="48" spans="3:33" s="148" customFormat="1">
      <c r="C48" s="157"/>
      <c r="D48" s="252" t="s">
        <v>554</v>
      </c>
      <c r="E48" s="251" t="s">
        <v>783</v>
      </c>
      <c r="F48" s="247" t="s">
        <v>780</v>
      </c>
      <c r="G48" s="404"/>
      <c r="H48" s="405"/>
      <c r="I48" s="405"/>
      <c r="J48" s="405"/>
      <c r="K48" s="405"/>
      <c r="L48" s="404"/>
      <c r="M48" s="405"/>
      <c r="N48" s="405"/>
      <c r="O48" s="405"/>
      <c r="P48" s="405"/>
      <c r="Q48" s="269">
        <f t="shared" si="15"/>
        <v>0</v>
      </c>
      <c r="R48" s="270">
        <f t="shared" si="15"/>
        <v>0</v>
      </c>
      <c r="S48" s="270">
        <f t="shared" si="15"/>
        <v>0</v>
      </c>
      <c r="T48" s="270">
        <f t="shared" si="15"/>
        <v>0</v>
      </c>
      <c r="U48" s="270">
        <f t="shared" si="15"/>
        <v>0</v>
      </c>
      <c r="V48" s="163"/>
      <c r="W48" s="203"/>
      <c r="X48" s="203"/>
      <c r="Y48" s="203"/>
      <c r="Z48" s="203"/>
      <c r="AA48" s="203"/>
      <c r="AB48" s="203"/>
      <c r="AC48" s="203"/>
      <c r="AD48" s="203"/>
      <c r="AE48" s="203"/>
      <c r="AF48" s="203"/>
      <c r="AG48" s="203"/>
    </row>
    <row r="49" spans="3:33" s="148" customFormat="1">
      <c r="C49" s="157"/>
      <c r="D49" s="252" t="s">
        <v>782</v>
      </c>
      <c r="E49" s="251" t="s">
        <v>781</v>
      </c>
      <c r="F49" s="247" t="s">
        <v>780</v>
      </c>
      <c r="G49" s="404"/>
      <c r="H49" s="405"/>
      <c r="I49" s="405"/>
      <c r="J49" s="405"/>
      <c r="K49" s="405"/>
      <c r="L49" s="404"/>
      <c r="M49" s="405"/>
      <c r="N49" s="405"/>
      <c r="O49" s="405"/>
      <c r="P49" s="405"/>
      <c r="Q49" s="269">
        <f t="shared" si="15"/>
        <v>0</v>
      </c>
      <c r="R49" s="270">
        <f t="shared" si="15"/>
        <v>0</v>
      </c>
      <c r="S49" s="270">
        <f t="shared" si="15"/>
        <v>0</v>
      </c>
      <c r="T49" s="270">
        <f t="shared" si="15"/>
        <v>0</v>
      </c>
      <c r="U49" s="270">
        <f t="shared" si="15"/>
        <v>0</v>
      </c>
      <c r="V49" s="163"/>
      <c r="W49" s="203"/>
      <c r="X49" s="203"/>
      <c r="Y49" s="203"/>
      <c r="Z49" s="203"/>
      <c r="AA49" s="203"/>
      <c r="AB49" s="203"/>
      <c r="AC49" s="203"/>
      <c r="AD49" s="203"/>
      <c r="AE49" s="203"/>
      <c r="AF49" s="203"/>
      <c r="AG49" s="203"/>
    </row>
    <row r="50" spans="3:33" s="148" customFormat="1" ht="22.5">
      <c r="C50" s="157"/>
      <c r="D50" s="253" t="s">
        <v>95</v>
      </c>
      <c r="E50" s="248" t="s">
        <v>779</v>
      </c>
      <c r="F50" s="247" t="s">
        <v>512</v>
      </c>
      <c r="G50" s="271"/>
      <c r="H50" s="272"/>
      <c r="I50" s="272"/>
      <c r="J50" s="272"/>
      <c r="K50" s="272"/>
      <c r="L50" s="273">
        <f t="shared" ref="L50:U50" si="16">SUM(L51:L52)</f>
        <v>0</v>
      </c>
      <c r="M50" s="274">
        <f t="shared" si="16"/>
        <v>0</v>
      </c>
      <c r="N50" s="274">
        <f t="shared" si="16"/>
        <v>0</v>
      </c>
      <c r="O50" s="274">
        <f t="shared" si="16"/>
        <v>0</v>
      </c>
      <c r="P50" s="274">
        <f t="shared" si="16"/>
        <v>0</v>
      </c>
      <c r="Q50" s="273">
        <f t="shared" si="16"/>
        <v>0</v>
      </c>
      <c r="R50" s="274">
        <f t="shared" si="16"/>
        <v>0</v>
      </c>
      <c r="S50" s="274">
        <f t="shared" si="16"/>
        <v>0</v>
      </c>
      <c r="T50" s="274">
        <f t="shared" si="16"/>
        <v>0</v>
      </c>
      <c r="U50" s="274">
        <f t="shared" si="16"/>
        <v>0</v>
      </c>
      <c r="V50" s="163"/>
      <c r="W50" s="203"/>
      <c r="X50" s="203"/>
      <c r="Y50" s="203"/>
      <c r="Z50" s="203"/>
      <c r="AA50" s="203"/>
      <c r="AB50" s="203"/>
      <c r="AC50" s="203"/>
      <c r="AD50" s="203"/>
      <c r="AE50" s="203"/>
      <c r="AF50" s="203"/>
      <c r="AG50" s="203"/>
    </row>
    <row r="51" spans="3:33" s="148" customFormat="1" ht="33.75">
      <c r="C51" s="157"/>
      <c r="D51" s="252" t="s">
        <v>124</v>
      </c>
      <c r="E51" s="249" t="s">
        <v>778</v>
      </c>
      <c r="F51" s="247" t="s">
        <v>512</v>
      </c>
      <c r="G51" s="275"/>
      <c r="H51" s="276"/>
      <c r="I51" s="276"/>
      <c r="J51" s="276"/>
      <c r="K51" s="276"/>
      <c r="L51" s="360">
        <v>0</v>
      </c>
      <c r="M51" s="352">
        <v>0</v>
      </c>
      <c r="N51" s="352">
        <v>0</v>
      </c>
      <c r="O51" s="352">
        <v>0</v>
      </c>
      <c r="P51" s="352">
        <v>0</v>
      </c>
      <c r="Q51" s="361">
        <f t="shared" ref="Q51:Q62" si="17">SUMIFS($W51:$AF51,$W$8:$AF$8,Q$8)+L51</f>
        <v>0</v>
      </c>
      <c r="R51" s="362">
        <f t="shared" ref="R51:R62" si="18">SUMIFS($W51:$AF51,$W$8:$AF$8,R$8)+M51</f>
        <v>0</v>
      </c>
      <c r="S51" s="362">
        <f t="shared" ref="S51:S62" si="19">SUMIFS($W51:$AF51,$W$8:$AF$8,S$8)+N51</f>
        <v>0</v>
      </c>
      <c r="T51" s="362">
        <f t="shared" ref="T51:T62" si="20">SUMIFS($W51:$AF51,$W$8:$AF$8,T$8)+O51</f>
        <v>0</v>
      </c>
      <c r="U51" s="362">
        <f t="shared" ref="U51:U62" si="21">SUMIFS($W51:$AF51,$W$8:$AF$8,U$8)+P51</f>
        <v>0</v>
      </c>
      <c r="V51" s="163"/>
      <c r="W51" s="203"/>
      <c r="X51" s="203"/>
      <c r="Y51" s="203"/>
      <c r="Z51" s="203"/>
      <c r="AA51" s="203"/>
      <c r="AB51" s="203"/>
      <c r="AC51" s="203"/>
      <c r="AD51" s="203"/>
      <c r="AE51" s="203"/>
      <c r="AF51" s="203"/>
      <c r="AG51" s="203"/>
    </row>
    <row r="52" spans="3:33" s="148" customFormat="1" ht="22.5">
      <c r="C52" s="157"/>
      <c r="D52" s="252" t="s">
        <v>125</v>
      </c>
      <c r="E52" s="249" t="s">
        <v>777</v>
      </c>
      <c r="F52" s="247" t="s">
        <v>512</v>
      </c>
      <c r="G52" s="275"/>
      <c r="H52" s="276"/>
      <c r="I52" s="276"/>
      <c r="J52" s="276"/>
      <c r="K52" s="276"/>
      <c r="L52" s="360">
        <v>0</v>
      </c>
      <c r="M52" s="352">
        <v>0</v>
      </c>
      <c r="N52" s="352">
        <v>0</v>
      </c>
      <c r="O52" s="352">
        <v>0</v>
      </c>
      <c r="P52" s="352">
        <v>0</v>
      </c>
      <c r="Q52" s="361">
        <f t="shared" si="17"/>
        <v>0</v>
      </c>
      <c r="R52" s="362">
        <f t="shared" si="18"/>
        <v>0</v>
      </c>
      <c r="S52" s="362">
        <f t="shared" si="19"/>
        <v>0</v>
      </c>
      <c r="T52" s="362">
        <f t="shared" si="20"/>
        <v>0</v>
      </c>
      <c r="U52" s="362">
        <f t="shared" si="21"/>
        <v>0</v>
      </c>
      <c r="V52" s="163"/>
      <c r="W52" s="203"/>
      <c r="X52" s="203"/>
      <c r="Y52" s="203"/>
      <c r="Z52" s="203"/>
      <c r="AA52" s="203"/>
      <c r="AB52" s="203"/>
      <c r="AC52" s="203"/>
      <c r="AD52" s="203"/>
      <c r="AE52" s="203"/>
      <c r="AF52" s="203"/>
      <c r="AG52" s="203"/>
    </row>
    <row r="53" spans="3:33" s="148" customFormat="1">
      <c r="C53" s="157"/>
      <c r="D53" s="253" t="s">
        <v>96</v>
      </c>
      <c r="E53" s="248" t="s">
        <v>776</v>
      </c>
      <c r="F53" s="247" t="s">
        <v>512</v>
      </c>
      <c r="G53" s="275"/>
      <c r="H53" s="276"/>
      <c r="I53" s="276"/>
      <c r="J53" s="276"/>
      <c r="K53" s="276"/>
      <c r="L53" s="360">
        <v>0</v>
      </c>
      <c r="M53" s="352">
        <v>0</v>
      </c>
      <c r="N53" s="352">
        <v>0</v>
      </c>
      <c r="O53" s="352">
        <v>0</v>
      </c>
      <c r="P53" s="352">
        <v>0</v>
      </c>
      <c r="Q53" s="361">
        <f t="shared" si="17"/>
        <v>0</v>
      </c>
      <c r="R53" s="362">
        <f t="shared" si="18"/>
        <v>0</v>
      </c>
      <c r="S53" s="362">
        <f t="shared" si="19"/>
        <v>0</v>
      </c>
      <c r="T53" s="362">
        <f t="shared" si="20"/>
        <v>0</v>
      </c>
      <c r="U53" s="362">
        <f t="shared" si="21"/>
        <v>0</v>
      </c>
      <c r="V53" s="163"/>
      <c r="W53" s="203"/>
      <c r="X53" s="203"/>
      <c r="Y53" s="203"/>
      <c r="Z53" s="203"/>
      <c r="AA53" s="203"/>
      <c r="AB53" s="203"/>
      <c r="AC53" s="203"/>
      <c r="AD53" s="203"/>
      <c r="AE53" s="203"/>
      <c r="AF53" s="203"/>
      <c r="AG53" s="203"/>
    </row>
    <row r="54" spans="3:33" s="148" customFormat="1">
      <c r="C54" s="157"/>
      <c r="D54" s="253" t="s">
        <v>195</v>
      </c>
      <c r="E54" s="248" t="s">
        <v>775</v>
      </c>
      <c r="F54" s="247" t="s">
        <v>512</v>
      </c>
      <c r="G54" s="275"/>
      <c r="H54" s="276"/>
      <c r="I54" s="276"/>
      <c r="J54" s="276"/>
      <c r="K54" s="276"/>
      <c r="L54" s="360">
        <v>0</v>
      </c>
      <c r="M54" s="352">
        <v>0</v>
      </c>
      <c r="N54" s="352">
        <v>0</v>
      </c>
      <c r="O54" s="352">
        <v>0</v>
      </c>
      <c r="P54" s="352">
        <v>0</v>
      </c>
      <c r="Q54" s="361">
        <f t="shared" si="17"/>
        <v>0</v>
      </c>
      <c r="R54" s="362">
        <f t="shared" si="18"/>
        <v>0</v>
      </c>
      <c r="S54" s="362">
        <f t="shared" si="19"/>
        <v>0</v>
      </c>
      <c r="T54" s="362">
        <f t="shared" si="20"/>
        <v>0</v>
      </c>
      <c r="U54" s="362">
        <f t="shared" si="21"/>
        <v>0</v>
      </c>
      <c r="V54" s="163"/>
      <c r="W54" s="203"/>
      <c r="X54" s="203"/>
      <c r="Y54" s="203"/>
      <c r="Z54" s="203"/>
      <c r="AA54" s="203"/>
      <c r="AB54" s="203"/>
      <c r="AC54" s="203"/>
      <c r="AD54" s="203"/>
      <c r="AE54" s="203"/>
      <c r="AF54" s="203"/>
      <c r="AG54" s="203"/>
    </row>
    <row r="55" spans="3:33" s="222" customFormat="1" ht="22.5">
      <c r="C55" s="245"/>
      <c r="D55" s="252" t="s">
        <v>510</v>
      </c>
      <c r="E55" s="249" t="s">
        <v>774</v>
      </c>
      <c r="F55" s="247" t="s">
        <v>512</v>
      </c>
      <c r="G55" s="275"/>
      <c r="H55" s="276"/>
      <c r="I55" s="276"/>
      <c r="J55" s="276"/>
      <c r="K55" s="276"/>
      <c r="L55" s="360">
        <v>0</v>
      </c>
      <c r="M55" s="352">
        <v>0</v>
      </c>
      <c r="N55" s="352">
        <v>0</v>
      </c>
      <c r="O55" s="352">
        <v>0</v>
      </c>
      <c r="P55" s="352">
        <v>0</v>
      </c>
      <c r="Q55" s="361">
        <f t="shared" si="17"/>
        <v>0</v>
      </c>
      <c r="R55" s="362">
        <f t="shared" si="18"/>
        <v>0</v>
      </c>
      <c r="S55" s="362">
        <f t="shared" si="19"/>
        <v>0</v>
      </c>
      <c r="T55" s="362">
        <f t="shared" si="20"/>
        <v>0</v>
      </c>
      <c r="U55" s="362">
        <f t="shared" si="21"/>
        <v>0</v>
      </c>
      <c r="V55" s="163"/>
      <c r="W55" s="203"/>
      <c r="X55" s="203"/>
      <c r="Y55" s="203"/>
      <c r="Z55" s="203"/>
      <c r="AA55" s="203"/>
      <c r="AB55" s="203"/>
      <c r="AC55" s="203"/>
      <c r="AD55" s="203"/>
      <c r="AE55" s="203"/>
      <c r="AF55" s="203"/>
      <c r="AG55" s="203"/>
    </row>
    <row r="56" spans="3:33" s="222" customFormat="1" ht="22.5">
      <c r="C56" s="245"/>
      <c r="D56" s="252" t="s">
        <v>506</v>
      </c>
      <c r="E56" s="249" t="s">
        <v>773</v>
      </c>
      <c r="F56" s="247" t="s">
        <v>512</v>
      </c>
      <c r="G56" s="275"/>
      <c r="H56" s="276"/>
      <c r="I56" s="276"/>
      <c r="J56" s="276"/>
      <c r="K56" s="276"/>
      <c r="L56" s="360">
        <v>0</v>
      </c>
      <c r="M56" s="352">
        <v>0</v>
      </c>
      <c r="N56" s="352">
        <v>0</v>
      </c>
      <c r="O56" s="352">
        <v>0</v>
      </c>
      <c r="P56" s="352">
        <v>0</v>
      </c>
      <c r="Q56" s="361">
        <f t="shared" si="17"/>
        <v>0</v>
      </c>
      <c r="R56" s="362">
        <f t="shared" si="18"/>
        <v>0</v>
      </c>
      <c r="S56" s="362">
        <f t="shared" si="19"/>
        <v>0</v>
      </c>
      <c r="T56" s="362">
        <f t="shared" si="20"/>
        <v>0</v>
      </c>
      <c r="U56" s="362">
        <f t="shared" si="21"/>
        <v>0</v>
      </c>
      <c r="V56" s="163"/>
      <c r="W56" s="203"/>
      <c r="X56" s="203"/>
      <c r="Y56" s="203"/>
      <c r="Z56" s="203"/>
      <c r="AA56" s="203"/>
      <c r="AB56" s="203"/>
      <c r="AC56" s="203"/>
      <c r="AD56" s="203"/>
      <c r="AE56" s="203"/>
      <c r="AF56" s="203"/>
      <c r="AG56" s="203"/>
    </row>
    <row r="57" spans="3:33" s="222" customFormat="1" ht="22.5">
      <c r="C57" s="245"/>
      <c r="D57" s="252" t="s">
        <v>502</v>
      </c>
      <c r="E57" s="249" t="s">
        <v>772</v>
      </c>
      <c r="F57" s="247" t="s">
        <v>512</v>
      </c>
      <c r="G57" s="275"/>
      <c r="H57" s="276"/>
      <c r="I57" s="276"/>
      <c r="J57" s="276"/>
      <c r="K57" s="276"/>
      <c r="L57" s="360">
        <v>0</v>
      </c>
      <c r="M57" s="352">
        <v>0</v>
      </c>
      <c r="N57" s="352">
        <v>0</v>
      </c>
      <c r="O57" s="352">
        <v>0</v>
      </c>
      <c r="P57" s="352">
        <v>0</v>
      </c>
      <c r="Q57" s="361">
        <f t="shared" si="17"/>
        <v>0</v>
      </c>
      <c r="R57" s="362">
        <f t="shared" si="18"/>
        <v>0</v>
      </c>
      <c r="S57" s="362">
        <f t="shared" si="19"/>
        <v>0</v>
      </c>
      <c r="T57" s="362">
        <f t="shared" si="20"/>
        <v>0</v>
      </c>
      <c r="U57" s="362">
        <f t="shared" si="21"/>
        <v>0</v>
      </c>
      <c r="V57" s="163"/>
      <c r="W57" s="203"/>
      <c r="X57" s="203"/>
      <c r="Y57" s="203"/>
      <c r="Z57" s="203"/>
      <c r="AA57" s="203"/>
      <c r="AB57" s="203"/>
      <c r="AC57" s="203"/>
      <c r="AD57" s="203"/>
      <c r="AE57" s="203"/>
      <c r="AF57" s="203"/>
      <c r="AG57" s="203"/>
    </row>
    <row r="58" spans="3:33" s="222" customFormat="1">
      <c r="C58" s="245"/>
      <c r="D58" s="253" t="s">
        <v>199</v>
      </c>
      <c r="E58" s="248" t="s">
        <v>771</v>
      </c>
      <c r="F58" s="256" t="s">
        <v>769</v>
      </c>
      <c r="G58" s="275"/>
      <c r="H58" s="276"/>
      <c r="I58" s="276"/>
      <c r="J58" s="276"/>
      <c r="K58" s="276"/>
      <c r="L58" s="360">
        <v>0</v>
      </c>
      <c r="M58" s="352">
        <v>0</v>
      </c>
      <c r="N58" s="352">
        <v>0</v>
      </c>
      <c r="O58" s="352">
        <v>0</v>
      </c>
      <c r="P58" s="352">
        <v>0</v>
      </c>
      <c r="Q58" s="361">
        <f t="shared" si="17"/>
        <v>0</v>
      </c>
      <c r="R58" s="362">
        <f t="shared" si="18"/>
        <v>0</v>
      </c>
      <c r="S58" s="362">
        <f t="shared" si="19"/>
        <v>0</v>
      </c>
      <c r="T58" s="362">
        <f t="shared" si="20"/>
        <v>0</v>
      </c>
      <c r="U58" s="362">
        <f t="shared" si="21"/>
        <v>0</v>
      </c>
      <c r="V58" s="163"/>
      <c r="W58" s="203"/>
      <c r="X58" s="203"/>
      <c r="Y58" s="203"/>
      <c r="Z58" s="203"/>
      <c r="AA58" s="203"/>
      <c r="AB58" s="203"/>
      <c r="AC58" s="203"/>
      <c r="AD58" s="203"/>
      <c r="AE58" s="203"/>
      <c r="AF58" s="203"/>
      <c r="AG58" s="203"/>
    </row>
    <row r="59" spans="3:33" s="148" customFormat="1">
      <c r="C59" s="157"/>
      <c r="D59" s="253" t="s">
        <v>200</v>
      </c>
      <c r="E59" s="248" t="s">
        <v>770</v>
      </c>
      <c r="F59" s="247" t="s">
        <v>769</v>
      </c>
      <c r="G59" s="275"/>
      <c r="H59" s="276"/>
      <c r="I59" s="276"/>
      <c r="J59" s="276"/>
      <c r="K59" s="276"/>
      <c r="L59" s="360">
        <v>0</v>
      </c>
      <c r="M59" s="352">
        <v>0</v>
      </c>
      <c r="N59" s="352">
        <v>0</v>
      </c>
      <c r="O59" s="352">
        <v>0</v>
      </c>
      <c r="P59" s="352">
        <v>0</v>
      </c>
      <c r="Q59" s="361">
        <f t="shared" si="17"/>
        <v>0</v>
      </c>
      <c r="R59" s="362">
        <f t="shared" si="18"/>
        <v>0</v>
      </c>
      <c r="S59" s="362">
        <f t="shared" si="19"/>
        <v>0</v>
      </c>
      <c r="T59" s="362">
        <f t="shared" si="20"/>
        <v>0</v>
      </c>
      <c r="U59" s="362">
        <f t="shared" si="21"/>
        <v>0</v>
      </c>
      <c r="V59" s="163"/>
      <c r="W59" s="203"/>
      <c r="X59" s="203"/>
      <c r="Y59" s="203"/>
      <c r="Z59" s="203"/>
      <c r="AA59" s="203"/>
      <c r="AB59" s="203"/>
      <c r="AC59" s="203"/>
      <c r="AD59" s="203"/>
      <c r="AE59" s="203"/>
      <c r="AF59" s="203"/>
      <c r="AG59" s="203"/>
    </row>
    <row r="60" spans="3:33" s="148" customFormat="1" ht="33.75">
      <c r="C60" s="157"/>
      <c r="D60" s="253" t="s">
        <v>204</v>
      </c>
      <c r="E60" s="246" t="s">
        <v>768</v>
      </c>
      <c r="F60" s="333" t="s">
        <v>512</v>
      </c>
      <c r="G60" s="275"/>
      <c r="H60" s="276"/>
      <c r="I60" s="276"/>
      <c r="J60" s="276"/>
      <c r="K60" s="276"/>
      <c r="L60" s="277">
        <f>L61+L62</f>
        <v>0</v>
      </c>
      <c r="M60" s="278">
        <f>M61+M62</f>
        <v>0</v>
      </c>
      <c r="N60" s="278">
        <f>N61+N62</f>
        <v>0</v>
      </c>
      <c r="O60" s="278">
        <f>O61+O62</f>
        <v>0</v>
      </c>
      <c r="P60" s="278">
        <f>P61+P62</f>
        <v>0</v>
      </c>
      <c r="Q60" s="273">
        <f t="shared" si="17"/>
        <v>0</v>
      </c>
      <c r="R60" s="274">
        <f t="shared" si="18"/>
        <v>0</v>
      </c>
      <c r="S60" s="274">
        <f t="shared" si="19"/>
        <v>0</v>
      </c>
      <c r="T60" s="274">
        <f t="shared" si="20"/>
        <v>0</v>
      </c>
      <c r="U60" s="274">
        <f t="shared" si="21"/>
        <v>0</v>
      </c>
      <c r="V60" s="163"/>
      <c r="W60" s="203"/>
      <c r="X60" s="203"/>
      <c r="Y60" s="203"/>
      <c r="Z60" s="203"/>
      <c r="AA60" s="203"/>
      <c r="AB60" s="203"/>
      <c r="AC60" s="203"/>
      <c r="AD60" s="203"/>
      <c r="AE60" s="203"/>
      <c r="AF60" s="203"/>
      <c r="AG60" s="203"/>
    </row>
    <row r="61" spans="3:33" s="148" customFormat="1" ht="22.5">
      <c r="C61" s="157"/>
      <c r="D61" s="252" t="s">
        <v>767</v>
      </c>
      <c r="E61" s="254" t="s">
        <v>766</v>
      </c>
      <c r="F61" s="333" t="s">
        <v>512</v>
      </c>
      <c r="G61" s="275"/>
      <c r="H61" s="276"/>
      <c r="I61" s="276"/>
      <c r="J61" s="276"/>
      <c r="K61" s="276"/>
      <c r="L61" s="360">
        <v>0</v>
      </c>
      <c r="M61" s="352">
        <v>0</v>
      </c>
      <c r="N61" s="352">
        <v>0</v>
      </c>
      <c r="O61" s="352">
        <v>0</v>
      </c>
      <c r="P61" s="352">
        <v>0</v>
      </c>
      <c r="Q61" s="361">
        <f t="shared" si="17"/>
        <v>0</v>
      </c>
      <c r="R61" s="362">
        <f t="shared" si="18"/>
        <v>0</v>
      </c>
      <c r="S61" s="362">
        <f t="shared" si="19"/>
        <v>0</v>
      </c>
      <c r="T61" s="362">
        <f t="shared" si="20"/>
        <v>0</v>
      </c>
      <c r="U61" s="362">
        <f t="shared" si="21"/>
        <v>0</v>
      </c>
      <c r="V61" s="163"/>
      <c r="W61" s="203"/>
      <c r="X61" s="203"/>
      <c r="Y61" s="203"/>
      <c r="Z61" s="203"/>
      <c r="AA61" s="203"/>
      <c r="AB61" s="203"/>
      <c r="AC61" s="203"/>
      <c r="AD61" s="203"/>
      <c r="AE61" s="203"/>
      <c r="AF61" s="203"/>
      <c r="AG61" s="203"/>
    </row>
    <row r="62" spans="3:33" s="148" customFormat="1" ht="22.5">
      <c r="C62" s="157"/>
      <c r="D62" s="252" t="s">
        <v>765</v>
      </c>
      <c r="E62" s="254" t="s">
        <v>764</v>
      </c>
      <c r="F62" s="333" t="s">
        <v>512</v>
      </c>
      <c r="G62" s="275"/>
      <c r="H62" s="276"/>
      <c r="I62" s="276"/>
      <c r="J62" s="276"/>
      <c r="K62" s="276"/>
      <c r="L62" s="360">
        <v>0</v>
      </c>
      <c r="M62" s="352">
        <v>0</v>
      </c>
      <c r="N62" s="352">
        <v>0</v>
      </c>
      <c r="O62" s="352">
        <v>0</v>
      </c>
      <c r="P62" s="352">
        <v>0</v>
      </c>
      <c r="Q62" s="361">
        <f t="shared" si="17"/>
        <v>0</v>
      </c>
      <c r="R62" s="362">
        <f t="shared" si="18"/>
        <v>0</v>
      </c>
      <c r="S62" s="362">
        <f t="shared" si="19"/>
        <v>0</v>
      </c>
      <c r="T62" s="362">
        <f t="shared" si="20"/>
        <v>0</v>
      </c>
      <c r="U62" s="362">
        <f t="shared" si="21"/>
        <v>0</v>
      </c>
      <c r="V62" s="163"/>
      <c r="W62" s="203"/>
      <c r="X62" s="203"/>
      <c r="Y62" s="203"/>
      <c r="Z62" s="203"/>
      <c r="AA62" s="203"/>
      <c r="AB62" s="203"/>
      <c r="AC62" s="203"/>
      <c r="AD62" s="203"/>
      <c r="AE62" s="203"/>
      <c r="AF62" s="203"/>
      <c r="AG62" s="203"/>
    </row>
    <row r="63" spans="3:33">
      <c r="D63" s="425"/>
      <c r="E63" s="425"/>
      <c r="F63" s="425"/>
      <c r="G63" s="425"/>
      <c r="H63" s="425"/>
      <c r="I63" s="425"/>
      <c r="J63" s="425"/>
      <c r="K63" s="425"/>
      <c r="L63" s="425"/>
      <c r="M63" s="425"/>
      <c r="N63" s="425"/>
      <c r="O63" s="425"/>
      <c r="P63" s="425"/>
      <c r="Q63" s="425"/>
      <c r="R63" s="425"/>
      <c r="S63" s="425"/>
      <c r="T63" s="425"/>
      <c r="U63" s="425"/>
    </row>
    <row r="64" spans="3:33">
      <c r="D64" s="527" t="s">
        <v>1078</v>
      </c>
      <c r="E64" s="527"/>
      <c r="F64" s="527"/>
      <c r="G64" s="527"/>
    </row>
    <row r="65" spans="4:7">
      <c r="D65" s="527"/>
      <c r="E65" s="527"/>
      <c r="F65" s="527"/>
      <c r="G65" s="527"/>
    </row>
    <row r="66" spans="4:7">
      <c r="D66" s="527"/>
      <c r="E66" s="527"/>
      <c r="F66" s="527"/>
      <c r="G66" s="527"/>
    </row>
    <row r="67" spans="4:7">
      <c r="D67" s="527"/>
      <c r="E67" s="527"/>
      <c r="F67" s="527"/>
      <c r="G67" s="527"/>
    </row>
    <row r="68" spans="4:7">
      <c r="D68" s="527"/>
      <c r="E68" s="527"/>
      <c r="F68" s="527"/>
      <c r="G68" s="527"/>
    </row>
    <row r="69" spans="4:7">
      <c r="D69" s="527"/>
      <c r="E69" s="527"/>
      <c r="F69" s="527"/>
      <c r="G69" s="527"/>
    </row>
    <row r="70" spans="4:7">
      <c r="D70" s="527"/>
      <c r="E70" s="527"/>
      <c r="F70" s="527"/>
      <c r="G70" s="527"/>
    </row>
    <row r="71" spans="4:7">
      <c r="D71" s="527"/>
      <c r="E71" s="527"/>
      <c r="F71" s="527"/>
      <c r="G71" s="527"/>
    </row>
    <row r="72" spans="4:7" ht="14.45" customHeight="1"/>
    <row r="74" spans="4:7" ht="87" customHeight="1"/>
  </sheetData>
  <sheetProtection algorithmName="SHA-512" hashValue="p++U5Mq/vdjNCtjGa+XOaxIC3shzRay2TZiMkfNJipZAnx5Kofq7HPcoIGoct0l2Ty60r6U3jWB7MjoezTMx8Q==" saltValue="V3UJpc36ejOgPBkmc/ssGA==" spinCount="100000" sheet="1" objects="1" scenarios="1" formatColumns="0" formatRows="0"/>
  <protectedRanges>
    <protectedRange sqref="F82:K82" name="p_d_11_2_1_1"/>
    <protectedRange sqref="U82 P82 AA82 AF82" name="p_d_16_1_1_1_1_1"/>
    <protectedRange sqref="F31 F11" name="p_d_11_2_1_1_1"/>
    <protectedRange sqref="V31 V11" name="p_d_16_1_1_1_1_1_1"/>
  </protectedRanges>
  <mergeCells count="8">
    <mergeCell ref="D64:G71"/>
    <mergeCell ref="N6:Q6"/>
    <mergeCell ref="D7:D8"/>
    <mergeCell ref="E7:E8"/>
    <mergeCell ref="F7:F8"/>
    <mergeCell ref="G7:K7"/>
    <mergeCell ref="Q7:U7"/>
    <mergeCell ref="L7:P7"/>
  </mergeCells>
  <dataValidations count="1">
    <dataValidation type="decimal" allowBlank="1" showErrorMessage="1" errorTitle="Ошибка" error="Допускается ввод только неотрицательных чисел!" sqref="G45:P49 G39:P43 G32:P36 G25:P29 G19:P23 G12:P16" xr:uid="{1F724196-39C7-4BB7-A420-0A47B29719BD}">
      <formula1>0</formula1>
      <formula2>9.99999999999999E+37</formula2>
    </dataValidation>
  </dataValidations>
  <pageMargins left="0.7" right="0.7" top="0.75" bottom="0.75" header="0.3" footer="0.3"/>
  <pageSetup paperSize="9" scale="6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_06">
    <tabColor theme="6" tint="0.79998168889431442"/>
    <pageSetUpPr fitToPage="1"/>
  </sheetPr>
  <dimension ref="A1:V34"/>
  <sheetViews>
    <sheetView showGridLines="0" topLeftCell="A4" zoomScaleNormal="100" zoomScaleSheetLayoutView="85" workbookViewId="0">
      <pane xSplit="6" ySplit="7" topLeftCell="G11" activePane="bottomRight" state="frozen"/>
      <selection activeCell="C11" sqref="C11"/>
      <selection pane="topRight" activeCell="C11" sqref="C11"/>
      <selection pane="bottomLeft" activeCell="C11" sqref="C11"/>
      <selection pane="bottomRight" activeCell="I19" sqref="I19"/>
    </sheetView>
  </sheetViews>
  <sheetFormatPr defaultColWidth="9.140625" defaultRowHeight="11.25"/>
  <cols>
    <col min="1" max="2" width="9.140625" style="426" hidden="1" customWidth="1"/>
    <col min="3" max="3" width="4.85546875" style="426" customWidth="1"/>
    <col min="4" max="4" width="7" style="427" customWidth="1"/>
    <col min="5" max="5" width="39.7109375" style="426" customWidth="1"/>
    <col min="6" max="6" width="7.5703125" style="426" customWidth="1"/>
    <col min="7" max="8" width="15.85546875" style="426" customWidth="1"/>
    <col min="9" max="9" width="15.85546875" style="204" customWidth="1"/>
    <col min="10" max="11" width="15.85546875" style="426" customWidth="1"/>
    <col min="12" max="12" width="58.7109375" style="426" customWidth="1"/>
    <col min="13" max="16384" width="9.140625" style="426"/>
  </cols>
  <sheetData>
    <row r="1" spans="3:22" s="218" customFormat="1" hidden="1">
      <c r="D1" s="219"/>
      <c r="I1" s="153"/>
      <c r="M1" s="292"/>
      <c r="N1" s="292"/>
      <c r="O1" s="292"/>
      <c r="P1" s="292"/>
      <c r="R1" s="292"/>
      <c r="T1" s="292"/>
      <c r="U1" s="292"/>
      <c r="V1" s="292"/>
    </row>
    <row r="2" spans="3:22" s="218" customFormat="1" hidden="1">
      <c r="D2" s="219"/>
      <c r="I2" s="153"/>
    </row>
    <row r="3" spans="3:22" s="218" customFormat="1" hidden="1">
      <c r="D3" s="258"/>
      <c r="I3" s="153"/>
    </row>
    <row r="4" spans="3:22" s="218" customFormat="1">
      <c r="D4" s="257" t="s">
        <v>827</v>
      </c>
      <c r="I4" s="153"/>
    </row>
    <row r="5" spans="3:22" s="218" customFormat="1" ht="12.75">
      <c r="D5" s="130" t="str">
        <f>region_name &amp; " " &amp; org</f>
        <v>Курская область МУП ЖКХ "Родник"</v>
      </c>
      <c r="I5" s="153"/>
    </row>
    <row r="6" spans="3:22" s="218" customFormat="1" ht="3" customHeight="1">
      <c r="D6" s="219"/>
      <c r="I6" s="153"/>
      <c r="J6" s="153"/>
    </row>
    <row r="7" spans="3:22" s="218" customFormat="1">
      <c r="D7" s="259" t="s">
        <v>826</v>
      </c>
      <c r="E7" s="168"/>
      <c r="F7" s="168"/>
      <c r="G7" s="168"/>
      <c r="H7" s="168"/>
      <c r="I7" s="168"/>
      <c r="J7" s="260"/>
      <c r="K7" s="260"/>
    </row>
    <row r="8" spans="3:22" s="220" customFormat="1" ht="19.5" customHeight="1">
      <c r="C8" s="364"/>
      <c r="D8" s="500" t="s">
        <v>213</v>
      </c>
      <c r="E8" s="500" t="s">
        <v>814</v>
      </c>
      <c r="F8" s="500" t="s">
        <v>940</v>
      </c>
      <c r="G8" s="500" t="s">
        <v>825</v>
      </c>
      <c r="H8" s="501"/>
      <c r="I8" s="501"/>
      <c r="J8" s="501"/>
      <c r="K8" s="501"/>
      <c r="L8" s="261"/>
    </row>
    <row r="9" spans="3:22" s="220" customFormat="1" ht="18.75" customHeight="1">
      <c r="C9" s="364"/>
      <c r="D9" s="506"/>
      <c r="E9" s="506"/>
      <c r="F9" s="506"/>
      <c r="G9" s="333">
        <v>2016</v>
      </c>
      <c r="H9" s="333">
        <f>G9+1</f>
        <v>2017</v>
      </c>
      <c r="I9" s="333">
        <f>H9+1</f>
        <v>2018</v>
      </c>
      <c r="J9" s="333">
        <f>I9+1</f>
        <v>2019</v>
      </c>
      <c r="K9" s="333">
        <f>J9+1</f>
        <v>2020</v>
      </c>
      <c r="L9" s="261"/>
    </row>
    <row r="10" spans="3:22" s="220" customFormat="1">
      <c r="D10" s="214">
        <v>1</v>
      </c>
      <c r="E10" s="214">
        <v>2</v>
      </c>
      <c r="F10" s="214">
        <v>3</v>
      </c>
      <c r="G10" s="214">
        <v>5</v>
      </c>
      <c r="H10" s="214">
        <v>6</v>
      </c>
      <c r="I10" s="214">
        <v>7</v>
      </c>
      <c r="J10" s="214">
        <v>8</v>
      </c>
      <c r="K10" s="214">
        <v>9</v>
      </c>
    </row>
    <row r="11" spans="3:22" s="151" customFormat="1" ht="33.75">
      <c r="C11" s="162"/>
      <c r="D11" s="252" t="s">
        <v>177</v>
      </c>
      <c r="E11" s="248" t="s">
        <v>824</v>
      </c>
      <c r="F11" s="262" t="s">
        <v>769</v>
      </c>
      <c r="G11" s="266">
        <f>SUM(G12:G13)</f>
        <v>0</v>
      </c>
      <c r="H11" s="266">
        <f>SUM(H12:H13)</f>
        <v>0</v>
      </c>
      <c r="I11" s="266">
        <f>SUM(I12:I13)</f>
        <v>0</v>
      </c>
      <c r="J11" s="266">
        <f>SUM(J12:J13)</f>
        <v>0</v>
      </c>
      <c r="K11" s="266">
        <f>SUM(K12:K13)</f>
        <v>0</v>
      </c>
      <c r="L11" s="165"/>
    </row>
    <row r="12" spans="3:22" s="151" customFormat="1" hidden="1">
      <c r="C12" s="162"/>
      <c r="D12" s="253" t="s">
        <v>999</v>
      </c>
      <c r="E12" s="366"/>
      <c r="F12" s="336"/>
      <c r="G12" s="367"/>
      <c r="H12" s="367"/>
      <c r="I12" s="367"/>
      <c r="J12" s="367"/>
      <c r="K12" s="367"/>
      <c r="L12" s="165"/>
    </row>
    <row r="13" spans="3:22" s="148" customFormat="1">
      <c r="C13" s="158"/>
      <c r="D13" s="102"/>
      <c r="E13" s="196" t="s">
        <v>998</v>
      </c>
      <c r="F13" s="103"/>
      <c r="G13" s="103"/>
      <c r="H13" s="103"/>
      <c r="I13" s="103"/>
      <c r="J13" s="103"/>
      <c r="K13" s="103"/>
      <c r="L13" s="165"/>
    </row>
    <row r="14" spans="3:22" s="220" customFormat="1" ht="22.5">
      <c r="C14" s="364"/>
      <c r="D14" s="253" t="s">
        <v>162</v>
      </c>
      <c r="E14" s="249" t="s">
        <v>823</v>
      </c>
      <c r="F14" s="244" t="s">
        <v>820</v>
      </c>
      <c r="G14" s="267">
        <v>0</v>
      </c>
      <c r="H14" s="267">
        <v>0</v>
      </c>
      <c r="I14" s="267">
        <v>0</v>
      </c>
      <c r="J14" s="267">
        <v>0</v>
      </c>
      <c r="K14" s="267">
        <v>0</v>
      </c>
      <c r="L14" s="165"/>
    </row>
    <row r="15" spans="3:22" s="148" customFormat="1" ht="27" customHeight="1">
      <c r="C15" s="158"/>
      <c r="D15" s="252" t="s">
        <v>94</v>
      </c>
      <c r="E15" s="248" t="s">
        <v>822</v>
      </c>
      <c r="F15" s="262" t="s">
        <v>769</v>
      </c>
      <c r="G15" s="266">
        <f>SUM(G16:G17)</f>
        <v>0</v>
      </c>
      <c r="H15" s="266">
        <f>SUM(H16:H17)</f>
        <v>0</v>
      </c>
      <c r="I15" s="266">
        <f>SUM(I16:I17)</f>
        <v>0</v>
      </c>
      <c r="J15" s="266">
        <f>SUM(J16:J17)</f>
        <v>0</v>
      </c>
      <c r="K15" s="266">
        <f>SUM(K16:K17)</f>
        <v>0</v>
      </c>
      <c r="L15" s="165"/>
    </row>
    <row r="16" spans="3:22" s="148" customFormat="1" hidden="1">
      <c r="C16" s="158"/>
      <c r="D16" s="253" t="s">
        <v>1000</v>
      </c>
      <c r="E16" s="366"/>
      <c r="F16" s="336"/>
      <c r="G16" s="367"/>
      <c r="H16" s="367"/>
      <c r="I16" s="367"/>
      <c r="J16" s="367"/>
      <c r="K16" s="367"/>
      <c r="L16" s="165"/>
    </row>
    <row r="17" spans="3:12" s="148" customFormat="1">
      <c r="C17" s="158"/>
      <c r="D17" s="102"/>
      <c r="E17" s="196" t="s">
        <v>998</v>
      </c>
      <c r="F17" s="103"/>
      <c r="G17" s="103"/>
      <c r="H17" s="103"/>
      <c r="I17" s="103"/>
      <c r="J17" s="103"/>
      <c r="K17" s="103"/>
      <c r="L17" s="165"/>
    </row>
    <row r="18" spans="3:12" s="148" customFormat="1" ht="22.5">
      <c r="C18" s="158"/>
      <c r="D18" s="253" t="s">
        <v>165</v>
      </c>
      <c r="E18" s="249" t="s">
        <v>821</v>
      </c>
      <c r="F18" s="244" t="s">
        <v>820</v>
      </c>
      <c r="G18" s="267">
        <v>0</v>
      </c>
      <c r="H18" s="267">
        <v>0</v>
      </c>
      <c r="I18" s="267">
        <v>0</v>
      </c>
      <c r="J18" s="267">
        <v>0</v>
      </c>
      <c r="K18" s="267">
        <v>0</v>
      </c>
      <c r="L18" s="165"/>
    </row>
    <row r="19" spans="3:12" s="148" customFormat="1" ht="22.5">
      <c r="C19" s="158"/>
      <c r="D19" s="252" t="s">
        <v>95</v>
      </c>
      <c r="E19" s="248" t="s">
        <v>943</v>
      </c>
      <c r="F19" s="262" t="s">
        <v>769</v>
      </c>
      <c r="G19" s="266">
        <f>SUM(G20:G23)</f>
        <v>0</v>
      </c>
      <c r="H19" s="266">
        <f>SUM(H20:H23)</f>
        <v>0</v>
      </c>
      <c r="I19" s="266">
        <f>SUM(I20:I23)</f>
        <v>0</v>
      </c>
      <c r="J19" s="266">
        <f>SUM(J20:J23)</f>
        <v>0</v>
      </c>
      <c r="K19" s="266">
        <f>SUM(K20:K23)</f>
        <v>0</v>
      </c>
      <c r="L19" s="165"/>
    </row>
    <row r="20" spans="3:12" s="148" customFormat="1">
      <c r="C20" s="158"/>
      <c r="D20" s="252" t="s">
        <v>124</v>
      </c>
      <c r="E20" s="249" t="s">
        <v>942</v>
      </c>
      <c r="F20" s="262" t="s">
        <v>769</v>
      </c>
      <c r="G20" s="266">
        <f>G11</f>
        <v>0</v>
      </c>
      <c r="H20" s="266">
        <f>H11</f>
        <v>0</v>
      </c>
      <c r="I20" s="266">
        <f>I11</f>
        <v>0</v>
      </c>
      <c r="J20" s="266">
        <f>J11</f>
        <v>0</v>
      </c>
      <c r="K20" s="266">
        <f>K11</f>
        <v>0</v>
      </c>
      <c r="L20" s="165"/>
    </row>
    <row r="21" spans="3:12" s="148" customFormat="1">
      <c r="C21" s="158"/>
      <c r="D21" s="252" t="s">
        <v>125</v>
      </c>
      <c r="E21" s="249" t="s">
        <v>941</v>
      </c>
      <c r="F21" s="262" t="s">
        <v>769</v>
      </c>
      <c r="G21" s="266">
        <f>G15</f>
        <v>0</v>
      </c>
      <c r="H21" s="266">
        <f>H15</f>
        <v>0</v>
      </c>
      <c r="I21" s="266">
        <f>I15</f>
        <v>0</v>
      </c>
      <c r="J21" s="266">
        <f>J15</f>
        <v>0</v>
      </c>
      <c r="K21" s="266">
        <f>K15</f>
        <v>0</v>
      </c>
      <c r="L21" s="165"/>
    </row>
    <row r="22" spans="3:12" s="148" customFormat="1">
      <c r="C22" s="158"/>
      <c r="D22" s="252" t="s">
        <v>3</v>
      </c>
      <c r="E22" s="249" t="s">
        <v>819</v>
      </c>
      <c r="F22" s="262" t="s">
        <v>769</v>
      </c>
      <c r="G22" s="267">
        <v>0</v>
      </c>
      <c r="H22" s="267">
        <v>0</v>
      </c>
      <c r="I22" s="267">
        <v>0</v>
      </c>
      <c r="J22" s="267">
        <v>0</v>
      </c>
      <c r="K22" s="267">
        <v>0</v>
      </c>
      <c r="L22" s="324"/>
    </row>
    <row r="23" spans="3:12" s="218" customFormat="1">
      <c r="C23" s="260"/>
      <c r="D23" s="252" t="s">
        <v>537</v>
      </c>
      <c r="E23" s="249" t="s">
        <v>818</v>
      </c>
      <c r="F23" s="262" t="s">
        <v>769</v>
      </c>
      <c r="G23" s="267">
        <v>0</v>
      </c>
      <c r="H23" s="267">
        <v>0</v>
      </c>
      <c r="I23" s="267">
        <v>0</v>
      </c>
      <c r="J23" s="267">
        <v>0</v>
      </c>
      <c r="K23" s="267">
        <v>0</v>
      </c>
      <c r="L23" s="263"/>
    </row>
    <row r="24" spans="3:12" s="218" customFormat="1" ht="33.75">
      <c r="C24" s="260"/>
      <c r="D24" s="252" t="s">
        <v>96</v>
      </c>
      <c r="E24" s="246" t="s">
        <v>768</v>
      </c>
      <c r="F24" s="244" t="s">
        <v>512</v>
      </c>
      <c r="G24" s="268">
        <v>0</v>
      </c>
      <c r="H24" s="268">
        <v>0</v>
      </c>
      <c r="I24" s="267">
        <v>0</v>
      </c>
      <c r="J24" s="268">
        <v>0</v>
      </c>
      <c r="K24" s="268">
        <v>0</v>
      </c>
      <c r="L24" s="263"/>
    </row>
    <row r="25" spans="3:12" s="153" customFormat="1" ht="25.5" customHeight="1">
      <c r="C25" s="168"/>
      <c r="D25" s="252" t="s">
        <v>166</v>
      </c>
      <c r="E25" s="254" t="s">
        <v>766</v>
      </c>
      <c r="F25" s="244" t="s">
        <v>512</v>
      </c>
      <c r="G25" s="268">
        <v>0</v>
      </c>
      <c r="H25" s="268">
        <v>0</v>
      </c>
      <c r="I25" s="267">
        <v>0</v>
      </c>
      <c r="J25" s="268">
        <v>0</v>
      </c>
      <c r="K25" s="268">
        <v>0</v>
      </c>
      <c r="L25" s="264"/>
    </row>
    <row r="26" spans="3:12" s="153" customFormat="1" ht="22.5" customHeight="1">
      <c r="C26" s="168"/>
      <c r="D26" s="252" t="s">
        <v>167</v>
      </c>
      <c r="E26" s="254" t="s">
        <v>764</v>
      </c>
      <c r="F26" s="244" t="s">
        <v>512</v>
      </c>
      <c r="G26" s="267">
        <v>0</v>
      </c>
      <c r="H26" s="267">
        <v>0</v>
      </c>
      <c r="I26" s="267">
        <v>0</v>
      </c>
      <c r="J26" s="267">
        <v>0</v>
      </c>
      <c r="K26" s="267">
        <v>0</v>
      </c>
      <c r="L26" s="264"/>
    </row>
    <row r="27" spans="3:12" s="204" customFormat="1">
      <c r="D27" s="159"/>
      <c r="E27" s="159"/>
      <c r="F27" s="159"/>
      <c r="G27" s="159"/>
      <c r="H27" s="159"/>
      <c r="I27" s="159"/>
      <c r="J27" s="159"/>
      <c r="K27" s="159"/>
    </row>
    <row r="28" spans="3:12" s="204" customFormat="1">
      <c r="D28" s="527" t="s">
        <v>1079</v>
      </c>
      <c r="E28" s="527"/>
    </row>
    <row r="29" spans="3:12" s="204" customFormat="1">
      <c r="D29" s="527"/>
      <c r="E29" s="527"/>
    </row>
    <row r="30" spans="3:12" s="204" customFormat="1">
      <c r="D30" s="527"/>
      <c r="E30" s="527"/>
    </row>
    <row r="31" spans="3:12">
      <c r="D31" s="527"/>
      <c r="E31" s="527"/>
      <c r="F31" s="204"/>
      <c r="G31" s="204"/>
      <c r="H31" s="204"/>
      <c r="J31" s="204"/>
      <c r="K31" s="204"/>
    </row>
    <row r="32" spans="3:12">
      <c r="D32" s="527"/>
      <c r="E32" s="527"/>
    </row>
    <row r="33" spans="4:5">
      <c r="D33" s="527"/>
      <c r="E33" s="527"/>
    </row>
    <row r="34" spans="4:5">
      <c r="D34" s="527"/>
      <c r="E34" s="527"/>
    </row>
  </sheetData>
  <sheetProtection algorithmName="SHA-512" hashValue="vwhFoVCox1FEBJlD/lzZLa/pPv3dzU3D1czpIy8z+8jZeMOYFG7PBr+0LrMWRBEh2EmSibsq1eMFXSWMj2Morw==" saltValue="PGeehctL2MBjDXLXURAlqA==" spinCount="100000" sheet="1" objects="1" scenarios="1" formatColumns="0" formatRows="0" autoFilter="0"/>
  <mergeCells count="5">
    <mergeCell ref="G8:K8"/>
    <mergeCell ref="D28:E34"/>
    <mergeCell ref="D8:D9"/>
    <mergeCell ref="E8:E9"/>
    <mergeCell ref="F8:F9"/>
  </mergeCells>
  <pageMargins left="0.7" right="0.7" top="0.75" bottom="0.75" header="0.3" footer="0.3"/>
  <pageSetup paperSize="9" scale="5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_com">
    <tabColor theme="3" tint="0.39997558519241921"/>
    <pageSetUpPr fitToPage="1"/>
  </sheetPr>
  <dimension ref="A1:I9"/>
  <sheetViews>
    <sheetView showGridLines="0" topLeftCell="C4" zoomScaleNormal="100" workbookViewId="0"/>
  </sheetViews>
  <sheetFormatPr defaultColWidth="9.140625" defaultRowHeight="14.25"/>
  <cols>
    <col min="1" max="2" width="9.140625" style="12" hidden="1" customWidth="1"/>
    <col min="3" max="3" width="5.28515625" style="112" customWidth="1"/>
    <col min="4" max="4" width="6.28515625" style="12" bestFit="1" customWidth="1"/>
    <col min="5" max="5" width="94.85546875" style="12" customWidth="1"/>
    <col min="6" max="16384" width="9.140625" style="12"/>
  </cols>
  <sheetData>
    <row r="1" spans="3:9" hidden="1">
      <c r="I1" s="293"/>
    </row>
    <row r="2" spans="3:9" hidden="1"/>
    <row r="3" spans="3:9" hidden="1">
      <c r="D3" s="123"/>
      <c r="E3" s="123"/>
    </row>
    <row r="4" spans="3:9" s="115" customFormat="1" ht="12" customHeight="1">
      <c r="C4" s="116"/>
      <c r="D4" s="117" t="s">
        <v>101</v>
      </c>
      <c r="E4" s="117"/>
    </row>
    <row r="5" spans="3:9" s="115" customFormat="1" ht="12" customHeight="1">
      <c r="C5" s="116"/>
      <c r="D5" s="265" t="str">
        <f>region_name &amp; " " &amp; org</f>
        <v>Курская область МУП ЖКХ "Родник"</v>
      </c>
      <c r="E5" s="122"/>
    </row>
    <row r="6" spans="3:9" s="115" customFormat="1" ht="12" customHeight="1">
      <c r="C6" s="116"/>
      <c r="D6" s="124"/>
      <c r="E6" s="124"/>
    </row>
    <row r="7" spans="3:9" s="115" customFormat="1" ht="15" customHeight="1">
      <c r="C7" s="116"/>
      <c r="D7" s="125" t="s">
        <v>12</v>
      </c>
      <c r="E7" s="126" t="s">
        <v>181</v>
      </c>
    </row>
    <row r="8" spans="3:9" ht="15" hidden="1" customHeight="1">
      <c r="C8" s="113"/>
      <c r="D8" s="127">
        <v>0</v>
      </c>
      <c r="E8" s="114"/>
    </row>
    <row r="9" spans="3:9" ht="15" customHeight="1">
      <c r="C9" s="113"/>
      <c r="D9" s="105"/>
      <c r="E9" s="129" t="s">
        <v>134</v>
      </c>
    </row>
  </sheetData>
  <sheetProtection algorithmName="SHA-512" hashValue="mdigKOcKt0BtawOZgLXMew5x16qjMA4AbCswBPDYAP4S45sEyvIJxgdq33uwGkG8PqKNpVwT0iBABkGLe09SYA==" saltValue="YGgzcrqt7KdaHeq7dg6HfQ==" spinCount="100000" sheet="1" objects="1" scenarios="1" formatColumns="0" formatRows="0"/>
  <dataValidations count="1">
    <dataValidation type="textLength" operator="lessThanOrEqual" allowBlank="1" showInputMessage="1" showErrorMessage="1" errorTitle="Ошибка" error="Допускается ввод не более 900 символов!" sqref="E8" xr:uid="{00000000-0002-0000-0A00-000000000000}">
      <formula1>900</formula1>
    </dataValidation>
  </dataValidations>
  <pageMargins left="0.75" right="0.75" top="1" bottom="1" header="0.5" footer="0.5"/>
  <pageSetup paperSize="9" scale="7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CheckBeforeSave">
    <tabColor indexed="31"/>
  </sheetPr>
  <dimension ref="B2:E4"/>
  <sheetViews>
    <sheetView showGridLines="0" showRowColHeaders="0" workbookViewId="0">
      <pane ySplit="4" topLeftCell="A5" activePane="bottomLeft" state="frozen"/>
      <selection pane="bottomLeft" activeCell="B5" sqref="B5"/>
    </sheetView>
  </sheetViews>
  <sheetFormatPr defaultColWidth="9.140625" defaultRowHeight="11.25"/>
  <cols>
    <col min="1" max="1" width="4.140625" style="13" customWidth="1"/>
    <col min="2" max="3" width="35.5703125" style="13" customWidth="1"/>
    <col min="4" max="4" width="103.28515625" style="13" customWidth="1"/>
    <col min="5" max="5" width="17.7109375" style="13" customWidth="1"/>
    <col min="6" max="16384" width="9.140625" style="13"/>
  </cols>
  <sheetData>
    <row r="2" spans="2:5" s="325" customFormat="1" ht="21.75" customHeight="1">
      <c r="B2" s="533" t="s">
        <v>102</v>
      </c>
      <c r="C2" s="533"/>
      <c r="D2" s="533"/>
      <c r="E2" s="533"/>
    </row>
    <row r="3" spans="2:5" s="325" customFormat="1"/>
    <row r="4" spans="2:5" s="325" customFormat="1" ht="21.75" customHeight="1">
      <c r="B4" s="326" t="s">
        <v>1066</v>
      </c>
      <c r="C4" s="326" t="s">
        <v>1067</v>
      </c>
      <c r="D4" s="326" t="s">
        <v>11</v>
      </c>
      <c r="E4" s="326" t="s">
        <v>118</v>
      </c>
    </row>
  </sheetData>
  <sheetProtection formatColumns="0" formatRows="0" autoFilter="0"/>
  <autoFilter ref="B4:E4" xr:uid="{00000000-0001-0000-0B00-000000000000}"/>
  <mergeCells count="1">
    <mergeCell ref="B2:E2"/>
  </mergeCells>
  <phoneticPr fontId="1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llSheetsInThisWorkbook">
    <tabColor indexed="47"/>
  </sheetPr>
  <dimension ref="A1:B299"/>
  <sheetViews>
    <sheetView showGridLines="0" showRowColHeaders="0" zoomScaleNormal="100" workbookViewId="0">
      <selection activeCell="H21" sqref="H21"/>
    </sheetView>
  </sheetViews>
  <sheetFormatPr defaultColWidth="9.140625" defaultRowHeight="11.25"/>
  <cols>
    <col min="1" max="1" width="36.28515625" style="2" customWidth="1"/>
    <col min="2" max="2" width="21.140625" style="2" bestFit="1" customWidth="1"/>
    <col min="3" max="16384" width="9.140625" style="1"/>
  </cols>
  <sheetData>
    <row r="1" spans="1:2">
      <c r="A1" s="142" t="s">
        <v>103</v>
      </c>
      <c r="B1" s="142" t="s">
        <v>104</v>
      </c>
    </row>
    <row r="2" spans="1:2">
      <c r="A2" t="s">
        <v>105</v>
      </c>
      <c r="B2" t="s">
        <v>108</v>
      </c>
    </row>
    <row r="3" spans="1:2">
      <c r="A3" t="s">
        <v>120</v>
      </c>
      <c r="B3" t="s">
        <v>106</v>
      </c>
    </row>
    <row r="4" spans="1:2">
      <c r="A4" t="s">
        <v>107</v>
      </c>
      <c r="B4" t="s">
        <v>4</v>
      </c>
    </row>
    <row r="5" spans="1:2">
      <c r="A5" t="s">
        <v>944</v>
      </c>
      <c r="B5" t="s">
        <v>179</v>
      </c>
    </row>
    <row r="6" spans="1:2">
      <c r="A6" t="s">
        <v>945</v>
      </c>
      <c r="B6" t="s">
        <v>180</v>
      </c>
    </row>
    <row r="7" spans="1:2">
      <c r="A7" t="s">
        <v>946</v>
      </c>
      <c r="B7" t="s">
        <v>192</v>
      </c>
    </row>
    <row r="8" spans="1:2">
      <c r="A8" t="s">
        <v>947</v>
      </c>
      <c r="B8" t="s">
        <v>951</v>
      </c>
    </row>
    <row r="9" spans="1:2">
      <c r="A9" t="s">
        <v>948</v>
      </c>
      <c r="B9" t="s">
        <v>952</v>
      </c>
    </row>
    <row r="10" spans="1:2">
      <c r="A10" t="s">
        <v>949</v>
      </c>
      <c r="B10" t="s">
        <v>953</v>
      </c>
    </row>
    <row r="11" spans="1:2">
      <c r="A11" t="s">
        <v>950</v>
      </c>
      <c r="B11" t="s">
        <v>954</v>
      </c>
    </row>
    <row r="12" spans="1:2">
      <c r="A12" t="s">
        <v>101</v>
      </c>
      <c r="B12" t="s">
        <v>955</v>
      </c>
    </row>
    <row r="13" spans="1:2">
      <c r="A13" t="s">
        <v>109</v>
      </c>
      <c r="B13" t="s">
        <v>183</v>
      </c>
    </row>
    <row r="14" spans="1:2">
      <c r="A14"/>
      <c r="B14" t="s">
        <v>1068</v>
      </c>
    </row>
    <row r="15" spans="1:2">
      <c r="A15"/>
      <c r="B15" t="s">
        <v>1069</v>
      </c>
    </row>
    <row r="16" spans="1:2">
      <c r="A16"/>
      <c r="B16" t="s">
        <v>111</v>
      </c>
    </row>
    <row r="17" spans="1:2">
      <c r="A17"/>
      <c r="B17" t="s">
        <v>1065</v>
      </c>
    </row>
    <row r="18" spans="1:2">
      <c r="A18"/>
      <c r="B18" t="s">
        <v>190</v>
      </c>
    </row>
    <row r="19" spans="1:2">
      <c r="A19"/>
      <c r="B19" t="s">
        <v>121</v>
      </c>
    </row>
    <row r="20" spans="1:2">
      <c r="A20"/>
      <c r="B20" t="s">
        <v>112</v>
      </c>
    </row>
    <row r="21" spans="1:2">
      <c r="A21"/>
      <c r="B21" t="s">
        <v>159</v>
      </c>
    </row>
    <row r="22" spans="1:2">
      <c r="A22"/>
      <c r="B22" t="s">
        <v>122</v>
      </c>
    </row>
    <row r="23" spans="1:2">
      <c r="A23"/>
      <c r="B23" t="s">
        <v>160</v>
      </c>
    </row>
    <row r="24" spans="1:2">
      <c r="A24"/>
      <c r="B24" t="s">
        <v>178</v>
      </c>
    </row>
    <row r="25" spans="1:2">
      <c r="A25"/>
      <c r="B25" t="s">
        <v>956</v>
      </c>
    </row>
    <row r="26" spans="1:2">
      <c r="A26"/>
      <c r="B26" t="s">
        <v>5</v>
      </c>
    </row>
    <row r="27" spans="1:2">
      <c r="A27"/>
      <c r="B27" t="s">
        <v>110</v>
      </c>
    </row>
    <row r="28" spans="1:2">
      <c r="A28"/>
      <c r="B28" t="s">
        <v>193</v>
      </c>
    </row>
    <row r="29" spans="1:2">
      <c r="A29"/>
      <c r="B29" t="s">
        <v>119</v>
      </c>
    </row>
    <row r="30" spans="1:2">
      <c r="A30"/>
      <c r="B30" t="s">
        <v>201</v>
      </c>
    </row>
    <row r="31" spans="1:2">
      <c r="A31"/>
      <c r="B31" t="s">
        <v>202</v>
      </c>
    </row>
    <row r="32" spans="1:2">
      <c r="A32"/>
      <c r="B32"/>
    </row>
    <row r="33" spans="1:2">
      <c r="A33"/>
      <c r="B33"/>
    </row>
    <row r="34" spans="1:2">
      <c r="A34"/>
      <c r="B34"/>
    </row>
    <row r="35" spans="1:2">
      <c r="A35"/>
      <c r="B35"/>
    </row>
    <row r="36" spans="1:2">
      <c r="A36"/>
      <c r="B36"/>
    </row>
    <row r="37" spans="1:2">
      <c r="A37"/>
      <c r="B37"/>
    </row>
    <row r="38" spans="1:2">
      <c r="A38"/>
      <c r="B38"/>
    </row>
    <row r="39" spans="1:2">
      <c r="A39"/>
      <c r="B39"/>
    </row>
    <row r="40" spans="1:2">
      <c r="A40"/>
      <c r="B40"/>
    </row>
    <row r="41" spans="1:2">
      <c r="A41"/>
      <c r="B41"/>
    </row>
    <row r="42" spans="1:2">
      <c r="A42"/>
      <c r="B42"/>
    </row>
    <row r="43" spans="1:2">
      <c r="A43"/>
      <c r="B43"/>
    </row>
    <row r="44" spans="1:2">
      <c r="A44"/>
      <c r="B44"/>
    </row>
    <row r="45" spans="1:2">
      <c r="A45"/>
      <c r="B45"/>
    </row>
    <row r="46" spans="1:2">
      <c r="A46"/>
      <c r="B46"/>
    </row>
    <row r="47" spans="1:2">
      <c r="A47"/>
      <c r="B47"/>
    </row>
    <row r="48" spans="1:2">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sheetData>
  <sheetProtection formatColumns="0" formatRows="0"/>
  <phoneticPr fontId="11" type="noConversion"/>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SH_TEHSHEET">
    <tabColor indexed="47"/>
  </sheetPr>
  <dimension ref="A1:AC87"/>
  <sheetViews>
    <sheetView showGridLines="0" topLeftCell="L1" workbookViewId="0">
      <selection activeCell="U3" sqref="U3:U33"/>
    </sheetView>
  </sheetViews>
  <sheetFormatPr defaultColWidth="9.140625" defaultRowHeight="11.25"/>
  <cols>
    <col min="1" max="1" width="32.5703125" style="6" bestFit="1" customWidth="1"/>
    <col min="2" max="3" width="15.140625" customWidth="1"/>
    <col min="4" max="4" width="10.5703125" customWidth="1"/>
    <col min="5" max="5" width="6.7109375" customWidth="1"/>
    <col min="6" max="6" width="18.85546875" style="4" customWidth="1"/>
    <col min="7" max="7" width="10.42578125" style="4" customWidth="1"/>
    <col min="8" max="8" width="4.28515625" style="4" customWidth="1"/>
    <col min="9" max="9" width="21.140625" style="4" customWidth="1"/>
    <col min="10" max="10" width="24.85546875" style="4" customWidth="1"/>
    <col min="11" max="11" width="16" style="4" customWidth="1"/>
    <col min="12" max="12" width="18.85546875" style="4" customWidth="1"/>
    <col min="13" max="13" width="14.85546875" style="4" customWidth="1"/>
    <col min="14" max="14" width="16" style="4" customWidth="1"/>
    <col min="15" max="15" width="16.42578125" style="4" customWidth="1"/>
    <col min="16" max="16" width="15.28515625" style="4" customWidth="1"/>
    <col min="17" max="17" width="15.42578125" style="4" customWidth="1"/>
    <col min="18" max="18" width="17.85546875" style="4" customWidth="1"/>
    <col min="19" max="21" width="22.7109375" style="4" customWidth="1"/>
    <col min="22" max="22" width="16.7109375" style="4" customWidth="1"/>
    <col min="23" max="23" width="28.42578125" style="4" customWidth="1"/>
    <col min="24" max="24" width="26.5703125" style="4" customWidth="1"/>
    <col min="25" max="25" width="51.42578125" style="4" customWidth="1"/>
    <col min="26" max="26" width="39.140625" style="4" customWidth="1"/>
    <col min="27" max="27" width="27.140625" style="4" customWidth="1"/>
    <col min="28" max="28" width="34.42578125" style="4" customWidth="1"/>
    <col min="29" max="29" width="18.28515625" style="4" customWidth="1"/>
    <col min="30" max="16384" width="9.140625" style="4"/>
  </cols>
  <sheetData>
    <row r="1" spans="1:29" ht="15.75" customHeight="1">
      <c r="A1" s="41" t="s">
        <v>115</v>
      </c>
      <c r="B1" s="41" t="s">
        <v>868</v>
      </c>
      <c r="C1" s="4"/>
      <c r="D1" s="43" t="s">
        <v>146</v>
      </c>
      <c r="E1" s="43" t="s">
        <v>0</v>
      </c>
      <c r="F1" s="43" t="s">
        <v>1003</v>
      </c>
      <c r="G1" s="43" t="s">
        <v>205</v>
      </c>
      <c r="I1" s="43" t="s">
        <v>831</v>
      </c>
      <c r="J1" s="210" t="s">
        <v>730</v>
      </c>
      <c r="K1" s="210" t="s">
        <v>729</v>
      </c>
      <c r="L1" s="210" t="s">
        <v>726</v>
      </c>
      <c r="M1" s="210" t="s">
        <v>725</v>
      </c>
      <c r="N1" s="210" t="s">
        <v>899</v>
      </c>
      <c r="O1" s="210" t="s">
        <v>902</v>
      </c>
      <c r="P1" s="210" t="s">
        <v>907</v>
      </c>
      <c r="Q1" s="210" t="s">
        <v>758</v>
      </c>
      <c r="R1" s="210" t="s">
        <v>754</v>
      </c>
      <c r="S1" s="210" t="s">
        <v>923</v>
      </c>
      <c r="T1" s="210" t="s">
        <v>923</v>
      </c>
      <c r="U1" s="210" t="s">
        <v>1071</v>
      </c>
      <c r="V1" s="210" t="s">
        <v>926</v>
      </c>
      <c r="W1" s="210" t="s">
        <v>972</v>
      </c>
      <c r="X1" s="210" t="s">
        <v>978</v>
      </c>
      <c r="Y1" s="210" t="s">
        <v>723</v>
      </c>
      <c r="Z1" s="210" t="s">
        <v>740</v>
      </c>
      <c r="AA1" s="210" t="s">
        <v>739</v>
      </c>
      <c r="AB1" s="210" t="s">
        <v>211</v>
      </c>
      <c r="AC1" s="210" t="s">
        <v>185</v>
      </c>
    </row>
    <row r="2" spans="1:29" ht="25.5">
      <c r="A2" s="5" t="s">
        <v>20</v>
      </c>
      <c r="B2" s="201">
        <v>8</v>
      </c>
      <c r="D2" t="s">
        <v>147</v>
      </c>
      <c r="E2" t="s">
        <v>1</v>
      </c>
      <c r="F2" s="107" t="s">
        <v>2</v>
      </c>
      <c r="G2" s="107" t="s">
        <v>131</v>
      </c>
      <c r="H2" s="107"/>
      <c r="I2" s="107" t="s">
        <v>828</v>
      </c>
      <c r="J2" s="43" t="s">
        <v>879</v>
      </c>
      <c r="K2" s="43" t="s">
        <v>882</v>
      </c>
      <c r="L2" s="43" t="s">
        <v>889</v>
      </c>
      <c r="M2" s="43" t="s">
        <v>894</v>
      </c>
      <c r="N2" s="43" t="s">
        <v>900</v>
      </c>
      <c r="O2" s="43" t="s">
        <v>906</v>
      </c>
      <c r="P2" s="43" t="s">
        <v>910</v>
      </c>
      <c r="Q2" s="43" t="s">
        <v>920</v>
      </c>
      <c r="R2" s="43" t="s">
        <v>922</v>
      </c>
      <c r="S2" s="43" t="s">
        <v>1008</v>
      </c>
      <c r="T2" s="43" t="s">
        <v>925</v>
      </c>
      <c r="U2" s="43" t="s">
        <v>1072</v>
      </c>
      <c r="V2" s="43" t="s">
        <v>930</v>
      </c>
      <c r="W2" s="43" t="s">
        <v>977</v>
      </c>
      <c r="X2" s="43" t="s">
        <v>982</v>
      </c>
      <c r="Y2" s="43" t="s">
        <v>986</v>
      </c>
      <c r="Z2" s="43" t="s">
        <v>990</v>
      </c>
      <c r="AA2" s="291" t="s">
        <v>996</v>
      </c>
      <c r="AB2" s="291" t="s">
        <v>1017</v>
      </c>
      <c r="AC2" s="291" t="s">
        <v>1037</v>
      </c>
    </row>
    <row r="3" spans="1:29" ht="12" customHeight="1">
      <c r="A3" s="5" t="s">
        <v>21</v>
      </c>
      <c r="D3" t="s">
        <v>148</v>
      </c>
      <c r="E3" t="s">
        <v>2</v>
      </c>
      <c r="F3" s="107" t="s">
        <v>1004</v>
      </c>
      <c r="G3" s="107" t="s">
        <v>132</v>
      </c>
      <c r="H3" s="107"/>
      <c r="I3" s="107" t="s">
        <v>829</v>
      </c>
      <c r="J3" s="107" t="s">
        <v>2</v>
      </c>
      <c r="K3" s="107" t="s">
        <v>2</v>
      </c>
      <c r="L3" s="107" t="s">
        <v>2</v>
      </c>
      <c r="M3" s="107" t="s">
        <v>2</v>
      </c>
      <c r="N3" s="107" t="s">
        <v>895</v>
      </c>
      <c r="O3" s="215" t="s">
        <v>903</v>
      </c>
      <c r="P3" s="107" t="s">
        <v>2</v>
      </c>
      <c r="Q3" s="107" t="s">
        <v>2</v>
      </c>
      <c r="R3" s="107" t="s">
        <v>2</v>
      </c>
      <c r="S3" s="215" t="s">
        <v>2</v>
      </c>
      <c r="T3" s="215" t="s">
        <v>2</v>
      </c>
      <c r="U3" s="215" t="s">
        <v>634</v>
      </c>
      <c r="V3" s="215" t="s">
        <v>2</v>
      </c>
      <c r="W3" s="215" t="s">
        <v>2</v>
      </c>
      <c r="X3" s="215" t="s">
        <v>2</v>
      </c>
      <c r="Y3" s="215" t="s">
        <v>2</v>
      </c>
      <c r="Z3" s="107" t="s">
        <v>2</v>
      </c>
      <c r="AA3" s="107" t="s">
        <v>2</v>
      </c>
      <c r="AB3" s="107" t="s">
        <v>2</v>
      </c>
      <c r="AC3" s="215" t="s">
        <v>1035</v>
      </c>
    </row>
    <row r="4" spans="1:29" ht="12" customHeight="1">
      <c r="A4" s="5" t="s">
        <v>22</v>
      </c>
      <c r="D4" t="s">
        <v>149</v>
      </c>
      <c r="F4" s="107" t="s">
        <v>1005</v>
      </c>
      <c r="G4" s="107" t="s">
        <v>133</v>
      </c>
      <c r="H4" s="107"/>
      <c r="I4" s="107" t="s">
        <v>830</v>
      </c>
      <c r="J4" s="211" t="s">
        <v>873</v>
      </c>
      <c r="K4" s="212" t="s">
        <v>880</v>
      </c>
      <c r="L4" s="213" t="s">
        <v>883</v>
      </c>
      <c r="M4" s="212" t="s">
        <v>890</v>
      </c>
      <c r="N4" s="107" t="s">
        <v>896</v>
      </c>
      <c r="O4" s="211" t="s">
        <v>904</v>
      </c>
      <c r="P4" s="212" t="s">
        <v>908</v>
      </c>
      <c r="Q4" s="212" t="s">
        <v>911</v>
      </c>
      <c r="R4" s="215" t="s">
        <v>921</v>
      </c>
      <c r="S4" s="215" t="s">
        <v>634</v>
      </c>
      <c r="T4" s="215" t="s">
        <v>634</v>
      </c>
      <c r="U4" s="211" t="s">
        <v>632</v>
      </c>
      <c r="V4" s="215" t="s">
        <v>1010</v>
      </c>
      <c r="W4" s="212" t="s">
        <v>973</v>
      </c>
      <c r="X4" s="212" t="s">
        <v>979</v>
      </c>
      <c r="Y4" s="212" t="s">
        <v>983</v>
      </c>
      <c r="Z4" s="212" t="s">
        <v>987</v>
      </c>
      <c r="AA4" s="215" t="s">
        <v>991</v>
      </c>
      <c r="AB4" s="107" t="s">
        <v>1015</v>
      </c>
      <c r="AC4" s="211" t="s">
        <v>1036</v>
      </c>
    </row>
    <row r="5" spans="1:29" ht="12" customHeight="1">
      <c r="A5" s="5" t="s">
        <v>23</v>
      </c>
      <c r="D5" t="s">
        <v>150</v>
      </c>
      <c r="J5" s="211" t="s">
        <v>874</v>
      </c>
      <c r="K5" s="212" t="s">
        <v>881</v>
      </c>
      <c r="L5" s="213" t="s">
        <v>884</v>
      </c>
      <c r="M5" s="212" t="s">
        <v>891</v>
      </c>
      <c r="N5" s="107" t="s">
        <v>901</v>
      </c>
      <c r="O5" s="211" t="s">
        <v>905</v>
      </c>
      <c r="P5" s="212" t="s">
        <v>909</v>
      </c>
      <c r="Q5" s="212" t="s">
        <v>912</v>
      </c>
      <c r="R5" s="211" t="s">
        <v>909</v>
      </c>
      <c r="S5" s="211" t="s">
        <v>632</v>
      </c>
      <c r="T5" s="211" t="s">
        <v>632</v>
      </c>
      <c r="U5" s="211" t="s">
        <v>924</v>
      </c>
      <c r="V5" s="215" t="s">
        <v>927</v>
      </c>
      <c r="W5" s="212" t="s">
        <v>974</v>
      </c>
      <c r="X5" s="212" t="s">
        <v>980</v>
      </c>
      <c r="Y5" s="212" t="s">
        <v>984</v>
      </c>
      <c r="Z5" s="212" t="s">
        <v>988</v>
      </c>
      <c r="AA5" s="211" t="s">
        <v>992</v>
      </c>
      <c r="AB5" s="107" t="s">
        <v>1016</v>
      </c>
    </row>
    <row r="6" spans="1:29" ht="12" customHeight="1">
      <c r="A6" s="5" t="s">
        <v>24</v>
      </c>
      <c r="D6" t="s">
        <v>151</v>
      </c>
      <c r="J6" s="211" t="s">
        <v>875</v>
      </c>
      <c r="L6" s="213" t="s">
        <v>885</v>
      </c>
      <c r="M6" s="212" t="s">
        <v>892</v>
      </c>
      <c r="N6" s="107" t="s">
        <v>897</v>
      </c>
      <c r="Q6" s="212" t="s">
        <v>913</v>
      </c>
      <c r="S6" s="211" t="s">
        <v>924</v>
      </c>
      <c r="T6" s="211" t="s">
        <v>924</v>
      </c>
      <c r="U6" s="211" t="s">
        <v>628</v>
      </c>
      <c r="V6" s="211" t="s">
        <v>928</v>
      </c>
      <c r="W6" s="212" t="s">
        <v>975</v>
      </c>
      <c r="X6" s="212" t="s">
        <v>981</v>
      </c>
      <c r="Y6" s="212" t="s">
        <v>985</v>
      </c>
      <c r="Z6" s="212" t="s">
        <v>989</v>
      </c>
      <c r="AA6" s="211" t="s">
        <v>993</v>
      </c>
    </row>
    <row r="7" spans="1:29" ht="12" customHeight="1">
      <c r="A7" s="5" t="s">
        <v>25</v>
      </c>
      <c r="D7" t="s">
        <v>152</v>
      </c>
      <c r="J7" s="211" t="s">
        <v>876</v>
      </c>
      <c r="L7" s="213" t="s">
        <v>886</v>
      </c>
      <c r="M7" s="212" t="s">
        <v>893</v>
      </c>
      <c r="N7" s="107" t="s">
        <v>898</v>
      </c>
      <c r="Q7" s="212" t="s">
        <v>914</v>
      </c>
      <c r="S7" s="211" t="s">
        <v>628</v>
      </c>
      <c r="T7" s="211" t="s">
        <v>628</v>
      </c>
      <c r="U7" s="211" t="s">
        <v>626</v>
      </c>
      <c r="V7" s="211" t="s">
        <v>929</v>
      </c>
      <c r="W7" s="212" t="s">
        <v>976</v>
      </c>
      <c r="AA7" s="211" t="s">
        <v>994</v>
      </c>
    </row>
    <row r="8" spans="1:29" ht="12" customHeight="1">
      <c r="A8" s="5" t="s">
        <v>26</v>
      </c>
      <c r="D8" t="s">
        <v>153</v>
      </c>
      <c r="J8" s="211" t="s">
        <v>877</v>
      </c>
      <c r="L8" s="213" t="s">
        <v>887</v>
      </c>
      <c r="Q8" s="212" t="s">
        <v>915</v>
      </c>
      <c r="S8" s="211" t="s">
        <v>626</v>
      </c>
      <c r="T8" s="211" t="s">
        <v>626</v>
      </c>
      <c r="U8" s="211" t="s">
        <v>624</v>
      </c>
      <c r="W8" s="107" t="s">
        <v>1046</v>
      </c>
      <c r="AA8" s="211" t="s">
        <v>995</v>
      </c>
    </row>
    <row r="9" spans="1:29" ht="12" customHeight="1">
      <c r="A9" s="5" t="s">
        <v>27</v>
      </c>
      <c r="D9" t="s">
        <v>154</v>
      </c>
      <c r="J9" s="211" t="s">
        <v>878</v>
      </c>
      <c r="L9" s="213" t="s">
        <v>888</v>
      </c>
      <c r="Q9" s="212" t="s">
        <v>916</v>
      </c>
      <c r="S9" s="211" t="s">
        <v>624</v>
      </c>
      <c r="T9" s="211" t="s">
        <v>624</v>
      </c>
      <c r="U9" s="211" t="s">
        <v>622</v>
      </c>
      <c r="W9" s="107"/>
    </row>
    <row r="10" spans="1:29" ht="12" customHeight="1">
      <c r="A10" s="5" t="s">
        <v>28</v>
      </c>
      <c r="D10" t="s">
        <v>155</v>
      </c>
      <c r="Q10" s="212" t="s">
        <v>917</v>
      </c>
      <c r="S10" s="211" t="s">
        <v>622</v>
      </c>
      <c r="T10" s="211" t="s">
        <v>622</v>
      </c>
      <c r="U10" s="211" t="s">
        <v>621</v>
      </c>
    </row>
    <row r="11" spans="1:29" ht="12" customHeight="1">
      <c r="A11" s="5" t="s">
        <v>29</v>
      </c>
      <c r="D11" t="s">
        <v>156</v>
      </c>
      <c r="Q11" s="212" t="s">
        <v>918</v>
      </c>
      <c r="S11" s="211" t="s">
        <v>621</v>
      </c>
      <c r="T11" s="211" t="s">
        <v>621</v>
      </c>
      <c r="U11" s="211" t="s">
        <v>620</v>
      </c>
    </row>
    <row r="12" spans="1:29">
      <c r="A12" s="5" t="s">
        <v>113</v>
      </c>
      <c r="D12" t="s">
        <v>157</v>
      </c>
      <c r="Q12" s="212" t="s">
        <v>919</v>
      </c>
      <c r="S12" s="211" t="s">
        <v>620</v>
      </c>
      <c r="T12" s="211" t="s">
        <v>620</v>
      </c>
      <c r="U12" s="211" t="s">
        <v>619</v>
      </c>
    </row>
    <row r="13" spans="1:29">
      <c r="A13" s="5" t="s">
        <v>30</v>
      </c>
      <c r="D13" t="s">
        <v>158</v>
      </c>
      <c r="S13" s="211" t="s">
        <v>619</v>
      </c>
      <c r="T13" s="211" t="s">
        <v>619</v>
      </c>
      <c r="U13" s="211" t="s">
        <v>615</v>
      </c>
    </row>
    <row r="14" spans="1:29" ht="12.75" customHeight="1">
      <c r="A14" s="5" t="s">
        <v>114</v>
      </c>
      <c r="S14" s="211" t="s">
        <v>615</v>
      </c>
      <c r="T14" s="211" t="s">
        <v>615</v>
      </c>
      <c r="U14" s="211" t="s">
        <v>613</v>
      </c>
    </row>
    <row r="15" spans="1:29" ht="12.75" customHeight="1">
      <c r="A15" s="87" t="s">
        <v>168</v>
      </c>
      <c r="S15" s="211" t="s">
        <v>613</v>
      </c>
      <c r="T15" s="211" t="s">
        <v>613</v>
      </c>
      <c r="U15" s="211" t="s">
        <v>611</v>
      </c>
    </row>
    <row r="16" spans="1:29">
      <c r="A16" s="5" t="s">
        <v>31</v>
      </c>
      <c r="S16" s="211" t="s">
        <v>611</v>
      </c>
      <c r="T16" s="211" t="s">
        <v>611</v>
      </c>
      <c r="U16" s="211" t="s">
        <v>609</v>
      </c>
    </row>
    <row r="17" spans="1:21">
      <c r="A17" s="5" t="s">
        <v>32</v>
      </c>
      <c r="S17" s="211" t="s">
        <v>609</v>
      </c>
      <c r="T17" s="211" t="s">
        <v>609</v>
      </c>
      <c r="U17" s="211" t="s">
        <v>607</v>
      </c>
    </row>
    <row r="18" spans="1:21">
      <c r="A18" s="5" t="s">
        <v>33</v>
      </c>
      <c r="S18" s="211" t="s">
        <v>607</v>
      </c>
      <c r="T18" s="211" t="s">
        <v>607</v>
      </c>
      <c r="U18" s="211" t="s">
        <v>605</v>
      </c>
    </row>
    <row r="19" spans="1:21">
      <c r="A19" s="5" t="s">
        <v>34</v>
      </c>
      <c r="S19" s="211" t="s">
        <v>605</v>
      </c>
      <c r="T19" s="211" t="s">
        <v>605</v>
      </c>
      <c r="U19" s="211" t="s">
        <v>603</v>
      </c>
    </row>
    <row r="20" spans="1:21">
      <c r="A20" s="5" t="s">
        <v>35</v>
      </c>
      <c r="S20" s="211" t="s">
        <v>603</v>
      </c>
      <c r="T20" s="211" t="s">
        <v>603</v>
      </c>
      <c r="U20" s="211" t="s">
        <v>601</v>
      </c>
    </row>
    <row r="21" spans="1:21">
      <c r="A21" s="5" t="s">
        <v>36</v>
      </c>
      <c r="S21" s="211" t="s">
        <v>601</v>
      </c>
      <c r="T21" s="211" t="s">
        <v>601</v>
      </c>
      <c r="U21" s="211" t="s">
        <v>599</v>
      </c>
    </row>
    <row r="22" spans="1:21">
      <c r="A22" s="5" t="s">
        <v>37</v>
      </c>
      <c r="S22" s="211" t="s">
        <v>599</v>
      </c>
      <c r="T22" s="211" t="s">
        <v>599</v>
      </c>
      <c r="U22" s="211" t="s">
        <v>559</v>
      </c>
    </row>
    <row r="23" spans="1:21">
      <c r="A23" s="5" t="s">
        <v>38</v>
      </c>
      <c r="S23" s="211" t="s">
        <v>559</v>
      </c>
      <c r="T23" s="211" t="s">
        <v>559</v>
      </c>
      <c r="U23" s="211" t="s">
        <v>557</v>
      </c>
    </row>
    <row r="24" spans="1:21">
      <c r="A24" s="5" t="s">
        <v>39</v>
      </c>
      <c r="S24" s="211" t="s">
        <v>557</v>
      </c>
      <c r="T24" s="211" t="s">
        <v>557</v>
      </c>
      <c r="U24" s="211" t="s">
        <v>555</v>
      </c>
    </row>
    <row r="25" spans="1:21">
      <c r="A25" s="5" t="s">
        <v>40</v>
      </c>
      <c r="S25" s="211" t="s">
        <v>555</v>
      </c>
      <c r="T25" s="211" t="s">
        <v>555</v>
      </c>
      <c r="U25" s="211" t="s">
        <v>553</v>
      </c>
    </row>
    <row r="26" spans="1:21">
      <c r="A26" s="5" t="s">
        <v>41</v>
      </c>
      <c r="S26" s="211" t="s">
        <v>553</v>
      </c>
      <c r="T26" s="211" t="s">
        <v>553</v>
      </c>
      <c r="U26" s="211" t="s">
        <v>597</v>
      </c>
    </row>
    <row r="27" spans="1:21">
      <c r="A27" s="5" t="s">
        <v>42</v>
      </c>
      <c r="S27" s="211" t="s">
        <v>597</v>
      </c>
      <c r="T27" s="211" t="s">
        <v>597</v>
      </c>
      <c r="U27" s="211" t="s">
        <v>588</v>
      </c>
    </row>
    <row r="28" spans="1:21">
      <c r="A28" s="5" t="s">
        <v>43</v>
      </c>
      <c r="S28" s="211" t="s">
        <v>588</v>
      </c>
      <c r="T28" s="211" t="s">
        <v>588</v>
      </c>
      <c r="U28" s="211" t="s">
        <v>586</v>
      </c>
    </row>
    <row r="29" spans="1:21">
      <c r="A29" s="5" t="s">
        <v>44</v>
      </c>
      <c r="S29" s="211" t="s">
        <v>586</v>
      </c>
      <c r="T29" s="211" t="s">
        <v>586</v>
      </c>
      <c r="U29" s="211" t="s">
        <v>584</v>
      </c>
    </row>
    <row r="30" spans="1:21">
      <c r="A30" s="5" t="s">
        <v>45</v>
      </c>
      <c r="S30" s="211" t="s">
        <v>584</v>
      </c>
      <c r="T30" s="211" t="s">
        <v>584</v>
      </c>
      <c r="U30" s="211" t="s">
        <v>582</v>
      </c>
    </row>
    <row r="31" spans="1:21">
      <c r="A31" s="5" t="s">
        <v>46</v>
      </c>
      <c r="S31" s="211" t="s">
        <v>582</v>
      </c>
      <c r="T31" s="211" t="s">
        <v>582</v>
      </c>
      <c r="U31" s="211" t="s">
        <v>580</v>
      </c>
    </row>
    <row r="32" spans="1:21">
      <c r="A32" s="5" t="s">
        <v>47</v>
      </c>
      <c r="S32" s="211" t="s">
        <v>580</v>
      </c>
      <c r="T32" s="211" t="s">
        <v>580</v>
      </c>
      <c r="U32" s="211" t="s">
        <v>578</v>
      </c>
    </row>
    <row r="33" spans="1:21">
      <c r="A33" s="5" t="s">
        <v>48</v>
      </c>
      <c r="S33" s="211" t="s">
        <v>578</v>
      </c>
      <c r="T33" s="211" t="s">
        <v>578</v>
      </c>
      <c r="U33" s="211" t="s">
        <v>576</v>
      </c>
    </row>
    <row r="34" spans="1:21">
      <c r="A34" s="5" t="s">
        <v>49</v>
      </c>
      <c r="S34" s="211" t="s">
        <v>576</v>
      </c>
      <c r="T34" s="211" t="s">
        <v>576</v>
      </c>
      <c r="U34" s="211"/>
    </row>
    <row r="35" spans="1:21">
      <c r="A35" s="5" t="s">
        <v>50</v>
      </c>
    </row>
    <row r="36" spans="1:21">
      <c r="A36" s="5" t="s">
        <v>14</v>
      </c>
    </row>
    <row r="37" spans="1:21">
      <c r="A37" s="5" t="s">
        <v>15</v>
      </c>
    </row>
    <row r="38" spans="1:21">
      <c r="A38" s="5" t="s">
        <v>16</v>
      </c>
    </row>
    <row r="39" spans="1:21">
      <c r="A39" s="5" t="s">
        <v>17</v>
      </c>
    </row>
    <row r="40" spans="1:21">
      <c r="A40" s="5" t="s">
        <v>18</v>
      </c>
    </row>
    <row r="41" spans="1:21">
      <c r="A41" s="5" t="s">
        <v>19</v>
      </c>
    </row>
    <row r="42" spans="1:21">
      <c r="A42" s="5" t="s">
        <v>51</v>
      </c>
    </row>
    <row r="43" spans="1:21">
      <c r="A43" s="5" t="s">
        <v>52</v>
      </c>
    </row>
    <row r="44" spans="1:21">
      <c r="A44" s="5" t="s">
        <v>53</v>
      </c>
    </row>
    <row r="45" spans="1:21">
      <c r="A45" s="5" t="s">
        <v>54</v>
      </c>
    </row>
    <row r="46" spans="1:21">
      <c r="A46" s="5" t="s">
        <v>55</v>
      </c>
    </row>
    <row r="47" spans="1:21">
      <c r="A47" s="5" t="s">
        <v>76</v>
      </c>
    </row>
    <row r="48" spans="1:21">
      <c r="A48" s="5" t="s">
        <v>77</v>
      </c>
    </row>
    <row r="49" spans="1:1">
      <c r="A49" s="5" t="s">
        <v>78</v>
      </c>
    </row>
    <row r="50" spans="1:1">
      <c r="A50" s="5" t="s">
        <v>56</v>
      </c>
    </row>
    <row r="51" spans="1:1">
      <c r="A51" s="5" t="s">
        <v>57</v>
      </c>
    </row>
    <row r="52" spans="1:1">
      <c r="A52" s="5" t="s">
        <v>58</v>
      </c>
    </row>
    <row r="53" spans="1:1">
      <c r="A53" s="5" t="s">
        <v>59</v>
      </c>
    </row>
    <row r="54" spans="1:1">
      <c r="A54" s="5" t="s">
        <v>60</v>
      </c>
    </row>
    <row r="55" spans="1:1">
      <c r="A55" s="5" t="s">
        <v>61</v>
      </c>
    </row>
    <row r="56" spans="1:1">
      <c r="A56" s="5" t="s">
        <v>62</v>
      </c>
    </row>
    <row r="57" spans="1:1">
      <c r="A57" s="87" t="s">
        <v>169</v>
      </c>
    </row>
    <row r="58" spans="1:1">
      <c r="A58" s="5" t="s">
        <v>63</v>
      </c>
    </row>
    <row r="59" spans="1:1">
      <c r="A59" s="5" t="s">
        <v>64</v>
      </c>
    </row>
    <row r="60" spans="1:1">
      <c r="A60" s="5" t="s">
        <v>65</v>
      </c>
    </row>
    <row r="61" spans="1:1">
      <c r="A61" s="5" t="s">
        <v>66</v>
      </c>
    </row>
    <row r="62" spans="1:1">
      <c r="A62" s="5" t="s">
        <v>10</v>
      </c>
    </row>
    <row r="63" spans="1:1">
      <c r="A63" s="5" t="s">
        <v>67</v>
      </c>
    </row>
    <row r="64" spans="1:1">
      <c r="A64" s="5" t="s">
        <v>68</v>
      </c>
    </row>
    <row r="65" spans="1:1">
      <c r="A65" s="5" t="s">
        <v>69</v>
      </c>
    </row>
    <row r="66" spans="1:1">
      <c r="A66" s="5" t="s">
        <v>70</v>
      </c>
    </row>
    <row r="67" spans="1:1">
      <c r="A67" s="5" t="s">
        <v>71</v>
      </c>
    </row>
    <row r="68" spans="1:1">
      <c r="A68" s="5" t="s">
        <v>72</v>
      </c>
    </row>
    <row r="69" spans="1:1">
      <c r="A69" s="5" t="s">
        <v>73</v>
      </c>
    </row>
    <row r="70" spans="1:1">
      <c r="A70" s="5" t="s">
        <v>74</v>
      </c>
    </row>
    <row r="71" spans="1:1">
      <c r="A71" s="5" t="s">
        <v>75</v>
      </c>
    </row>
    <row r="72" spans="1:1">
      <c r="A72" s="5" t="s">
        <v>79</v>
      </c>
    </row>
    <row r="73" spans="1:1">
      <c r="A73" s="5" t="s">
        <v>80</v>
      </c>
    </row>
    <row r="74" spans="1:1">
      <c r="A74" s="5" t="s">
        <v>81</v>
      </c>
    </row>
    <row r="75" spans="1:1">
      <c r="A75" s="5" t="s">
        <v>82</v>
      </c>
    </row>
    <row r="76" spans="1:1">
      <c r="A76" s="5" t="s">
        <v>83</v>
      </c>
    </row>
    <row r="77" spans="1:1">
      <c r="A77" s="5" t="s">
        <v>84</v>
      </c>
    </row>
    <row r="78" spans="1:1">
      <c r="A78" s="5" t="s">
        <v>85</v>
      </c>
    </row>
    <row r="79" spans="1:1">
      <c r="A79" s="5" t="s">
        <v>13</v>
      </c>
    </row>
    <row r="80" spans="1:1">
      <c r="A80" s="5" t="s">
        <v>86</v>
      </c>
    </row>
    <row r="81" spans="1:1">
      <c r="A81" s="5" t="s">
        <v>87</v>
      </c>
    </row>
    <row r="82" spans="1:1">
      <c r="A82" s="5" t="s">
        <v>88</v>
      </c>
    </row>
    <row r="83" spans="1:1">
      <c r="A83" s="5" t="s">
        <v>89</v>
      </c>
    </row>
    <row r="84" spans="1:1">
      <c r="A84" s="5" t="s">
        <v>90</v>
      </c>
    </row>
    <row r="85" spans="1:1">
      <c r="A85" s="5" t="s">
        <v>91</v>
      </c>
    </row>
    <row r="86" spans="1:1">
      <c r="A86" s="5" t="s">
        <v>92</v>
      </c>
    </row>
    <row r="87" spans="1:1">
      <c r="A87" s="5" t="s">
        <v>93</v>
      </c>
    </row>
  </sheetData>
  <sheetProtection formatColumns="0" formatRows="0"/>
  <phoneticPr fontId="12"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et_union">
    <tabColor indexed="47"/>
  </sheetPr>
  <dimension ref="A1:KV36"/>
  <sheetViews>
    <sheetView showGridLines="0" workbookViewId="0">
      <selection activeCell="I44" sqref="I44"/>
    </sheetView>
  </sheetViews>
  <sheetFormatPr defaultRowHeight="11.25"/>
  <cols>
    <col min="1" max="1" width="16.85546875" customWidth="1"/>
    <col min="6" max="6" width="9.42578125" customWidth="1"/>
    <col min="7" max="7" width="11.85546875" customWidth="1"/>
    <col min="8" max="8" width="13.42578125" customWidth="1"/>
    <col min="9" max="9" width="10" customWidth="1"/>
    <col min="10" max="10" width="4" customWidth="1"/>
    <col min="12" max="12" width="32.28515625" customWidth="1"/>
    <col min="13" max="13" width="31.140625" customWidth="1"/>
    <col min="15" max="15" width="25.42578125" customWidth="1"/>
    <col min="19" max="19" width="21.42578125" customWidth="1"/>
  </cols>
  <sheetData>
    <row r="1" spans="1:220" s="119" customFormat="1" ht="15">
      <c r="A1" s="118" t="s">
        <v>182</v>
      </c>
      <c r="D1" s="120"/>
      <c r="E1" s="120"/>
      <c r="BO1" s="135"/>
      <c r="BP1" s="135"/>
      <c r="BQ1" s="135"/>
      <c r="BR1" s="135"/>
      <c r="BS1" s="135"/>
      <c r="BT1" s="135"/>
      <c r="BU1" s="135"/>
      <c r="BY1" s="135"/>
    </row>
    <row r="2" spans="1:220" s="12" customFormat="1" ht="15" customHeight="1">
      <c r="C2" s="121"/>
      <c r="D2" s="230"/>
      <c r="E2" s="231"/>
      <c r="F2" s="85"/>
      <c r="BO2" s="136"/>
      <c r="BP2" s="136"/>
      <c r="BQ2" s="136"/>
      <c r="BR2" s="136"/>
      <c r="BS2" s="136"/>
      <c r="BT2" s="136"/>
      <c r="BU2" s="136"/>
      <c r="BY2" s="136"/>
    </row>
    <row r="3" spans="1:220">
      <c r="A3" s="42" t="s">
        <v>959</v>
      </c>
      <c r="D3" s="84"/>
      <c r="E3" s="84"/>
      <c r="F3" s="327"/>
      <c r="G3" s="327"/>
      <c r="H3" s="327"/>
      <c r="I3" s="327"/>
      <c r="J3" s="327"/>
      <c r="K3" s="327"/>
      <c r="L3" s="327"/>
      <c r="M3" s="327"/>
      <c r="N3" s="327"/>
      <c r="O3" s="327"/>
      <c r="P3" s="327"/>
      <c r="Q3" s="327"/>
      <c r="R3" s="327"/>
      <c r="S3" s="327"/>
      <c r="T3" s="327"/>
      <c r="U3" s="327"/>
      <c r="V3" s="327"/>
      <c r="W3" s="327"/>
      <c r="X3" s="327"/>
      <c r="Y3" s="327"/>
      <c r="Z3" s="327"/>
      <c r="AA3" s="327"/>
      <c r="AB3" s="301"/>
      <c r="AC3" s="301"/>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row>
    <row r="4" spans="1:220" s="148" customFormat="1">
      <c r="A4" s="290"/>
      <c r="B4" s="288" t="s">
        <v>962</v>
      </c>
      <c r="C4" s="174"/>
      <c r="D4" s="175"/>
      <c r="E4" s="232"/>
      <c r="F4" s="233"/>
      <c r="G4" s="233"/>
      <c r="H4" s="233"/>
      <c r="I4" s="233"/>
      <c r="J4" s="369"/>
      <c r="K4" s="369"/>
      <c r="L4" s="369"/>
      <c r="M4" s="369"/>
      <c r="N4" s="298"/>
      <c r="O4" s="369"/>
      <c r="P4" s="369"/>
      <c r="Q4" s="369"/>
      <c r="R4" s="369"/>
      <c r="S4" s="298"/>
      <c r="T4" s="299"/>
      <c r="U4" s="321"/>
      <c r="V4" s="370"/>
      <c r="W4" s="371"/>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3"/>
      <c r="BC4" s="165"/>
      <c r="BD4" s="302"/>
      <c r="BE4" s="303"/>
      <c r="BF4" s="303"/>
      <c r="BG4" s="304"/>
      <c r="BH4" s="302"/>
      <c r="BI4" s="302"/>
    </row>
    <row r="5" spans="1:220">
      <c r="A5" s="42" t="s">
        <v>964</v>
      </c>
      <c r="D5" s="84"/>
      <c r="E5" s="84"/>
      <c r="F5" s="84"/>
      <c r="G5" s="84"/>
      <c r="H5" s="84"/>
      <c r="I5" s="84"/>
      <c r="J5" s="84"/>
      <c r="K5" s="84"/>
      <c r="L5" s="84"/>
      <c r="M5" s="84"/>
      <c r="N5" s="84"/>
      <c r="O5" s="84"/>
      <c r="P5" s="84"/>
      <c r="Q5" s="84"/>
      <c r="R5" s="84"/>
      <c r="S5" s="84"/>
      <c r="T5" s="84"/>
      <c r="U5" s="84"/>
      <c r="V5" s="84"/>
      <c r="W5" s="84"/>
      <c r="X5" s="374"/>
      <c r="Y5" s="374"/>
      <c r="Z5" s="374"/>
      <c r="AA5" s="374"/>
      <c r="AB5" s="375"/>
      <c r="AC5" s="375"/>
      <c r="AD5" s="84"/>
      <c r="AE5" s="84"/>
      <c r="AF5" s="84"/>
      <c r="AG5" s="84"/>
      <c r="AH5" s="84"/>
      <c r="AI5" s="84"/>
      <c r="AJ5" s="84"/>
      <c r="AK5" s="84"/>
      <c r="AL5" s="84"/>
      <c r="AM5" s="84"/>
      <c r="AN5" s="84"/>
      <c r="AO5" s="84"/>
      <c r="AP5" s="84"/>
      <c r="AQ5" s="84"/>
      <c r="AR5" s="84"/>
      <c r="AS5" s="84"/>
      <c r="AT5" s="84"/>
      <c r="AU5" s="84"/>
      <c r="AV5" s="84"/>
      <c r="AW5" s="84"/>
      <c r="AX5" s="84"/>
      <c r="AY5" s="84"/>
      <c r="AZ5" s="84"/>
      <c r="BA5" s="84"/>
      <c r="BB5" s="84"/>
    </row>
    <row r="6" spans="1:220" s="148" customFormat="1" ht="14.25">
      <c r="A6" s="290"/>
      <c r="B6" s="288" t="s">
        <v>963</v>
      </c>
      <c r="C6" s="317"/>
      <c r="D6" s="175"/>
      <c r="E6" s="376"/>
      <c r="F6" s="371"/>
      <c r="G6" s="377"/>
      <c r="H6" s="377"/>
      <c r="I6" s="377"/>
      <c r="J6" s="369"/>
      <c r="K6" s="369"/>
      <c r="L6" s="369"/>
      <c r="M6" s="369"/>
      <c r="N6" s="369"/>
      <c r="O6" s="369"/>
      <c r="P6" s="369"/>
      <c r="Q6" s="369"/>
      <c r="R6" s="369"/>
      <c r="S6" s="369"/>
      <c r="T6" s="378"/>
      <c r="U6" s="321"/>
      <c r="V6" s="370"/>
      <c r="W6" s="371"/>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3"/>
      <c r="BC6" s="165"/>
      <c r="BD6" s="302"/>
      <c r="BE6" s="305"/>
      <c r="BF6" s="305"/>
      <c r="BG6" s="305"/>
      <c r="BH6" s="306"/>
      <c r="BI6" s="306"/>
    </row>
    <row r="7" spans="1:220">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row>
    <row r="9" spans="1:220">
      <c r="A9" s="42" t="s">
        <v>867</v>
      </c>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c r="EH9" s="327"/>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row>
    <row r="10" spans="1:220" s="154" customFormat="1">
      <c r="A10" s="153"/>
      <c r="B10" s="153"/>
      <c r="C10" s="183"/>
      <c r="D10" s="379"/>
      <c r="E10" s="343"/>
      <c r="F10" s="380"/>
      <c r="G10" s="381"/>
      <c r="H10" s="380"/>
      <c r="I10" s="380"/>
      <c r="J10" s="380"/>
      <c r="K10" s="380"/>
      <c r="L10" s="380"/>
      <c r="M10" s="380"/>
      <c r="N10" s="380"/>
      <c r="O10" s="380"/>
      <c r="P10" s="380"/>
      <c r="Q10" s="380"/>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2" t="s">
        <v>2</v>
      </c>
      <c r="BQ10" s="383"/>
      <c r="BR10" s="383"/>
      <c r="BS10" s="383"/>
      <c r="BT10" s="382"/>
      <c r="BU10" s="382"/>
      <c r="BV10" s="382"/>
      <c r="BW10" s="382"/>
      <c r="BX10" s="382"/>
      <c r="BY10" s="382"/>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402"/>
      <c r="DQ10" s="402"/>
      <c r="DR10" s="402"/>
      <c r="DS10" s="402"/>
      <c r="DT10" s="402"/>
      <c r="DU10" s="380"/>
      <c r="DV10" s="380"/>
      <c r="DW10" s="380"/>
      <c r="DX10" s="380"/>
      <c r="DY10" s="380"/>
      <c r="DZ10" s="402"/>
      <c r="EA10" s="402"/>
      <c r="EB10" s="402"/>
      <c r="EC10" s="402"/>
      <c r="ED10" s="402"/>
      <c r="EE10" s="402"/>
      <c r="EF10" s="402"/>
      <c r="EG10" s="402"/>
      <c r="EH10" s="402"/>
      <c r="EI10" s="402"/>
      <c r="EJ10" s="402"/>
      <c r="EK10" s="402"/>
      <c r="EL10" s="402"/>
      <c r="EM10" s="402"/>
      <c r="EN10" s="402"/>
      <c r="EO10" s="402"/>
      <c r="EP10" s="402"/>
      <c r="EQ10" s="402"/>
      <c r="ER10" s="402"/>
      <c r="ES10" s="402"/>
      <c r="ET10" s="402"/>
      <c r="EU10" s="402"/>
      <c r="EV10" s="402"/>
      <c r="EW10" s="402"/>
      <c r="EX10" s="402"/>
      <c r="EY10" s="402"/>
      <c r="EZ10" s="402"/>
      <c r="FA10" s="402"/>
      <c r="FB10" s="402"/>
      <c r="FC10" s="402"/>
      <c r="FD10" s="402"/>
      <c r="FE10" s="402"/>
      <c r="FF10" s="402"/>
      <c r="FG10" s="402"/>
      <c r="FH10" s="402"/>
      <c r="FI10" s="380"/>
      <c r="FJ10" s="380"/>
      <c r="FK10" s="380"/>
      <c r="FL10" s="380"/>
      <c r="FM10" s="380"/>
      <c r="FN10" s="380"/>
      <c r="FO10" s="380"/>
      <c r="FP10" s="380"/>
      <c r="FQ10" s="380"/>
      <c r="FR10" s="380"/>
      <c r="FS10" s="428"/>
      <c r="FT10" s="402"/>
      <c r="FU10" s="403"/>
      <c r="FV10" s="294" t="str">
        <f>IF(LEN('1. Объекты'!W9)&gt;0,'1. Объекты'!W9,"")</f>
        <v/>
      </c>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row>
    <row r="11" spans="1:220" ht="33.75">
      <c r="A11" s="42" t="s">
        <v>870</v>
      </c>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359" t="s">
        <v>1050</v>
      </c>
      <c r="BU11" s="359" t="s">
        <v>1051</v>
      </c>
      <c r="BV11" s="359" t="s">
        <v>1052</v>
      </c>
      <c r="BW11" s="359" t="s">
        <v>1053</v>
      </c>
      <c r="BX11" s="359" t="s">
        <v>1054</v>
      </c>
      <c r="BY11" s="359" t="s">
        <v>1055</v>
      </c>
      <c r="BZ11" s="359" t="s">
        <v>1056</v>
      </c>
      <c r="CA11" s="359" t="s">
        <v>1057</v>
      </c>
      <c r="CB11" s="359" t="s">
        <v>1058</v>
      </c>
      <c r="CC11" s="359" t="s">
        <v>1059</v>
      </c>
      <c r="CD11" s="384" t="s">
        <v>1060</v>
      </c>
      <c r="CE11" s="384" t="s">
        <v>1061</v>
      </c>
      <c r="CF11" s="384" t="s">
        <v>1062</v>
      </c>
      <c r="CG11" s="384" t="s">
        <v>1063</v>
      </c>
      <c r="CH11" s="384" t="s">
        <v>1064</v>
      </c>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row>
    <row r="12" spans="1:220" s="153" customFormat="1">
      <c r="C12" s="168"/>
      <c r="D12" s="534"/>
      <c r="E12" s="535"/>
      <c r="F12" s="209">
        <v>0</v>
      </c>
      <c r="G12" s="412"/>
      <c r="H12" s="412"/>
      <c r="I12" s="412"/>
      <c r="J12" s="412"/>
      <c r="K12" s="412"/>
      <c r="L12" s="412"/>
      <c r="M12" s="412"/>
      <c r="N12" s="412"/>
      <c r="O12" s="413"/>
      <c r="P12" s="413"/>
      <c r="Q12" s="413"/>
      <c r="R12" s="413"/>
      <c r="S12" s="413"/>
      <c r="T12" s="413"/>
      <c r="U12" s="413"/>
      <c r="V12" s="413"/>
      <c r="W12" s="413"/>
      <c r="X12" s="413"/>
      <c r="Y12" s="413"/>
      <c r="Z12" s="413"/>
      <c r="AA12" s="413"/>
      <c r="AB12" s="413"/>
      <c r="AC12" s="413"/>
      <c r="AD12" s="413"/>
      <c r="AE12" s="413"/>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5"/>
      <c r="BP12" s="207"/>
      <c r="BS12" s="153" t="str">
        <f>IFERROR(INDEX('1. Объекты'!$E$13:$E$9992,MATCH(E12,'1. Объекты'!$E$13:$E$9992,0)),"")</f>
        <v/>
      </c>
      <c r="BT12" s="518">
        <f>SUM(BK12:BK13)</f>
        <v>0</v>
      </c>
      <c r="BU12" s="518">
        <f>SUM(BL12:BL13)</f>
        <v>0</v>
      </c>
      <c r="BV12" s="518">
        <f>SUM(BM12:BM13)</f>
        <v>0</v>
      </c>
      <c r="BW12" s="518">
        <f>SUM(BN12:BN13)</f>
        <v>0</v>
      </c>
      <c r="BX12" s="518">
        <f>SUM(BO12:BO13)</f>
        <v>0</v>
      </c>
      <c r="BY12" s="518"/>
      <c r="BZ12" s="518"/>
      <c r="CA12" s="518"/>
      <c r="CB12" s="518"/>
      <c r="CC12" s="518"/>
      <c r="CD12" s="518" t="str">
        <f>IF(BT12=BY12,"true","false")</f>
        <v>true</v>
      </c>
      <c r="CE12" s="518" t="str">
        <f>IF(BU12=BZ12,"true","false")</f>
        <v>true</v>
      </c>
      <c r="CF12" s="518" t="str">
        <f>IF(BV12=CA12,"true","false")</f>
        <v>true</v>
      </c>
      <c r="CG12" s="518" t="str">
        <f>IF(BW12=CB12,"true","false")</f>
        <v>true</v>
      </c>
      <c r="CH12" s="518" t="str">
        <f>IF(BX12=CC12,"true","false")</f>
        <v>true</v>
      </c>
    </row>
    <row r="13" spans="1:220" s="153" customFormat="1">
      <c r="C13" s="168"/>
      <c r="D13" s="523"/>
      <c r="E13" s="526"/>
      <c r="F13" s="208"/>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207"/>
      <c r="BS13" s="153" t="str">
        <f>IFERROR(INDEX('1. Объекты'!$E$13:$E$9992,MATCH(E13,'1. Объекты'!$E$13:$E$9992,0)),"")</f>
        <v/>
      </c>
      <c r="BT13" s="518"/>
      <c r="BU13" s="518"/>
      <c r="BV13" s="518"/>
      <c r="BW13" s="518"/>
      <c r="BX13" s="518"/>
      <c r="BY13" s="518"/>
      <c r="BZ13" s="518"/>
      <c r="CA13" s="518"/>
      <c r="CB13" s="518"/>
      <c r="CC13" s="518"/>
      <c r="CD13" s="518"/>
      <c r="CE13" s="518"/>
      <c r="CF13" s="518"/>
      <c r="CG13" s="518"/>
      <c r="CH13" s="518"/>
    </row>
    <row r="14" spans="1:220">
      <c r="A14" s="42" t="s">
        <v>871</v>
      </c>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row>
    <row r="15" spans="1:220" s="153" customFormat="1">
      <c r="C15" s="168"/>
      <c r="D15"/>
      <c r="E15" s="327"/>
      <c r="F15" s="175"/>
      <c r="G15" s="371" t="s">
        <v>2</v>
      </c>
      <c r="H15" s="371" t="s">
        <v>2</v>
      </c>
      <c r="I15" s="371" t="s">
        <v>2</v>
      </c>
      <c r="J15" s="371" t="s">
        <v>2</v>
      </c>
      <c r="K15" s="371" t="s">
        <v>2</v>
      </c>
      <c r="L15" s="383"/>
      <c r="M15" s="383"/>
      <c r="N15" s="383"/>
      <c r="O15" s="383"/>
      <c r="P15" s="383"/>
      <c r="Q15" s="383"/>
      <c r="R15" s="383"/>
      <c r="S15" s="383"/>
      <c r="T15" s="383"/>
      <c r="U15" s="383"/>
      <c r="V15" s="383"/>
      <c r="W15" s="383"/>
      <c r="X15" s="383"/>
      <c r="Y15" s="383"/>
      <c r="Z15" s="383"/>
      <c r="AA15" s="383"/>
      <c r="AB15" s="383"/>
      <c r="AC15" s="383"/>
      <c r="AD15" s="383"/>
      <c r="AE15" s="383"/>
      <c r="AF15" s="175"/>
      <c r="AG15" s="175"/>
      <c r="AH15" s="175"/>
      <c r="AI15" s="175"/>
      <c r="AJ15" s="175"/>
      <c r="AK15" s="385"/>
      <c r="AL15" s="383"/>
      <c r="AM15" s="383"/>
      <c r="AN15" s="383"/>
      <c r="AO15" s="383"/>
      <c r="AP15" s="383"/>
      <c r="AQ15" s="383"/>
      <c r="AR15" s="383"/>
      <c r="AS15" s="383"/>
      <c r="AT15" s="383"/>
      <c r="AU15" s="383"/>
      <c r="AV15" s="386"/>
      <c r="AW15" s="386"/>
      <c r="AX15" s="386"/>
      <c r="AY15" s="386"/>
      <c r="AZ15" s="386"/>
      <c r="BA15" s="387"/>
      <c r="BB15" s="387"/>
      <c r="BC15" s="387"/>
      <c r="BD15" s="387"/>
      <c r="BE15" s="387"/>
      <c r="BF15" s="387"/>
      <c r="BG15" s="387"/>
      <c r="BH15" s="387"/>
      <c r="BI15" s="387"/>
      <c r="BJ15" s="387"/>
      <c r="BK15" s="387"/>
      <c r="BL15" s="387"/>
      <c r="BM15" s="387"/>
      <c r="BN15" s="387"/>
      <c r="BO15" s="387"/>
      <c r="BP15" s="216"/>
      <c r="BS15" s="217" t="str">
        <f>IFERROR(INDEX('1. Объекты'!$E$13:$E$9992,MATCH(E15,'1. Объекты'!$E$13:$E$9992,0)),"")</f>
        <v/>
      </c>
      <c r="BT15" s="217"/>
      <c r="BU15" s="217"/>
    </row>
    <row r="16" spans="1:220">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row>
    <row r="19" spans="1:308" ht="12" thickBot="1">
      <c r="A19" s="42" t="s">
        <v>939</v>
      </c>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42"/>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c r="HI19" s="327"/>
      <c r="HJ19" s="327"/>
      <c r="HK19" s="327"/>
      <c r="HL19" s="327"/>
      <c r="HM19" s="327"/>
      <c r="HN19" s="327"/>
      <c r="HO19" s="327"/>
      <c r="HP19" s="327"/>
      <c r="HQ19" s="327"/>
      <c r="HR19" s="327"/>
      <c r="HS19" s="327"/>
      <c r="HT19" s="327"/>
      <c r="HU19" s="327"/>
      <c r="HV19" s="327"/>
      <c r="HW19" s="327"/>
      <c r="HX19" s="327"/>
      <c r="HY19" s="327"/>
      <c r="HZ19" s="327"/>
      <c r="IA19" s="327"/>
      <c r="IB19" s="327"/>
      <c r="IC19" s="327"/>
      <c r="ID19" s="327"/>
      <c r="IE19" s="327"/>
      <c r="IF19" s="327"/>
      <c r="IG19" s="327"/>
      <c r="IH19" s="327"/>
      <c r="II19" s="327"/>
      <c r="IJ19" s="327"/>
      <c r="IK19" s="342"/>
      <c r="IL19" s="327"/>
      <c r="IM19" s="327"/>
      <c r="IN19" s="327"/>
      <c r="IO19" s="327"/>
      <c r="IP19" s="327"/>
      <c r="IQ19" s="327"/>
      <c r="IR19" s="327"/>
      <c r="IS19" s="327"/>
      <c r="IT19" s="327"/>
      <c r="IU19" s="327"/>
      <c r="IV19" s="327"/>
      <c r="IW19" s="327"/>
      <c r="IX19" s="327"/>
      <c r="IY19" s="327"/>
      <c r="IZ19" s="327"/>
      <c r="JA19" s="327"/>
      <c r="JB19" s="327"/>
      <c r="JC19" s="327"/>
      <c r="JD19" s="327"/>
      <c r="JE19" s="327"/>
      <c r="JF19" s="342"/>
      <c r="JG19" s="327"/>
      <c r="JH19" s="327"/>
      <c r="JI19" s="327"/>
      <c r="JJ19" s="327"/>
      <c r="JK19" s="327"/>
      <c r="JL19" s="327"/>
      <c r="JM19" s="327"/>
      <c r="JN19" s="327"/>
      <c r="JO19" s="327"/>
      <c r="JP19" s="327"/>
      <c r="JQ19" s="327"/>
      <c r="JR19" s="327"/>
      <c r="JS19" s="327"/>
      <c r="JT19" s="327"/>
      <c r="JU19" s="327"/>
      <c r="JV19" s="327"/>
      <c r="JW19" s="327"/>
      <c r="JX19" s="327"/>
      <c r="JY19" s="327"/>
      <c r="JZ19" s="327"/>
      <c r="KA19" s="327"/>
      <c r="KB19" s="327"/>
      <c r="KC19" s="327"/>
      <c r="KD19" s="327"/>
      <c r="KE19" s="327"/>
      <c r="KF19" s="327"/>
      <c r="KG19" s="327"/>
      <c r="KH19" s="327"/>
      <c r="KI19" s="327"/>
      <c r="KJ19" s="327"/>
      <c r="KK19" s="327"/>
      <c r="KL19" s="327"/>
      <c r="KM19" s="327"/>
      <c r="KN19" s="327"/>
      <c r="KO19" s="327"/>
      <c r="KP19" s="327"/>
      <c r="KQ19" s="327"/>
      <c r="KR19" s="327"/>
      <c r="KS19" s="327"/>
      <c r="KT19" s="327"/>
      <c r="KU19" s="327"/>
    </row>
    <row r="20" spans="1:308">
      <c r="C20" s="327"/>
      <c r="D20" s="490"/>
      <c r="E20" s="491"/>
      <c r="F20" s="229">
        <v>2016</v>
      </c>
      <c r="G20" s="280">
        <f>H20+S20+P20+Q20+R20+AD20+AI20+SUM(AJ20:AP20)</f>
        <v>0</v>
      </c>
      <c r="H20" s="280">
        <f>SUM(I20:O20)</f>
        <v>0</v>
      </c>
      <c r="I20" s="338"/>
      <c r="J20" s="338"/>
      <c r="K20" s="338"/>
      <c r="L20" s="338"/>
      <c r="M20" s="338"/>
      <c r="N20" s="338"/>
      <c r="O20" s="338"/>
      <c r="P20" s="338"/>
      <c r="Q20" s="338"/>
      <c r="R20" s="338"/>
      <c r="S20" s="280">
        <f>SUM(T20:AC20)</f>
        <v>0</v>
      </c>
      <c r="T20" s="338"/>
      <c r="U20" s="338"/>
      <c r="V20" s="338"/>
      <c r="W20" s="338"/>
      <c r="X20" s="338"/>
      <c r="Y20" s="338"/>
      <c r="Z20" s="338"/>
      <c r="AA20" s="338"/>
      <c r="AB20" s="338"/>
      <c r="AC20" s="338"/>
      <c r="AD20" s="280">
        <f>SUM(AE20:AH20)</f>
        <v>0</v>
      </c>
      <c r="AE20" s="338"/>
      <c r="AF20" s="338"/>
      <c r="AG20" s="338"/>
      <c r="AH20" s="338"/>
      <c r="AI20" s="338"/>
      <c r="AJ20" s="338"/>
      <c r="AK20" s="338"/>
      <c r="AL20" s="338"/>
      <c r="AM20" s="338"/>
      <c r="AN20" s="338"/>
      <c r="AO20" s="338"/>
      <c r="AP20" s="338"/>
      <c r="AQ20" s="280">
        <f>AR20+AY20</f>
        <v>0</v>
      </c>
      <c r="AR20" s="280">
        <f>AS20+AT20</f>
        <v>0</v>
      </c>
      <c r="AS20" s="338"/>
      <c r="AT20" s="280">
        <f>SUM(AU20:AX20)</f>
        <v>0</v>
      </c>
      <c r="AU20" s="338"/>
      <c r="AV20" s="338"/>
      <c r="AW20" s="338"/>
      <c r="AX20" s="338"/>
      <c r="AY20" s="280">
        <f>SUM(AZ20:BA20)</f>
        <v>0</v>
      </c>
      <c r="AZ20" s="338"/>
      <c r="BA20" s="280">
        <f>SUM(BB20:BE20)</f>
        <v>0</v>
      </c>
      <c r="BB20" s="338"/>
      <c r="BC20" s="338"/>
      <c r="BD20" s="338"/>
      <c r="BE20" s="338"/>
      <c r="BF20" s="280">
        <f>BG20+BJ20+BQ20+BT20</f>
        <v>0</v>
      </c>
      <c r="BG20" s="280">
        <f>SUM(BH20:BI20)</f>
        <v>0</v>
      </c>
      <c r="BH20" s="340"/>
      <c r="BI20" s="280">
        <f>IFERROR('2. Затраты'!BI$18*SUMIFS('3. Котельные'!$H$12:$H$14,'3. Котельные'!$D$12:$D$14,$D20)/SUM('3. Котельные'!$H$12:$H$14),0)</f>
        <v>0</v>
      </c>
      <c r="BJ20" s="280">
        <f>BK20+BN20</f>
        <v>0</v>
      </c>
      <c r="BK20" s="280">
        <f>SUM(BL20:BM20)</f>
        <v>0</v>
      </c>
      <c r="BL20" s="340"/>
      <c r="BM20" s="280">
        <f>IFERROR('2. Затраты'!BM$18*SUMIFS('3. Котельные'!$H$12:$H$14,'3. Котельные'!$D$12:$D$14,$D20)/SUM('3. Котельные'!$H$12:$H$14),0)</f>
        <v>0</v>
      </c>
      <c r="BN20" s="282">
        <f>BO20+BP20</f>
        <v>0</v>
      </c>
      <c r="BO20" s="340"/>
      <c r="BP20" s="280">
        <f>IFERROR('2. Затраты'!BP$18*SUMIFS('3. Котельные'!$H$12:$H$14,'3. Котельные'!$D$12:$D$14,$D20)/SUM('3. Котельные'!$H$12:$H$14),0)</f>
        <v>0</v>
      </c>
      <c r="BQ20" s="280">
        <f>BR20+BS20</f>
        <v>0</v>
      </c>
      <c r="BR20" s="340"/>
      <c r="BS20" s="280">
        <f>IFERROR('2. Затраты'!BS$18*SUMIFS('3. Котельные'!$H$12:$H$14,'3. Котельные'!$D$12:$D$14,$D20)/SUM('3. Котельные'!$H$12:$H$14),0)</f>
        <v>0</v>
      </c>
      <c r="BT20" s="280">
        <f>BU20+BV20</f>
        <v>0</v>
      </c>
      <c r="BU20" s="340"/>
      <c r="BV20" s="280">
        <f>IFERROR('2. Затраты'!BV$18*SUMIFS('3. Котельные'!$H$12:$H$14,'3. Котельные'!$D$12:$D$14,$D20)/SUM('3. Котельные'!$H$12:$H$14),0)</f>
        <v>0</v>
      </c>
      <c r="BW20" s="280">
        <f>BX20+CB20+CF20+CJ20</f>
        <v>0</v>
      </c>
      <c r="BX20" s="280">
        <f>BY20+BZ20</f>
        <v>0</v>
      </c>
      <c r="BY20" s="340"/>
      <c r="BZ20" s="280">
        <f>IFERROR('2. Затраты'!BZ$18*SUMIFS('3. Котельные'!$H$12:$H$14,'3. Котельные'!$D$12:$D$14,$D20)/SUM('3. Котельные'!$H$12:$H$14),0)</f>
        <v>0</v>
      </c>
      <c r="CA20" s="340"/>
      <c r="CB20" s="280">
        <f>CC20+CD20</f>
        <v>0</v>
      </c>
      <c r="CC20" s="340"/>
      <c r="CD20" s="280">
        <f>IFERROR('2. Затраты'!CD$18*SUMIFS('3. Котельные'!$H$12:$H$14,'3. Котельные'!$D$12:$D$14,$D20)/SUM('3. Котельные'!$H$12:$H$14),0)</f>
        <v>0</v>
      </c>
      <c r="CE20" s="340"/>
      <c r="CF20" s="280">
        <f>CG20+CH20</f>
        <v>0</v>
      </c>
      <c r="CG20" s="340"/>
      <c r="CH20" s="280">
        <f>IFERROR('2. Затраты'!CH$18*SUMIFS('3. Котельные'!$H$12:$H$14,'3. Котельные'!$D$12:$D$14,$D20)/SUM('3. Котельные'!$H$12:$H$14),0)</f>
        <v>0</v>
      </c>
      <c r="CI20" s="340"/>
      <c r="CJ20" s="280">
        <f>CK20+CL20</f>
        <v>0</v>
      </c>
      <c r="CK20" s="340"/>
      <c r="CL20" s="280">
        <f>IFERROR('2. Затраты'!CL$18*SUMIFS('3. Котельные'!$H$12:$H$14,'3. Котельные'!$D$12:$D$14,$D20)/SUM('3. Котельные'!$H$12:$H$14),0)</f>
        <v>0</v>
      </c>
      <c r="CM20" s="340"/>
      <c r="CN20" s="280">
        <f>CO20+CR20+CU20+CX20</f>
        <v>0</v>
      </c>
      <c r="CO20" s="280">
        <f>CP20+CQ20</f>
        <v>0</v>
      </c>
      <c r="CP20" s="340"/>
      <c r="CQ20" s="280">
        <f>IFERROR('2. Затраты'!CQ$18*SUMIFS('3. Котельные'!$H$12:$H$14,'3. Котельные'!$D$12:$D$14,$D20)/SUM('3. Котельные'!$H$12:$H$14),0)</f>
        <v>0</v>
      </c>
      <c r="CR20" s="280">
        <f>CS20+CT20</f>
        <v>0</v>
      </c>
      <c r="CS20" s="340"/>
      <c r="CT20" s="280">
        <f>IFERROR('2. Затраты'!CT$18*SUMIFS('3. Котельные'!$H$12:$H$14,'3. Котельные'!$D$12:$D$14,$D20)/SUM('3. Котельные'!$H$12:$H$14),0)</f>
        <v>0</v>
      </c>
      <c r="CU20" s="280">
        <f>CV20+CW20</f>
        <v>0</v>
      </c>
      <c r="CV20" s="340"/>
      <c r="CW20" s="280">
        <f>IFERROR('2. Затраты'!CW$18*SUMIFS('3. Котельные'!$H$12:$H$14,'3. Котельные'!$D$12:$D$14,$D20)/SUM('3. Котельные'!$H$12:$H$14),0)</f>
        <v>0</v>
      </c>
      <c r="CX20" s="280">
        <f>CY20+CZ20</f>
        <v>0</v>
      </c>
      <c r="CY20" s="340"/>
      <c r="CZ20" s="280">
        <f>IFERROR('2. Затраты'!CZ$18*SUMIFS('3. Котельные'!$H$12:$H$14,'3. Котельные'!$D$12:$D$14,$D20)/SUM('3. Котельные'!$H$12:$H$14),0)</f>
        <v>0</v>
      </c>
      <c r="DA20" s="280">
        <f>DB20*DC20</f>
        <v>0</v>
      </c>
      <c r="DB20" s="340"/>
      <c r="DC20" s="340"/>
      <c r="DD20" s="280">
        <f>DE20*DF20</f>
        <v>0</v>
      </c>
      <c r="DE20" s="340"/>
      <c r="DF20" s="340"/>
      <c r="DG20" s="340"/>
      <c r="DH20" s="340"/>
      <c r="DI20" s="280">
        <f>DJ20+DM20+DP20+DW20+DZ20+EC20+EG20</f>
        <v>0</v>
      </c>
      <c r="DJ20" s="280">
        <f>DK20+DL20</f>
        <v>0</v>
      </c>
      <c r="DK20" s="340"/>
      <c r="DL20" s="280">
        <f>IFERROR('2. Затраты'!DL$18*SUMIFS('3. Котельные'!$H$12:$H$14,'3. Котельные'!$D$12:$D$14,$D20)/SUM('3. Котельные'!$H$12:$H$14),0)</f>
        <v>0</v>
      </c>
      <c r="DM20" s="280">
        <f>DN20+DO20</f>
        <v>0</v>
      </c>
      <c r="DN20" s="340"/>
      <c r="DO20" s="280">
        <f>IFERROR('2. Затраты'!DO$18*SUMIFS('3. Котельные'!$H$12:$H$14,'3. Котельные'!$D$12:$D$14,$D20)/SUM('3. Котельные'!$H$12:$H$14),0)</f>
        <v>0</v>
      </c>
      <c r="DP20" s="280">
        <f>DQ20+DT20</f>
        <v>0</v>
      </c>
      <c r="DQ20" s="280">
        <f>DR20+DS20</f>
        <v>0</v>
      </c>
      <c r="DR20" s="340"/>
      <c r="DS20" s="280">
        <f>IFERROR('2. Затраты'!DS$18*SUMIFS('3. Котельные'!$H$12:$H$14,'3. Котельные'!$D$12:$D$14,$D20)/SUM('3. Котельные'!$H$12:$H$14),0)</f>
        <v>0</v>
      </c>
      <c r="DT20" s="280">
        <f>DU20+DV20</f>
        <v>0</v>
      </c>
      <c r="DU20" s="340"/>
      <c r="DV20" s="280">
        <f>IFERROR('2. Затраты'!DV$18*SUMIFS('3. Котельные'!$H$12:$H$14,'3. Котельные'!$D$12:$D$14,$D20)/SUM('3. Котельные'!$H$12:$H$14),0)</f>
        <v>0</v>
      </c>
      <c r="DW20" s="280">
        <f>DX20+DY20</f>
        <v>0</v>
      </c>
      <c r="DX20" s="340"/>
      <c r="DY20" s="280">
        <f>IFERROR('2. Затраты'!DY$18*SUMIFS('3. Котельные'!$H$12:$H$14,'3. Котельные'!$D$12:$D$14,$D20)/SUM('3. Котельные'!$H$12:$H$14),0)</f>
        <v>0</v>
      </c>
      <c r="DZ20" s="280">
        <f>EA20+EB20</f>
        <v>0</v>
      </c>
      <c r="EA20" s="340"/>
      <c r="EB20" s="280">
        <f>IFERROR('2. Затраты'!EB$18*SUMIFS('3. Котельные'!$H$12:$H$14,'3. Котельные'!$D$12:$D$14,$D20)/SUM('3. Котельные'!$H$12:$H$14),0)</f>
        <v>0</v>
      </c>
      <c r="EC20" s="280">
        <f>ED20+EE20</f>
        <v>0</v>
      </c>
      <c r="ED20" s="340"/>
      <c r="EE20" s="280">
        <f>IFERROR('2. Затраты'!EE$18*SUMIFS('3. Котельные'!$H$12:$H$14,'3. Котельные'!$D$12:$D$14,$D20)/SUM('3. Котельные'!$H$12:$H$14),0)</f>
        <v>0</v>
      </c>
      <c r="EF20" s="311"/>
      <c r="EG20" s="280">
        <f>EH20+EI20</f>
        <v>0</v>
      </c>
      <c r="EH20" s="340"/>
      <c r="EI20" s="280">
        <f>IFERROR('2. Затраты'!EI$18*SUMIFS('3. Котельные'!$H$12:$H$14,'3. Котельные'!$D$12:$D$14,$D20)/SUM('3. Котельные'!$H$12:$H$14),0)</f>
        <v>0</v>
      </c>
      <c r="EJ20" s="282">
        <f>EK20+EN20+ER20</f>
        <v>0</v>
      </c>
      <c r="EK20" s="280">
        <f>EL20+EM20</f>
        <v>0</v>
      </c>
      <c r="EL20" s="340"/>
      <c r="EM20" s="280">
        <f>IFERROR('2. Затраты'!EM$18*SUMIFS('3. Котельные'!$H$12:$H$14,'3. Котельные'!$D$12:$D$14,$D20)/SUM('3. Котельные'!$H$12:$H$14),0)</f>
        <v>0</v>
      </c>
      <c r="EN20" s="280">
        <f>EO20+EP20</f>
        <v>0</v>
      </c>
      <c r="EO20" s="340"/>
      <c r="EP20" s="280">
        <f>IFERROR('2. Затраты'!EP$18*SUMIFS('3. Котельные'!$H$12:$H$14,'3. Котельные'!$D$12:$D$14,$D20)/SUM('3. Котельные'!$H$12:$H$14),0)</f>
        <v>0</v>
      </c>
      <c r="EQ20" s="311"/>
      <c r="ER20" s="280">
        <f>ES20+ET20</f>
        <v>0</v>
      </c>
      <c r="ES20" s="340"/>
      <c r="ET20" s="280">
        <f>IFERROR('2. Затраты'!ET$18*SUMIFS('3. Котельные'!$H$12:$H$14,'3. Котельные'!$D$12:$D$14,$D20)/SUM('3. Котельные'!$H$12:$H$14),0)</f>
        <v>0</v>
      </c>
      <c r="EU20" s="280">
        <f>EV20+EY20+FC20+FG20</f>
        <v>0</v>
      </c>
      <c r="EV20" s="280">
        <f>EW20+EX20</f>
        <v>0</v>
      </c>
      <c r="EW20" s="340"/>
      <c r="EX20" s="280">
        <f>IFERROR('2. Затраты'!EX$18*SUMIFS('3. Котельные'!$H$12:$H$14,'3. Котельные'!$D$12:$D$14,$D20)/SUM('3. Котельные'!$H$12:$H$14),0)</f>
        <v>0</v>
      </c>
      <c r="EY20" s="280">
        <f>EZ20+FA20</f>
        <v>0</v>
      </c>
      <c r="EZ20" s="340"/>
      <c r="FA20" s="280">
        <f>IFERROR('2. Затраты'!FA$18*SUMIFS('3. Котельные'!$H$12:$H$14,'3. Котельные'!$D$12:$D$14,$D20)/SUM('3. Котельные'!$H$12:$H$14),0)</f>
        <v>0</v>
      </c>
      <c r="FB20" s="311"/>
      <c r="FC20" s="280">
        <f>FD20+FE20</f>
        <v>0</v>
      </c>
      <c r="FD20" s="340"/>
      <c r="FE20" s="280">
        <f>IFERROR('2. Затраты'!FE$18*SUMIFS('3. Котельные'!$H$12:$H$14,'3. Котельные'!$D$12:$D$14,$D20)/SUM('3. Котельные'!$H$12:$H$14),0)</f>
        <v>0</v>
      </c>
      <c r="FF20" s="311"/>
      <c r="FG20" s="280">
        <f>FH20+FI20</f>
        <v>0</v>
      </c>
      <c r="FH20" s="340"/>
      <c r="FI20" s="280">
        <f>IFERROR('2. Затраты'!FI$18*SUMIFS('3. Котельные'!$H$12:$H$14,'3. Котельные'!$D$12:$D$14,$D20)/SUM('3. Котельные'!$H$12:$H$14),0)</f>
        <v>0</v>
      </c>
      <c r="FJ20" s="280">
        <f>FK20+FN20+FQ20+FT20+FW20+FZ20+GC20+GF20+GI20+GL20+GO20+GS20</f>
        <v>0</v>
      </c>
      <c r="FK20" s="280">
        <f>FL20+FM20</f>
        <v>0</v>
      </c>
      <c r="FL20" s="340"/>
      <c r="FM20" s="280">
        <f>IFERROR('2. Затраты'!FM$18*SUMIFS('3. Котельные'!$H$12:$H$14,'3. Котельные'!$D$12:$D$14,$D20)/SUM('3. Котельные'!$H$12:$H$14),0)</f>
        <v>0</v>
      </c>
      <c r="FN20" s="280">
        <f>FO20+FP20</f>
        <v>0</v>
      </c>
      <c r="FO20" s="340"/>
      <c r="FP20" s="280">
        <f>IFERROR('2. Затраты'!FP$18*SUMIFS('3. Котельные'!$H$12:$H$14,'3. Котельные'!$D$12:$D$14,$D20)/SUM('3. Котельные'!$H$12:$H$14),0)</f>
        <v>0</v>
      </c>
      <c r="FQ20" s="280">
        <f>FR20+FS20</f>
        <v>0</v>
      </c>
      <c r="FR20" s="340"/>
      <c r="FS20" s="280">
        <f>IFERROR('2. Затраты'!FS$18*SUMIFS('3. Котельные'!$H$12:$H$14,'3. Котельные'!$D$12:$D$14,$D20)/SUM('3. Котельные'!$H$12:$H$14),0)</f>
        <v>0</v>
      </c>
      <c r="FT20" s="280">
        <f>FU20+FV20</f>
        <v>0</v>
      </c>
      <c r="FU20" s="340"/>
      <c r="FV20" s="280">
        <f>IFERROR('2. Затраты'!FV$18*SUMIFS('3. Котельные'!$H$12:$H$14,'3. Котельные'!$D$12:$D$14,$D20)/SUM('3. Котельные'!$H$12:$H$14),0)</f>
        <v>0</v>
      </c>
      <c r="FW20" s="280">
        <f>FX20+FY20</f>
        <v>0</v>
      </c>
      <c r="FX20" s="340"/>
      <c r="FY20" s="280">
        <f>IFERROR('2. Затраты'!FY$18*SUMIFS('3. Котельные'!$H$12:$H$14,'3. Котельные'!$D$12:$D$14,$D20)/SUM('3. Котельные'!$H$12:$H$14),0)</f>
        <v>0</v>
      </c>
      <c r="FZ20" s="280">
        <f>GA20+GB20</f>
        <v>0</v>
      </c>
      <c r="GA20" s="340"/>
      <c r="GB20" s="280">
        <f>IFERROR('2. Затраты'!GB$18*SUMIFS('3. Котельные'!$H$12:$H$14,'3. Котельные'!$D$12:$D$14,$D20)/SUM('3. Котельные'!$H$12:$H$14),0)</f>
        <v>0</v>
      </c>
      <c r="GC20" s="280">
        <f>GD20+GE20</f>
        <v>0</v>
      </c>
      <c r="GD20" s="340"/>
      <c r="GE20" s="280">
        <f>IFERROR('2. Затраты'!GE$18*SUMIFS('3. Котельные'!$H$12:$H$14,'3. Котельные'!$D$12:$D$14,$D20)/SUM('3. Котельные'!$H$12:$H$14),0)</f>
        <v>0</v>
      </c>
      <c r="GF20" s="280">
        <f>GG20+GH20</f>
        <v>0</v>
      </c>
      <c r="GG20" s="340"/>
      <c r="GH20" s="280">
        <f>IFERROR('2. Затраты'!GH$18*SUMIFS('3. Котельные'!$H$12:$H$14,'3. Котельные'!$D$12:$D$14,$D20)/SUM('3. Котельные'!$H$12:$H$14),0)</f>
        <v>0</v>
      </c>
      <c r="GI20" s="280">
        <f>GJ20+GK20</f>
        <v>0</v>
      </c>
      <c r="GJ20" s="340"/>
      <c r="GK20" s="280">
        <f>IFERROR('2. Затраты'!GK$18*SUMIFS('3. Котельные'!$H$12:$H$14,'3. Котельные'!$D$12:$D$14,$D20)/SUM('3. Котельные'!$H$12:$H$14),0)</f>
        <v>0</v>
      </c>
      <c r="GL20" s="280">
        <f>GM20+GN20</f>
        <v>0</v>
      </c>
      <c r="GM20" s="340"/>
      <c r="GN20" s="280">
        <f>IFERROR('2. Затраты'!GN$18*SUMIFS('3. Котельные'!$H$12:$H$14,'3. Котельные'!$D$12:$D$14,$D20)/SUM('3. Котельные'!$H$12:$H$14),0)</f>
        <v>0</v>
      </c>
      <c r="GO20" s="280">
        <f>GP20+GQ20</f>
        <v>0</v>
      </c>
      <c r="GP20" s="340"/>
      <c r="GQ20" s="280">
        <f>IFERROR('2. Затраты'!GQ$18*SUMIFS('3. Котельные'!$H$12:$H$14,'3. Котельные'!$D$12:$D$14,$D20)/SUM('3. Котельные'!$H$12:$H$14),0)</f>
        <v>0</v>
      </c>
      <c r="GR20" s="311"/>
      <c r="GS20" s="280">
        <f>GT20+GU20</f>
        <v>0</v>
      </c>
      <c r="GT20" s="340"/>
      <c r="GU20" s="280">
        <f>IFERROR('2. Затраты'!GU$18*SUMIFS('3. Котельные'!$H$12:$H$14,'3. Котельные'!$D$12:$D$14,$D20)/SUM('3. Котельные'!$H$12:$H$14),0)</f>
        <v>0</v>
      </c>
      <c r="GV20" s="280">
        <f>GW20+GX20</f>
        <v>0</v>
      </c>
      <c r="GW20" s="340"/>
      <c r="GX20" s="280">
        <f>IFERROR('2. Затраты'!GX$18*SUMIFS('3. Котельные'!$H$12:$H$14,'3. Котельные'!$D$12:$D$14,$D20)/SUM('3. Котельные'!$H$12:$H$14),0)</f>
        <v>0</v>
      </c>
      <c r="GY20" s="280">
        <f>GZ20+HA20</f>
        <v>0</v>
      </c>
      <c r="GZ20" s="340"/>
      <c r="HA20" s="280">
        <f>IFERROR('2. Затраты'!HA$18*SUMIFS('3. Котельные'!$H$12:$H$14,'3. Котельные'!$D$12:$D$14,$D20)/SUM('3. Котельные'!$H$12:$H$14),0)</f>
        <v>0</v>
      </c>
      <c r="HB20" s="280">
        <f>HC20+HD20</f>
        <v>0</v>
      </c>
      <c r="HC20" s="340"/>
      <c r="HD20" s="280">
        <f>IFERROR('2. Затраты'!HD$18*SUMIFS('3. Котельные'!$H$12:$H$14,'3. Котельные'!$D$12:$D$14,$D20)/SUM('3. Котельные'!$H$12:$H$14),0)</f>
        <v>0</v>
      </c>
      <c r="HE20" s="280">
        <f>HF20+HG20</f>
        <v>0</v>
      </c>
      <c r="HF20" s="340"/>
      <c r="HG20" s="280">
        <f>IFERROR('2. Затраты'!HG$18*SUMIFS('3. Котельные'!$H$12:$H$14,'3. Котельные'!$D$12:$D$14,$D20)/SUM('3. Котельные'!$H$12:$H$14),0)</f>
        <v>0</v>
      </c>
      <c r="HH20" s="280">
        <f>HI20+HM20</f>
        <v>0</v>
      </c>
      <c r="HI20" s="280">
        <f>HJ20+HK20</f>
        <v>0</v>
      </c>
      <c r="HJ20" s="340"/>
      <c r="HK20" s="280">
        <f>IFERROR('2. Затраты'!HK$18*SUMIFS('3. Котельные'!$H$12:$H$14,'3. Котельные'!$D$12:$D$14,$D20)/SUM('3. Котельные'!$H$12:$H$14),0)</f>
        <v>0</v>
      </c>
      <c r="HL20" s="311"/>
      <c r="HM20" s="280">
        <f>HN20+HO20</f>
        <v>0</v>
      </c>
      <c r="HN20" s="340"/>
      <c r="HO20" s="280">
        <f>IFERROR('2. Затраты'!HO$18*SUMIFS('3. Котельные'!$H$12:$H$14,'3. Котельные'!$D$12:$D$14,$D20)/SUM('3. Котельные'!$H$12:$H$14),0)</f>
        <v>0</v>
      </c>
      <c r="HP20" s="280">
        <f>HQ20+HR20</f>
        <v>0</v>
      </c>
      <c r="HQ20" s="340"/>
      <c r="HR20" s="280">
        <f>IFERROR('2. Затраты'!HR$18*SUMIFS('3. Котельные'!$H$12:$H$14,'3. Котельные'!$D$12:$D$14,$D20)/SUM('3. Котельные'!$H$12:$H$14),0)</f>
        <v>0</v>
      </c>
      <c r="HS20" s="280">
        <f>HT20+HW20</f>
        <v>0</v>
      </c>
      <c r="HT20" s="280">
        <f>HU20+HV20</f>
        <v>0</v>
      </c>
      <c r="HU20" s="340"/>
      <c r="HV20" s="280">
        <f>IFERROR('2. Затраты'!HV$18*SUMIFS('3. Котельные'!$H$12:$H$14,'3. Котельные'!$D$12:$D$14,$D20)/SUM('3. Котельные'!$H$12:$H$14),0)</f>
        <v>0</v>
      </c>
      <c r="HW20" s="280">
        <f>HX20+HY20</f>
        <v>0</v>
      </c>
      <c r="HX20" s="340"/>
      <c r="HY20" s="280">
        <f>IFERROR('2. Затраты'!HY$18*SUMIFS('3. Котельные'!$H$12:$H$14,'3. Котельные'!$D$12:$D$14,$D20)/SUM('3. Котельные'!$H$12:$H$14),0)</f>
        <v>0</v>
      </c>
      <c r="HZ20" s="280">
        <f>IA20+IB20</f>
        <v>0</v>
      </c>
      <c r="IA20" s="340"/>
      <c r="IB20" s="280">
        <f>IFERROR('2. Затраты'!IB$18*SUMIFS('3. Котельные'!$H$12:$H$14,'3. Котельные'!$D$12:$D$14,$D20)/SUM('3. Котельные'!$H$12:$H$14),0)</f>
        <v>0</v>
      </c>
      <c r="IC20" s="280">
        <f>ID20+IG20+IJ20</f>
        <v>0</v>
      </c>
      <c r="ID20" s="280">
        <f>IE20+IF20</f>
        <v>0</v>
      </c>
      <c r="IE20" s="340"/>
      <c r="IF20" s="280">
        <f>IFERROR('2. Затраты'!IF$18*SUMIFS('3. Котельные'!$H$12:$H$14,'3. Котельные'!$D$12:$D$14,$D20)/SUM('3. Котельные'!$H$12:$H$14),0)</f>
        <v>0</v>
      </c>
      <c r="IG20" s="280">
        <f>IH20+II20</f>
        <v>0</v>
      </c>
      <c r="IH20" s="340"/>
      <c r="II20" s="280">
        <f>IFERROR('2. Затраты'!II$18*SUMIFS('3. Котельные'!$H$12:$H$14,'3. Котельные'!$D$12:$D$14,$D20)/SUM('3. Котельные'!$H$12:$H$14),0)</f>
        <v>0</v>
      </c>
      <c r="IJ20" s="280">
        <f>IK20+IL20</f>
        <v>0</v>
      </c>
      <c r="IK20" s="340"/>
      <c r="IL20" s="280">
        <f>IFERROR('2. Затраты'!IL$18*SUMIFS('3. Котельные'!$H$12:$H$14,'3. Котельные'!$D$12:$D$14,$D20)/SUM('3. Котельные'!$H$12:$H$14),0)</f>
        <v>0</v>
      </c>
      <c r="IM20" s="280">
        <f>IN20+IQ20+IU20+IX20</f>
        <v>0</v>
      </c>
      <c r="IN20" s="280">
        <f>IO20+IP20</f>
        <v>0</v>
      </c>
      <c r="IO20" s="340"/>
      <c r="IP20" s="280">
        <f>IFERROR('2. Затраты'!IP$18*SUMIFS('3. Котельные'!$H$12:$H$14,'3. Котельные'!$D$12:$D$14,$D20)/SUM('3. Котельные'!$H$12:$H$14),0)</f>
        <v>0</v>
      </c>
      <c r="IQ20" s="280">
        <f>IR20+IS20</f>
        <v>0</v>
      </c>
      <c r="IR20" s="340"/>
      <c r="IS20" s="280">
        <f>IFERROR('2. Затраты'!IS$18*SUMIFS('3. Котельные'!$H$12:$H$14,'3. Котельные'!$D$12:$D$14,$D20)/SUM('3. Котельные'!$H$12:$H$14),0)</f>
        <v>0</v>
      </c>
      <c r="IT20" s="311"/>
      <c r="IU20" s="280">
        <f>IV20+IW20</f>
        <v>0</v>
      </c>
      <c r="IV20" s="340"/>
      <c r="IW20" s="280">
        <f>IFERROR('2. Затраты'!IW$18*SUMIFS('3. Котельные'!$H$12:$H$14,'3. Котельные'!$D$12:$D$14,$D20)/SUM('3. Котельные'!$H$12:$H$14),0)</f>
        <v>0</v>
      </c>
      <c r="IX20" s="280">
        <f>IY20+JB20+JE20+JH20+JL20</f>
        <v>0</v>
      </c>
      <c r="IY20" s="280">
        <f>IZ20+JA20</f>
        <v>0</v>
      </c>
      <c r="IZ20" s="340"/>
      <c r="JA20" s="280">
        <f>IFERROR('2. Затраты'!JA$18*SUMIFS('3. Котельные'!$H$12:$H$14,'3. Котельные'!$D$12:$D$14,$D20)/SUM('3. Котельные'!$H$12:$H$14),0)</f>
        <v>0</v>
      </c>
      <c r="JB20" s="280">
        <f>JC20+JD20</f>
        <v>0</v>
      </c>
      <c r="JC20" s="340"/>
      <c r="JD20" s="280">
        <f>IFERROR('2. Затраты'!JD$18*SUMIFS('3. Котельные'!$H$12:$H$14,'3. Котельные'!$D$12:$D$14,$D20)/SUM('3. Котельные'!$H$12:$H$14),0)</f>
        <v>0</v>
      </c>
      <c r="JE20" s="280">
        <f>JF20+JG20</f>
        <v>0</v>
      </c>
      <c r="JF20" s="340"/>
      <c r="JG20" s="280">
        <f>IFERROR('2. Затраты'!JG$18*SUMIFS('3. Котельные'!$H$12:$H$14,'3. Котельные'!$D$12:$D$14,$D20)/SUM('3. Котельные'!$H$12:$H$14),0)</f>
        <v>0</v>
      </c>
      <c r="JH20" s="280">
        <f>JI20+JJ20</f>
        <v>0</v>
      </c>
      <c r="JI20" s="340"/>
      <c r="JJ20" s="280">
        <f>IFERROR('2. Затраты'!JJ$18*SUMIFS('3. Котельные'!$H$12:$H$14,'3. Котельные'!$D$12:$D$14,$D20)/SUM('3. Котельные'!$H$12:$H$14),0)</f>
        <v>0</v>
      </c>
      <c r="JK20" s="311"/>
      <c r="JL20" s="280">
        <f>JM20+JN20</f>
        <v>0</v>
      </c>
      <c r="JM20" s="340"/>
      <c r="JN20" s="280">
        <f>IFERROR('2. Затраты'!JN$18*SUMIFS('3. Котельные'!$H$12:$H$14,'3. Котельные'!$D$12:$D$14,$D20)/SUM('3. Котельные'!$H$12:$H$14),0)</f>
        <v>0</v>
      </c>
      <c r="JO20" s="309"/>
      <c r="JP20" s="280">
        <f>JQ20+JT20</f>
        <v>0</v>
      </c>
      <c r="JQ20" s="280">
        <f>JR20+JS20</f>
        <v>0</v>
      </c>
      <c r="JR20" s="340"/>
      <c r="JS20" s="280">
        <f>IFERROR('2. Затраты'!JS$18*SUMIFS('3. Котельные'!$H$12:$H$14,'3. Котельные'!$D$12:$D$14,$D20)/SUM('3. Котельные'!$H$12:$H$14),0)</f>
        <v>0</v>
      </c>
      <c r="JT20" s="280">
        <f>JU20+JV20</f>
        <v>0</v>
      </c>
      <c r="JU20" s="340"/>
      <c r="JV20" s="280">
        <f>IFERROR('2. Затраты'!JV$18*SUMIFS('3. Котельные'!$H$12:$H$14,'3. Котельные'!$D$12:$D$14,$D20)/SUM('3. Котельные'!$H$12:$H$14),0)</f>
        <v>0</v>
      </c>
      <c r="JW20" s="280">
        <f>JX20+JY20</f>
        <v>0</v>
      </c>
      <c r="JX20" s="340"/>
      <c r="JY20" s="280">
        <f>IFERROR('2. Затраты'!JY$18*SUMIFS('3. Котельные'!$H$12:$H$14,'3. Котельные'!$D$12:$D$14,$D20)/SUM('3. Котельные'!$H$12:$H$14),0)</f>
        <v>0</v>
      </c>
      <c r="JZ20" s="280">
        <f>KA20+KB20</f>
        <v>0</v>
      </c>
      <c r="KA20" s="340"/>
      <c r="KB20" s="280">
        <f>IFERROR('2. Затраты'!KB$18*SUMIFS('3. Котельные'!$H$12:$H$14,'3. Котельные'!$D$12:$D$14,$D20)/SUM('3. Котельные'!$H$12:$H$14),0)</f>
        <v>0</v>
      </c>
      <c r="KC20" s="280">
        <f>KD20+KE20</f>
        <v>0</v>
      </c>
      <c r="KD20" s="340"/>
      <c r="KE20" s="280">
        <f>IFERROR('2. Затраты'!KE$18*SUMIFS('3. Котельные'!$H$12:$H$14,'3. Котельные'!$D$12:$D$14,$D20)/SUM('3. Котельные'!$H$12:$H$14),0)</f>
        <v>0</v>
      </c>
      <c r="KF20" s="280">
        <f>JW20+JZ20+KC20+JP20+JO20+IM20+IC20+HZ20+HS20+HP20+GV20+GY20+HB20+HE20+HH20+FJ20+EU20+EJ20+DI20+DH20+DG20+DD20+DA20+CN20+BF20+AQ20+G20</f>
        <v>0</v>
      </c>
      <c r="KG20" s="340"/>
      <c r="KH20" s="280">
        <f>KI20+KL20+KO20+KS20</f>
        <v>0</v>
      </c>
      <c r="KI20" s="280">
        <f>KJ20+KK20</f>
        <v>0</v>
      </c>
      <c r="KJ20" s="340"/>
      <c r="KK20" s="280">
        <f>IFERROR('2. Затраты'!KK$18*SUMIFS('3. Котельные'!$H$12:$H$14,'3. Котельные'!$D$12:$D$14,$D20)/SUM('3. Котельные'!$H$12:$H$14),0)</f>
        <v>0</v>
      </c>
      <c r="KL20" s="280">
        <f>KM20+KN20</f>
        <v>0</v>
      </c>
      <c r="KM20" s="340"/>
      <c r="KN20" s="280">
        <f>IFERROR('2. Затраты'!KN$18*SUMIFS('3. Котельные'!$H$12:$H$14,'3. Котельные'!$D$12:$D$14,$D20)/SUM('3. Котельные'!$H$12:$H$14),0)</f>
        <v>0</v>
      </c>
      <c r="KO20" s="280">
        <f>KP20+KQ20</f>
        <v>0</v>
      </c>
      <c r="KP20" s="340"/>
      <c r="KQ20" s="280">
        <f>IFERROR('2. Затраты'!KQ$18*SUMIFS('3. Котельные'!$H$12:$H$14,'3. Котельные'!$D$12:$D$14,$D20)/SUM('3. Котельные'!$H$12:$H$14),0)</f>
        <v>0</v>
      </c>
      <c r="KR20" s="311"/>
      <c r="KS20" s="280">
        <f>KT20+KU20</f>
        <v>0</v>
      </c>
      <c r="KT20" s="340"/>
      <c r="KU20" s="280">
        <f>IFERROR('2. Затраты'!KU$18*SUMIFS('3. Котельные'!$H$12:$H$14,'3. Котельные'!$D$12:$D$14,$D20)/SUM('3. Котельные'!$H$12:$H$14),0)</f>
        <v>0</v>
      </c>
      <c r="KV20" s="234"/>
    </row>
    <row r="21" spans="1:308">
      <c r="C21" s="327"/>
      <c r="D21" s="486"/>
      <c r="E21" s="492"/>
      <c r="F21" s="337">
        <v>2017</v>
      </c>
      <c r="G21" s="281">
        <f>H21+S21+P21+Q21+R21+AD21+AI21+SUM(AJ21:AP21)</f>
        <v>0</v>
      </c>
      <c r="H21" s="281">
        <f>SUM(I21:O21)</f>
        <v>0</v>
      </c>
      <c r="I21" s="339"/>
      <c r="J21" s="339"/>
      <c r="K21" s="339"/>
      <c r="L21" s="339"/>
      <c r="M21" s="339"/>
      <c r="N21" s="339"/>
      <c r="O21" s="339"/>
      <c r="P21" s="339"/>
      <c r="Q21" s="339"/>
      <c r="R21" s="339"/>
      <c r="S21" s="281">
        <f>SUM(T21:AC21)</f>
        <v>0</v>
      </c>
      <c r="T21" s="339"/>
      <c r="U21" s="339"/>
      <c r="V21" s="339"/>
      <c r="W21" s="339"/>
      <c r="X21" s="339"/>
      <c r="Y21" s="339"/>
      <c r="Z21" s="339"/>
      <c r="AA21" s="339"/>
      <c r="AB21" s="339"/>
      <c r="AC21" s="339"/>
      <c r="AD21" s="281">
        <f>SUM(AE21:AH21)</f>
        <v>0</v>
      </c>
      <c r="AE21" s="339"/>
      <c r="AF21" s="339"/>
      <c r="AG21" s="339"/>
      <c r="AH21" s="339"/>
      <c r="AI21" s="339"/>
      <c r="AJ21" s="339"/>
      <c r="AK21" s="339"/>
      <c r="AL21" s="339"/>
      <c r="AM21" s="339"/>
      <c r="AN21" s="339"/>
      <c r="AO21" s="339"/>
      <c r="AP21" s="339"/>
      <c r="AQ21" s="281">
        <f>AR21+AY21</f>
        <v>0</v>
      </c>
      <c r="AR21" s="281">
        <f>AS21+AT21</f>
        <v>0</v>
      </c>
      <c r="AS21" s="339"/>
      <c r="AT21" s="281">
        <f>SUM(AU21:AX21)</f>
        <v>0</v>
      </c>
      <c r="AU21" s="339"/>
      <c r="AV21" s="339"/>
      <c r="AW21" s="339"/>
      <c r="AX21" s="339"/>
      <c r="AY21" s="281">
        <f>SUM(AZ21:BA21)</f>
        <v>0</v>
      </c>
      <c r="AZ21" s="339"/>
      <c r="BA21" s="281">
        <f>SUM(BB21:BE21)</f>
        <v>0</v>
      </c>
      <c r="BB21" s="339"/>
      <c r="BC21" s="339"/>
      <c r="BD21" s="339"/>
      <c r="BE21" s="339"/>
      <c r="BF21" s="281">
        <f>BG21+BJ21+BQ21+BT21</f>
        <v>0</v>
      </c>
      <c r="BG21" s="281">
        <f>SUM(BH21:BI21)</f>
        <v>0</v>
      </c>
      <c r="BH21" s="341"/>
      <c r="BI21" s="281">
        <f>IFERROR('2. Затраты'!BI$19*SUMIFS('3. Котельные'!$I$12:$I$14,'3. Котельные'!$D$12:$D$14,$D20)/SUM('3. Котельные'!$I$12:$I$14),0)</f>
        <v>0</v>
      </c>
      <c r="BJ21" s="281">
        <f>BK21+BN21</f>
        <v>0</v>
      </c>
      <c r="BK21" s="281">
        <f>SUM(BL21:BM21)</f>
        <v>0</v>
      </c>
      <c r="BL21" s="341"/>
      <c r="BM21" s="281">
        <f>IFERROR('2. Затраты'!BM$19*SUMIFS('3. Котельные'!$I$12:$I$14,'3. Котельные'!$D$12:$D$14,$D20)/SUM('3. Котельные'!$I$12:$I$14),0)</f>
        <v>0</v>
      </c>
      <c r="BN21" s="283">
        <f>BO21+BP21</f>
        <v>0</v>
      </c>
      <c r="BO21" s="341"/>
      <c r="BP21" s="281">
        <f>IFERROR('2. Затраты'!BP$19*SUMIFS('3. Котельные'!$I$12:$I$14,'3. Котельные'!$D$12:$D$14,$D20)/SUM('3. Котельные'!$I$12:$I$14),0)</f>
        <v>0</v>
      </c>
      <c r="BQ21" s="281">
        <f>BR21+BS21</f>
        <v>0</v>
      </c>
      <c r="BR21" s="341"/>
      <c r="BS21" s="281">
        <f>IFERROR('2. Затраты'!BS$19*SUMIFS('3. Котельные'!$I$12:$I$14,'3. Котельные'!$D$12:$D$14,$D20)/SUM('3. Котельные'!$I$12:$I$14),0)</f>
        <v>0</v>
      </c>
      <c r="BT21" s="281">
        <f>BU21+BV21</f>
        <v>0</v>
      </c>
      <c r="BU21" s="341"/>
      <c r="BV21" s="281">
        <f>IFERROR('2. Затраты'!BV$19*SUMIFS('3. Котельные'!$I$12:$I$14,'3. Котельные'!$D$12:$D$14,$D20)/SUM('3. Котельные'!$I$12:$I$14),0)</f>
        <v>0</v>
      </c>
      <c r="BW21" s="281">
        <f>BX21+CB21+CF21+CJ21</f>
        <v>0</v>
      </c>
      <c r="BX21" s="281">
        <f>BY21+BZ21</f>
        <v>0</v>
      </c>
      <c r="BY21" s="341"/>
      <c r="BZ21" s="281">
        <f>IFERROR('2. Затраты'!BZ$19*SUMIFS('3. Котельные'!$I$12:$I$14,'3. Котельные'!$D$12:$D$14,$D20)/SUM('3. Котельные'!$I$12:$I$14),0)</f>
        <v>0</v>
      </c>
      <c r="CA21" s="341"/>
      <c r="CB21" s="281">
        <f>CC21+CD21</f>
        <v>0</v>
      </c>
      <c r="CC21" s="341"/>
      <c r="CD21" s="281">
        <f>IFERROR('2. Затраты'!CD$19*SUMIFS('3. Котельные'!$I$12:$I$14,'3. Котельные'!$D$12:$D$14,$D20)/SUM('3. Котельные'!$I$12:$I$14),0)</f>
        <v>0</v>
      </c>
      <c r="CE21" s="341"/>
      <c r="CF21" s="281">
        <f>CG21+CH21</f>
        <v>0</v>
      </c>
      <c r="CG21" s="341"/>
      <c r="CH21" s="281">
        <f>IFERROR('2. Затраты'!CH$19*SUMIFS('3. Котельные'!$I$12:$I$14,'3. Котельные'!$D$12:$D$14,$D20)/SUM('3. Котельные'!$I$12:$I$14),0)</f>
        <v>0</v>
      </c>
      <c r="CI21" s="341"/>
      <c r="CJ21" s="281">
        <f>CK21+CL21</f>
        <v>0</v>
      </c>
      <c r="CK21" s="341"/>
      <c r="CL21" s="281">
        <f>IFERROR('2. Затраты'!CL$19*SUMIFS('3. Котельные'!$I$12:$I$14,'3. Котельные'!$D$12:$D$14,$D20)/SUM('3. Котельные'!$I$12:$I$14),0)</f>
        <v>0</v>
      </c>
      <c r="CM21" s="341"/>
      <c r="CN21" s="281">
        <f>CO21+CR21+CU21+CX21</f>
        <v>0</v>
      </c>
      <c r="CO21" s="281">
        <f>CP21+CQ21</f>
        <v>0</v>
      </c>
      <c r="CP21" s="341"/>
      <c r="CQ21" s="281">
        <f>IFERROR('2. Затраты'!CQ$19*SUMIFS('3. Котельные'!$I$12:$I$14,'3. Котельные'!$D$12:$D$14,$D20)/SUM('3. Котельные'!$I$12:$I$14),0)</f>
        <v>0</v>
      </c>
      <c r="CR21" s="281">
        <f>CS21+CT21</f>
        <v>0</v>
      </c>
      <c r="CS21" s="341"/>
      <c r="CT21" s="281">
        <f>IFERROR('2. Затраты'!CT$19*SUMIFS('3. Котельные'!$I$12:$I$14,'3. Котельные'!$D$12:$D$14,$D20)/SUM('3. Котельные'!$I$12:$I$14),0)</f>
        <v>0</v>
      </c>
      <c r="CU21" s="281">
        <f>CV21+CW21</f>
        <v>0</v>
      </c>
      <c r="CV21" s="341"/>
      <c r="CW21" s="281">
        <f>IFERROR('2. Затраты'!CW$19*SUMIFS('3. Котельные'!$I$12:$I$14,'3. Котельные'!$D$12:$D$14,$D20)/SUM('3. Котельные'!$I$12:$I$14),0)</f>
        <v>0</v>
      </c>
      <c r="CX21" s="281">
        <f>CY21+CZ21</f>
        <v>0</v>
      </c>
      <c r="CY21" s="341"/>
      <c r="CZ21" s="281">
        <f>IFERROR('2. Затраты'!CZ$19*SUMIFS('3. Котельные'!$I$12:$I$14,'3. Котельные'!$D$12:$D$14,$D20)/SUM('3. Котельные'!$I$12:$I$14),0)</f>
        <v>0</v>
      </c>
      <c r="DA21" s="281">
        <f>DB21*DC21</f>
        <v>0</v>
      </c>
      <c r="DB21" s="341"/>
      <c r="DC21" s="341"/>
      <c r="DD21" s="281">
        <f>DE21*DF21</f>
        <v>0</v>
      </c>
      <c r="DE21" s="341"/>
      <c r="DF21" s="341"/>
      <c r="DG21" s="341"/>
      <c r="DH21" s="341"/>
      <c r="DI21" s="281">
        <f>DJ21+DM21+DP21+DW21+DZ21+EC21+EG21</f>
        <v>0</v>
      </c>
      <c r="DJ21" s="281">
        <f>DK21+DL21</f>
        <v>0</v>
      </c>
      <c r="DK21" s="341"/>
      <c r="DL21" s="281">
        <f>IFERROR('2. Затраты'!DL$19*SUMIFS('3. Котельные'!$I$12:$I$14,'3. Котельные'!$D$12:$D$14,$D20)/SUM('3. Котельные'!$I$12:$I$14),0)</f>
        <v>0</v>
      </c>
      <c r="DM21" s="281">
        <f>DN21+DO21</f>
        <v>0</v>
      </c>
      <c r="DN21" s="341"/>
      <c r="DO21" s="281">
        <f>IFERROR('2. Затраты'!DO$19*SUMIFS('3. Котельные'!$I$12:$I$14,'3. Котельные'!$D$12:$D$14,$D20)/SUM('3. Котельные'!$I$12:$I$14),0)</f>
        <v>0</v>
      </c>
      <c r="DP21" s="281">
        <f>DQ21+DT21</f>
        <v>0</v>
      </c>
      <c r="DQ21" s="281">
        <f>DR21+DS21</f>
        <v>0</v>
      </c>
      <c r="DR21" s="341"/>
      <c r="DS21" s="281">
        <f>IFERROR('2. Затраты'!DS$19*SUMIFS('3. Котельные'!$I$12:$I$14,'3. Котельные'!$D$12:$D$14,$D20)/SUM('3. Котельные'!$I$12:$I$14),0)</f>
        <v>0</v>
      </c>
      <c r="DT21" s="281">
        <f>DU21+DV21</f>
        <v>0</v>
      </c>
      <c r="DU21" s="341"/>
      <c r="DV21" s="281">
        <f>IFERROR('2. Затраты'!DV$19*SUMIFS('3. Котельные'!$I$12:$I$14,'3. Котельные'!$D$12:$D$14,$D20)/SUM('3. Котельные'!$I$12:$I$14),0)</f>
        <v>0</v>
      </c>
      <c r="DW21" s="281">
        <f>DX21+DY21</f>
        <v>0</v>
      </c>
      <c r="DX21" s="341"/>
      <c r="DY21" s="281">
        <f>IFERROR('2. Затраты'!DY$19*SUMIFS('3. Котельные'!$I$12:$I$14,'3. Котельные'!$D$12:$D$14,$D20)/SUM('3. Котельные'!$I$12:$I$14),0)</f>
        <v>0</v>
      </c>
      <c r="DZ21" s="281">
        <f>EA21+EB21</f>
        <v>0</v>
      </c>
      <c r="EA21" s="341"/>
      <c r="EB21" s="281">
        <f>IFERROR('2. Затраты'!EB$19*SUMIFS('3. Котельные'!$I$12:$I$14,'3. Котельные'!$D$12:$D$14,$D20)/SUM('3. Котельные'!$I$12:$I$14),0)</f>
        <v>0</v>
      </c>
      <c r="EC21" s="281">
        <f>ED21+EE21</f>
        <v>0</v>
      </c>
      <c r="ED21" s="341"/>
      <c r="EE21" s="281">
        <f>IFERROR('2. Затраты'!EE$19*SUMIFS('3. Котельные'!$I$12:$I$14,'3. Котельные'!$D$12:$D$14,$D20)/SUM('3. Котельные'!$I$12:$I$14),0)</f>
        <v>0</v>
      </c>
      <c r="EF21" s="312"/>
      <c r="EG21" s="281">
        <f>EH21+EI21</f>
        <v>0</v>
      </c>
      <c r="EH21" s="341"/>
      <c r="EI21" s="281">
        <f>IFERROR('2. Затраты'!EI$19*SUMIFS('3. Котельные'!$I$12:$I$14,'3. Котельные'!$D$12:$D$14,$D20)/SUM('3. Котельные'!$I$12:$I$14),0)</f>
        <v>0</v>
      </c>
      <c r="EJ21" s="283">
        <f>EK21+EN21+ER21</f>
        <v>0</v>
      </c>
      <c r="EK21" s="281">
        <f>EL21+EM21</f>
        <v>0</v>
      </c>
      <c r="EL21" s="341"/>
      <c r="EM21" s="281">
        <f>IFERROR('2. Затраты'!EM$19*SUMIFS('3. Котельные'!$I$12:$I$14,'3. Котельные'!$D$12:$D$14,$D20)/SUM('3. Котельные'!$I$12:$I$14),0)</f>
        <v>0</v>
      </c>
      <c r="EN21" s="281">
        <f>EO21+EP21</f>
        <v>0</v>
      </c>
      <c r="EO21" s="341"/>
      <c r="EP21" s="281">
        <f>IFERROR('2. Затраты'!EP$19*SUMIFS('3. Котельные'!$I$12:$I$14,'3. Котельные'!$D$12:$D$14,$D20)/SUM('3. Котельные'!$I$12:$I$14),0)</f>
        <v>0</v>
      </c>
      <c r="EQ21" s="312"/>
      <c r="ER21" s="281">
        <f>ES21+ET21</f>
        <v>0</v>
      </c>
      <c r="ES21" s="341"/>
      <c r="ET21" s="281">
        <f>IFERROR('2. Затраты'!ET$19*SUMIFS('3. Котельные'!$I$12:$I$14,'3. Котельные'!$D$12:$D$14,$D20)/SUM('3. Котельные'!$I$12:$I$14),0)</f>
        <v>0</v>
      </c>
      <c r="EU21" s="281">
        <f>EV21+EY21+FC21+FG21</f>
        <v>0</v>
      </c>
      <c r="EV21" s="281">
        <f>EW21+EX21</f>
        <v>0</v>
      </c>
      <c r="EW21" s="341"/>
      <c r="EX21" s="281">
        <f>IFERROR('2. Затраты'!EX$19*SUMIFS('3. Котельные'!$I$12:$I$14,'3. Котельные'!$D$12:$D$14,$D20)/SUM('3. Котельные'!$I$12:$I$14),0)</f>
        <v>0</v>
      </c>
      <c r="EY21" s="281">
        <f>EZ21+FA21</f>
        <v>0</v>
      </c>
      <c r="EZ21" s="341"/>
      <c r="FA21" s="281">
        <f>IFERROR('2. Затраты'!FA$19*SUMIFS('3. Котельные'!$I$12:$I$14,'3. Котельные'!$D$12:$D$14,$D20)/SUM('3. Котельные'!$I$12:$I$14),0)</f>
        <v>0</v>
      </c>
      <c r="FB21" s="312"/>
      <c r="FC21" s="281">
        <f>FD21+FE21</f>
        <v>0</v>
      </c>
      <c r="FD21" s="341"/>
      <c r="FE21" s="281">
        <f>IFERROR('2. Затраты'!FE$19*SUMIFS('3. Котельные'!$I$12:$I$14,'3. Котельные'!$D$12:$D$14,$D20)/SUM('3. Котельные'!$I$12:$I$14),0)</f>
        <v>0</v>
      </c>
      <c r="FF21" s="312"/>
      <c r="FG21" s="281">
        <f>FH21+FI21</f>
        <v>0</v>
      </c>
      <c r="FH21" s="341"/>
      <c r="FI21" s="281">
        <f>IFERROR('2. Затраты'!FI$19*SUMIFS('3. Котельные'!$I$12:$I$14,'3. Котельные'!$D$12:$D$14,$D20)/SUM('3. Котельные'!$I$12:$I$14),0)</f>
        <v>0</v>
      </c>
      <c r="FJ21" s="281">
        <f>FK21+FN21+FQ21+FT21+FW21+FZ21+GC21+GF21+GI21+GL21+GO21+GS21</f>
        <v>0</v>
      </c>
      <c r="FK21" s="281">
        <f>FL21+FM21</f>
        <v>0</v>
      </c>
      <c r="FL21" s="341"/>
      <c r="FM21" s="281">
        <f>IFERROR('2. Затраты'!FM$19*SUMIFS('3. Котельные'!$I$12:$I$14,'3. Котельные'!$D$12:$D$14,$D20)/SUM('3. Котельные'!$I$12:$I$14),0)</f>
        <v>0</v>
      </c>
      <c r="FN21" s="281">
        <f>FO21+FP21</f>
        <v>0</v>
      </c>
      <c r="FO21" s="341"/>
      <c r="FP21" s="281">
        <f>IFERROR('2. Затраты'!FP$19*SUMIFS('3. Котельные'!$I$12:$I$14,'3. Котельные'!$D$12:$D$14,$D20)/SUM('3. Котельные'!$I$12:$I$14),0)</f>
        <v>0</v>
      </c>
      <c r="FQ21" s="281">
        <f>FR21+FS21</f>
        <v>0</v>
      </c>
      <c r="FR21" s="341"/>
      <c r="FS21" s="281">
        <f>IFERROR('2. Затраты'!FS$19*SUMIFS('3. Котельные'!$I$12:$I$14,'3. Котельные'!$D$12:$D$14,$D20)/SUM('3. Котельные'!$I$12:$I$14),0)</f>
        <v>0</v>
      </c>
      <c r="FT21" s="281">
        <f>FU21+FV21</f>
        <v>0</v>
      </c>
      <c r="FU21" s="341"/>
      <c r="FV21" s="281">
        <f>IFERROR('2. Затраты'!FV$19*SUMIFS('3. Котельные'!$I$12:$I$14,'3. Котельные'!$D$12:$D$14,$D20)/SUM('3. Котельные'!$I$12:$I$14),0)</f>
        <v>0</v>
      </c>
      <c r="FW21" s="281">
        <f>FX21+FY21</f>
        <v>0</v>
      </c>
      <c r="FX21" s="341"/>
      <c r="FY21" s="281">
        <f>IFERROR('2. Затраты'!FY$19*SUMIFS('3. Котельные'!$I$12:$I$14,'3. Котельные'!$D$12:$D$14,$D20)/SUM('3. Котельные'!$I$12:$I$14),0)</f>
        <v>0</v>
      </c>
      <c r="FZ21" s="281">
        <f>GA21+GB21</f>
        <v>0</v>
      </c>
      <c r="GA21" s="341"/>
      <c r="GB21" s="281">
        <f>IFERROR('2. Затраты'!GB$19*SUMIFS('3. Котельные'!$I$12:$I$14,'3. Котельные'!$D$12:$D$14,$D20)/SUM('3. Котельные'!$I$12:$I$14),0)</f>
        <v>0</v>
      </c>
      <c r="GC21" s="281">
        <f>GD21+GE21</f>
        <v>0</v>
      </c>
      <c r="GD21" s="341"/>
      <c r="GE21" s="281">
        <f>IFERROR('2. Затраты'!GE$19*SUMIFS('3. Котельные'!$I$12:$I$14,'3. Котельные'!$D$12:$D$14,$D20)/SUM('3. Котельные'!$I$12:$I$14),0)</f>
        <v>0</v>
      </c>
      <c r="GF21" s="281">
        <f>GG21+GH21</f>
        <v>0</v>
      </c>
      <c r="GG21" s="341"/>
      <c r="GH21" s="281">
        <f>IFERROR('2. Затраты'!GH$19*SUMIFS('3. Котельные'!$I$12:$I$14,'3. Котельные'!$D$12:$D$14,$D20)/SUM('3. Котельные'!$I$12:$I$14),0)</f>
        <v>0</v>
      </c>
      <c r="GI21" s="281">
        <f>GJ21+GK21</f>
        <v>0</v>
      </c>
      <c r="GJ21" s="341"/>
      <c r="GK21" s="281">
        <f>IFERROR('2. Затраты'!GK$19*SUMIFS('3. Котельные'!$I$12:$I$14,'3. Котельные'!$D$12:$D$14,$D20)/SUM('3. Котельные'!$I$12:$I$14),0)</f>
        <v>0</v>
      </c>
      <c r="GL21" s="281">
        <f>GM21+GN21</f>
        <v>0</v>
      </c>
      <c r="GM21" s="341"/>
      <c r="GN21" s="281">
        <f>IFERROR('2. Затраты'!GN$19*SUMIFS('3. Котельные'!$I$12:$I$14,'3. Котельные'!$D$12:$D$14,$D20)/SUM('3. Котельные'!$I$12:$I$14),0)</f>
        <v>0</v>
      </c>
      <c r="GO21" s="281">
        <f>GP21+GQ21</f>
        <v>0</v>
      </c>
      <c r="GP21" s="341"/>
      <c r="GQ21" s="281">
        <f>IFERROR('2. Затраты'!GQ$19*SUMIFS('3. Котельные'!$I$12:$I$14,'3. Котельные'!$D$12:$D$14,$D20)/SUM('3. Котельные'!$I$12:$I$14),0)</f>
        <v>0</v>
      </c>
      <c r="GR21" s="312"/>
      <c r="GS21" s="281">
        <f>GT21+GU21</f>
        <v>0</v>
      </c>
      <c r="GT21" s="341"/>
      <c r="GU21" s="281">
        <f>IFERROR('2. Затраты'!GU$19*SUMIFS('3. Котельные'!$I$12:$I$14,'3. Котельные'!$D$12:$D$14,$D20)/SUM('3. Котельные'!$I$12:$I$14),0)</f>
        <v>0</v>
      </c>
      <c r="GV21" s="281">
        <f>GW21+GX21</f>
        <v>0</v>
      </c>
      <c r="GW21" s="341"/>
      <c r="GX21" s="281">
        <f>IFERROR('2. Затраты'!GX$19*SUMIFS('3. Котельные'!$I$12:$I$14,'3. Котельные'!$D$12:$D$14,$D20)/SUM('3. Котельные'!$I$12:$I$14),0)</f>
        <v>0</v>
      </c>
      <c r="GY21" s="281">
        <f>GZ21+HA21</f>
        <v>0</v>
      </c>
      <c r="GZ21" s="341"/>
      <c r="HA21" s="281">
        <f>IFERROR('2. Затраты'!HA$19*SUMIFS('3. Котельные'!$I$12:$I$14,'3. Котельные'!$D$12:$D$14,$D20)/SUM('3. Котельные'!$I$12:$I$14),0)</f>
        <v>0</v>
      </c>
      <c r="HB21" s="281">
        <f>HC21+HD21</f>
        <v>0</v>
      </c>
      <c r="HC21" s="341"/>
      <c r="HD21" s="281">
        <f>IFERROR('2. Затраты'!HD$19*SUMIFS('3. Котельные'!$I$12:$I$14,'3. Котельные'!$D$12:$D$14,$D20)/SUM('3. Котельные'!$I$12:$I$14),0)</f>
        <v>0</v>
      </c>
      <c r="HE21" s="281">
        <f>HF21+HG21</f>
        <v>0</v>
      </c>
      <c r="HF21" s="341"/>
      <c r="HG21" s="281">
        <f>IFERROR('2. Затраты'!HG$19*SUMIFS('3. Котельные'!$I$12:$I$14,'3. Котельные'!$D$12:$D$14,$D20)/SUM('3. Котельные'!$I$12:$I$14),0)</f>
        <v>0</v>
      </c>
      <c r="HH21" s="281">
        <f>HI21+HM21</f>
        <v>0</v>
      </c>
      <c r="HI21" s="281">
        <f>HJ21+HK21</f>
        <v>0</v>
      </c>
      <c r="HJ21" s="341"/>
      <c r="HK21" s="281">
        <f>IFERROR('2. Затраты'!HK$19*SUMIFS('3. Котельные'!$I$12:$I$14,'3. Котельные'!$D$12:$D$14,$D20)/SUM('3. Котельные'!$I$12:$I$14),0)</f>
        <v>0</v>
      </c>
      <c r="HL21" s="312"/>
      <c r="HM21" s="281">
        <f>HN21+HO21</f>
        <v>0</v>
      </c>
      <c r="HN21" s="341"/>
      <c r="HO21" s="281">
        <f>IFERROR('2. Затраты'!HO$19*SUMIFS('3. Котельные'!$I$12:$I$14,'3. Котельные'!$D$12:$D$14,$D20)/SUM('3. Котельные'!$I$12:$I$14),0)</f>
        <v>0</v>
      </c>
      <c r="HP21" s="281">
        <f>HQ21+HR21</f>
        <v>0</v>
      </c>
      <c r="HQ21" s="341"/>
      <c r="HR21" s="281">
        <f>IFERROR('2. Затраты'!HR$19*SUMIFS('3. Котельные'!$I$12:$I$14,'3. Котельные'!$D$12:$D$14,$D20)/SUM('3. Котельные'!$I$12:$I$14),0)</f>
        <v>0</v>
      </c>
      <c r="HS21" s="281">
        <f>HT21+HW21</f>
        <v>0</v>
      </c>
      <c r="HT21" s="281">
        <f>HU21+HV21</f>
        <v>0</v>
      </c>
      <c r="HU21" s="341"/>
      <c r="HV21" s="281">
        <f>IFERROR('2. Затраты'!HV$19*SUMIFS('3. Котельные'!$I$12:$I$14,'3. Котельные'!$D$12:$D$14,$D20)/SUM('3. Котельные'!$I$12:$I$14),0)</f>
        <v>0</v>
      </c>
      <c r="HW21" s="281">
        <f>HX21+HY21</f>
        <v>0</v>
      </c>
      <c r="HX21" s="341"/>
      <c r="HY21" s="281">
        <f>IFERROR('2. Затраты'!HY$19*SUMIFS('3. Котельные'!$I$12:$I$14,'3. Котельные'!$D$12:$D$14,$D20)/SUM('3. Котельные'!$I$12:$I$14),0)</f>
        <v>0</v>
      </c>
      <c r="HZ21" s="281">
        <f>IA21+IB21</f>
        <v>0</v>
      </c>
      <c r="IA21" s="341"/>
      <c r="IB21" s="281">
        <f>IFERROR('2. Затраты'!IB$19*SUMIFS('3. Котельные'!$I$12:$I$14,'3. Котельные'!$D$12:$D$14,$D20)/SUM('3. Котельные'!$I$12:$I$14),0)</f>
        <v>0</v>
      </c>
      <c r="IC21" s="281">
        <f>ID21+IG21+IJ21</f>
        <v>0</v>
      </c>
      <c r="ID21" s="281">
        <f>IE21+IF21</f>
        <v>0</v>
      </c>
      <c r="IE21" s="341"/>
      <c r="IF21" s="281">
        <f>IFERROR('2. Затраты'!IF$19*SUMIFS('3. Котельные'!$I$12:$I$14,'3. Котельные'!$D$12:$D$14,$D20)/SUM('3. Котельные'!$I$12:$I$14),0)</f>
        <v>0</v>
      </c>
      <c r="IG21" s="281">
        <f>IH21+II21</f>
        <v>0</v>
      </c>
      <c r="IH21" s="341"/>
      <c r="II21" s="281">
        <f>IFERROR('2. Затраты'!II$19*SUMIFS('3. Котельные'!$I$12:$I$14,'3. Котельные'!$D$12:$D$14,$D20)/SUM('3. Котельные'!$I$12:$I$14),0)</f>
        <v>0</v>
      </c>
      <c r="IJ21" s="281">
        <f>IK21+IL21</f>
        <v>0</v>
      </c>
      <c r="IK21" s="341"/>
      <c r="IL21" s="281">
        <f>IFERROR('2. Затраты'!IL$19*SUMIFS('3. Котельные'!$I$12:$I$14,'3. Котельные'!$D$12:$D$14,$D20)/SUM('3. Котельные'!$I$12:$I$14),0)</f>
        <v>0</v>
      </c>
      <c r="IM21" s="281">
        <f>IN21+IQ21+IU21+IX21</f>
        <v>0</v>
      </c>
      <c r="IN21" s="281">
        <f>IO21+IP21</f>
        <v>0</v>
      </c>
      <c r="IO21" s="341"/>
      <c r="IP21" s="281">
        <f>IFERROR('2. Затраты'!IP$19*SUMIFS('3. Котельные'!$I$12:$I$14,'3. Котельные'!$D$12:$D$14,$D20)/SUM('3. Котельные'!$I$12:$I$14),0)</f>
        <v>0</v>
      </c>
      <c r="IQ21" s="281">
        <f>IR21+IS21</f>
        <v>0</v>
      </c>
      <c r="IR21" s="341"/>
      <c r="IS21" s="281">
        <f>IFERROR('2. Затраты'!IS$19*SUMIFS('3. Котельные'!$I$12:$I$14,'3. Котельные'!$D$12:$D$14,$D20)/SUM('3. Котельные'!$I$12:$I$14),0)</f>
        <v>0</v>
      </c>
      <c r="IT21" s="312"/>
      <c r="IU21" s="281">
        <f>IV21+IW21</f>
        <v>0</v>
      </c>
      <c r="IV21" s="341"/>
      <c r="IW21" s="281">
        <f>IFERROR('2. Затраты'!IW$19*SUMIFS('3. Котельные'!$I$12:$I$14,'3. Котельные'!$D$12:$D$14,$D20)/SUM('3. Котельные'!$I$12:$I$14),0)</f>
        <v>0</v>
      </c>
      <c r="IX21" s="281">
        <f>IY21+JB21+JE21+JH21+JL21</f>
        <v>0</v>
      </c>
      <c r="IY21" s="281">
        <f>IZ21+JA21</f>
        <v>0</v>
      </c>
      <c r="IZ21" s="341"/>
      <c r="JA21" s="281">
        <f>IFERROR('2. Затраты'!JA$19*SUMIFS('3. Котельные'!$I$12:$I$14,'3. Котельные'!$D$12:$D$14,$D20)/SUM('3. Котельные'!$I$12:$I$14),0)</f>
        <v>0</v>
      </c>
      <c r="JB21" s="281">
        <f>JC21+JD21</f>
        <v>0</v>
      </c>
      <c r="JC21" s="341"/>
      <c r="JD21" s="281">
        <f>IFERROR('2. Затраты'!JD$19*SUMIFS('3. Котельные'!$I$12:$I$14,'3. Котельные'!$D$12:$D$14,$D20)/SUM('3. Котельные'!$I$12:$I$14),0)</f>
        <v>0</v>
      </c>
      <c r="JE21" s="281">
        <f>JF21+JG21</f>
        <v>0</v>
      </c>
      <c r="JF21" s="341"/>
      <c r="JG21" s="281">
        <f>IFERROR('2. Затраты'!JG$19*SUMIFS('3. Котельные'!$I$12:$I$14,'3. Котельные'!$D$12:$D$14,$D20)/SUM('3. Котельные'!$I$12:$I$14),0)</f>
        <v>0</v>
      </c>
      <c r="JH21" s="281">
        <f>JI21+JJ21</f>
        <v>0</v>
      </c>
      <c r="JI21" s="341"/>
      <c r="JJ21" s="281">
        <f>IFERROR('2. Затраты'!JJ$19*SUMIFS('3. Котельные'!$I$12:$I$14,'3. Котельные'!$D$12:$D$14,$D20)/SUM('3. Котельные'!$I$12:$I$14),0)</f>
        <v>0</v>
      </c>
      <c r="JK21" s="312"/>
      <c r="JL21" s="281">
        <f>JM21+JN21</f>
        <v>0</v>
      </c>
      <c r="JM21" s="341"/>
      <c r="JN21" s="281">
        <f>IFERROR('2. Затраты'!JN$19*SUMIFS('3. Котельные'!$I$12:$I$14,'3. Котельные'!$D$12:$D$14,$D20)/SUM('3. Котельные'!$I$12:$I$14),0)</f>
        <v>0</v>
      </c>
      <c r="JO21" s="310"/>
      <c r="JP21" s="281">
        <f>JQ21+JT21</f>
        <v>0</v>
      </c>
      <c r="JQ21" s="281">
        <f>JR21+JS21</f>
        <v>0</v>
      </c>
      <c r="JR21" s="341"/>
      <c r="JS21" s="281">
        <f>IFERROR('2. Затраты'!JS$19*SUMIFS('3. Котельные'!$I$12:$I$14,'3. Котельные'!$D$12:$D$14,$D20)/SUM('3. Котельные'!$I$12:$I$14),0)</f>
        <v>0</v>
      </c>
      <c r="JT21" s="281">
        <f>JU21+JV21</f>
        <v>0</v>
      </c>
      <c r="JU21" s="341"/>
      <c r="JV21" s="281">
        <f>IFERROR('2. Затраты'!JV$19*SUMIFS('3. Котельные'!$I$12:$I$14,'3. Котельные'!$D$12:$D$14,$D20)/SUM('3. Котельные'!$I$12:$I$14),0)</f>
        <v>0</v>
      </c>
      <c r="JW21" s="281">
        <f>JX21+JY21</f>
        <v>0</v>
      </c>
      <c r="JX21" s="341"/>
      <c r="JY21" s="281">
        <f>IFERROR('2. Затраты'!JY$19*SUMIFS('3. Котельные'!$I$12:$I$14,'3. Котельные'!$D$12:$D$14,$D20)/SUM('3. Котельные'!$I$12:$I$14),0)</f>
        <v>0</v>
      </c>
      <c r="JZ21" s="281">
        <f>KA21+KB21</f>
        <v>0</v>
      </c>
      <c r="KA21" s="341"/>
      <c r="KB21" s="281">
        <f>IFERROR('2. Затраты'!KB$19*SUMIFS('3. Котельные'!$I$12:$I$14,'3. Котельные'!$D$12:$D$14,$D20)/SUM('3. Котельные'!$I$12:$I$14),0)</f>
        <v>0</v>
      </c>
      <c r="KC21" s="281">
        <f>KD21+KE21</f>
        <v>0</v>
      </c>
      <c r="KD21" s="341"/>
      <c r="KE21" s="281">
        <f>IFERROR('2. Затраты'!KE$19*SUMIFS('3. Котельные'!$I$12:$I$14,'3. Котельные'!$D$12:$D$14,$D20)/SUM('3. Котельные'!$I$12:$I$14),0)</f>
        <v>0</v>
      </c>
      <c r="KF21" s="281">
        <f>JW21+JZ21+KC21+JP21+JO21+IM21+IC21+HZ21+HS21+HP21+GV21+GY21+HB21+HE21+HH21+FJ21+EU21+EJ21+DI21+DH21+DG21+DD21+DA21+CN21+BF21+AQ21+G21</f>
        <v>0</v>
      </c>
      <c r="KG21" s="341"/>
      <c r="KH21" s="281">
        <f>KI21+KL21+KO21+KS21</f>
        <v>0</v>
      </c>
      <c r="KI21" s="281">
        <f>KJ21+KK21</f>
        <v>0</v>
      </c>
      <c r="KJ21" s="341"/>
      <c r="KK21" s="281">
        <f>IFERROR('2. Затраты'!KK$19*SUMIFS('3. Котельные'!$I$12:$I$14,'3. Котельные'!$D$12:$D$14,$D20)/SUM('3. Котельные'!$I$12:$I$14),0)</f>
        <v>0</v>
      </c>
      <c r="KL21" s="281">
        <f>KM21+KN21</f>
        <v>0</v>
      </c>
      <c r="KM21" s="341"/>
      <c r="KN21" s="281">
        <f>IFERROR('2. Затраты'!KN$19*SUMIFS('3. Котельные'!$I$12:$I$14,'3. Котельные'!$D$12:$D$14,$D20)/SUM('3. Котельные'!$I$12:$I$14),0)</f>
        <v>0</v>
      </c>
      <c r="KO21" s="281">
        <f>KP21+KQ21</f>
        <v>0</v>
      </c>
      <c r="KP21" s="341"/>
      <c r="KQ21" s="281">
        <f>IFERROR('2. Затраты'!KQ$19*SUMIFS('3. Котельные'!$I$12:$I$14,'3. Котельные'!$D$12:$D$14,$D20)/SUM('3. Котельные'!$I$12:$I$14),0)</f>
        <v>0</v>
      </c>
      <c r="KR21" s="312"/>
      <c r="KS21" s="281">
        <f>KT21+KU21</f>
        <v>0</v>
      </c>
      <c r="KT21" s="341"/>
      <c r="KU21" s="281">
        <f>IFERROR('2. Затраты'!KU$19*SUMIFS('3. Котельные'!$I$12:$I$14,'3. Котельные'!$D$12:$D$14,$D20)/SUM('3. Котельные'!$I$12:$I$14),0)</f>
        <v>0</v>
      </c>
      <c r="KV21" s="234"/>
    </row>
    <row r="22" spans="1:308">
      <c r="C22" s="327"/>
      <c r="D22" s="486"/>
      <c r="E22" s="492"/>
      <c r="F22" s="337">
        <v>2018</v>
      </c>
      <c r="G22" s="281">
        <f>H22+S22+P22+Q22+R22+AD22+AI22+SUM(AJ22:AP22)</f>
        <v>0</v>
      </c>
      <c r="H22" s="281">
        <f>SUM(I22:O22)</f>
        <v>0</v>
      </c>
      <c r="I22" s="339"/>
      <c r="J22" s="339"/>
      <c r="K22" s="339"/>
      <c r="L22" s="339"/>
      <c r="M22" s="339"/>
      <c r="N22" s="339"/>
      <c r="O22" s="339"/>
      <c r="P22" s="339"/>
      <c r="Q22" s="339"/>
      <c r="R22" s="339"/>
      <c r="S22" s="281">
        <f>SUM(T22:AC22)</f>
        <v>0</v>
      </c>
      <c r="T22" s="339"/>
      <c r="U22" s="339"/>
      <c r="V22" s="339"/>
      <c r="W22" s="339"/>
      <c r="X22" s="339"/>
      <c r="Y22" s="339"/>
      <c r="Z22" s="339"/>
      <c r="AA22" s="339"/>
      <c r="AB22" s="339"/>
      <c r="AC22" s="339"/>
      <c r="AD22" s="281">
        <f>SUM(AE22:AH22)</f>
        <v>0</v>
      </c>
      <c r="AE22" s="339"/>
      <c r="AF22" s="339"/>
      <c r="AG22" s="339"/>
      <c r="AH22" s="339"/>
      <c r="AI22" s="339"/>
      <c r="AJ22" s="339"/>
      <c r="AK22" s="339"/>
      <c r="AL22" s="339"/>
      <c r="AM22" s="339"/>
      <c r="AN22" s="339"/>
      <c r="AO22" s="339"/>
      <c r="AP22" s="339"/>
      <c r="AQ22" s="281">
        <f>AR22+AY22</f>
        <v>0</v>
      </c>
      <c r="AR22" s="281">
        <f>AS22+AT22</f>
        <v>0</v>
      </c>
      <c r="AS22" s="339"/>
      <c r="AT22" s="281">
        <f>SUM(AU22:AX22)</f>
        <v>0</v>
      </c>
      <c r="AU22" s="339"/>
      <c r="AV22" s="339"/>
      <c r="AW22" s="339"/>
      <c r="AX22" s="339"/>
      <c r="AY22" s="281">
        <f>SUM(AZ22:BA22)</f>
        <v>0</v>
      </c>
      <c r="AZ22" s="339"/>
      <c r="BA22" s="281">
        <f>SUM(BB22:BE22)</f>
        <v>0</v>
      </c>
      <c r="BB22" s="339"/>
      <c r="BC22" s="339"/>
      <c r="BD22" s="339"/>
      <c r="BE22" s="339"/>
      <c r="BF22" s="281">
        <f>BG22+BJ22+BQ22+BT22</f>
        <v>0</v>
      </c>
      <c r="BG22" s="281">
        <f>SUM(BH22:BI22)</f>
        <v>0</v>
      </c>
      <c r="BH22" s="341"/>
      <c r="BI22" s="281">
        <f>IFERROR('2. Затраты'!BI$20*SUMIFS('3. Котельные'!$J$12:$J$14,'3. Котельные'!$D$12:$D$14,$D20)/SUM('3. Котельные'!$J$12:$J$14),0)</f>
        <v>0</v>
      </c>
      <c r="BJ22" s="281">
        <f>BK22+BN22</f>
        <v>0</v>
      </c>
      <c r="BK22" s="281">
        <f>SUM(BL22:BM22)</f>
        <v>0</v>
      </c>
      <c r="BL22" s="341"/>
      <c r="BM22" s="281">
        <f>IFERROR('2. Затраты'!BM$20*SUMIFS('3. Котельные'!$J$12:$J$14,'3. Котельные'!$D$12:$D$14,$D20)/SUM('3. Котельные'!$J$12:$J$14),0)</f>
        <v>0</v>
      </c>
      <c r="BN22" s="283">
        <f>BO22+BP22</f>
        <v>0</v>
      </c>
      <c r="BO22" s="341"/>
      <c r="BP22" s="281">
        <f>IFERROR('2. Затраты'!BP$20*SUMIFS('3. Котельные'!$J$12:$J$14,'3. Котельные'!$D$12:$D$14,$D20)/SUM('3. Котельные'!$J$12:$J$14),0)</f>
        <v>0</v>
      </c>
      <c r="BQ22" s="281">
        <f>BR22+BS22</f>
        <v>0</v>
      </c>
      <c r="BR22" s="341"/>
      <c r="BS22" s="281">
        <f>IFERROR('2. Затраты'!BS$20*SUMIFS('3. Котельные'!$J$12:$J$14,'3. Котельные'!$D$12:$D$14,$D20)/SUM('3. Котельные'!$J$12:$J$14),0)</f>
        <v>0</v>
      </c>
      <c r="BT22" s="281">
        <f>BU22+BV22</f>
        <v>0</v>
      </c>
      <c r="BU22" s="341"/>
      <c r="BV22" s="281">
        <f>IFERROR('2. Затраты'!BV$20*SUMIFS('3. Котельные'!$J$12:$J$14,'3. Котельные'!$D$12:$D$14,$D20)/SUM('3. Котельные'!$J$12:$J$14),0)</f>
        <v>0</v>
      </c>
      <c r="BW22" s="281">
        <f>BX22+CB22+CF22+CJ22</f>
        <v>0</v>
      </c>
      <c r="BX22" s="281">
        <f>BY22+BZ22</f>
        <v>0</v>
      </c>
      <c r="BY22" s="341"/>
      <c r="BZ22" s="281">
        <f>IFERROR('2. Затраты'!BZ$20*SUMIFS('3. Котельные'!$J$12:$J$14,'3. Котельные'!$D$12:$D$14,$D20)/SUM('3. Котельные'!$J$12:$J$14),0)</f>
        <v>0</v>
      </c>
      <c r="CA22" s="341"/>
      <c r="CB22" s="281">
        <f>CC22+CD22</f>
        <v>0</v>
      </c>
      <c r="CC22" s="341"/>
      <c r="CD22" s="281">
        <f>IFERROR('2. Затраты'!CD$20*SUMIFS('3. Котельные'!$J$12:$J$14,'3. Котельные'!$D$12:$D$14,$D20)/SUM('3. Котельные'!$J$12:$J$14),0)</f>
        <v>0</v>
      </c>
      <c r="CE22" s="341"/>
      <c r="CF22" s="281">
        <f>CG22+CH22</f>
        <v>0</v>
      </c>
      <c r="CG22" s="341"/>
      <c r="CH22" s="281">
        <f>IFERROR('2. Затраты'!CH$20*SUMIFS('3. Котельные'!$J$12:$J$14,'3. Котельные'!$D$12:$D$14,$D20)/SUM('3. Котельные'!$J$12:$J$14),0)</f>
        <v>0</v>
      </c>
      <c r="CI22" s="341"/>
      <c r="CJ22" s="281">
        <f>CK22+CL22</f>
        <v>0</v>
      </c>
      <c r="CK22" s="341"/>
      <c r="CL22" s="281">
        <f>IFERROR('2. Затраты'!CL$20*SUMIFS('3. Котельные'!$J$12:$J$14,'3. Котельные'!$D$12:$D$14,$D20)/SUM('3. Котельные'!$J$12:$J$14),0)</f>
        <v>0</v>
      </c>
      <c r="CM22" s="341"/>
      <c r="CN22" s="281">
        <f>CO22+CR22+CU22+CX22</f>
        <v>0</v>
      </c>
      <c r="CO22" s="281">
        <f>CP22+CQ22</f>
        <v>0</v>
      </c>
      <c r="CP22" s="341"/>
      <c r="CQ22" s="281">
        <f>IFERROR('2. Затраты'!CQ$20*SUMIFS('3. Котельные'!$J$12:$J$14,'3. Котельные'!$D$12:$D$14,$D20)/SUM('3. Котельные'!$J$12:$J$14),0)</f>
        <v>0</v>
      </c>
      <c r="CR22" s="281">
        <f>CS22+CT22</f>
        <v>0</v>
      </c>
      <c r="CS22" s="341"/>
      <c r="CT22" s="281">
        <f>IFERROR('2. Затраты'!CT$20*SUMIFS('3. Котельные'!$J$12:$J$14,'3. Котельные'!$D$12:$D$14,$D20)/SUM('3. Котельные'!$J$12:$J$14),0)</f>
        <v>0</v>
      </c>
      <c r="CU22" s="281">
        <f>CV22+CW22</f>
        <v>0</v>
      </c>
      <c r="CV22" s="341"/>
      <c r="CW22" s="281">
        <f>IFERROR('2. Затраты'!CW$20*SUMIFS('3. Котельные'!$J$12:$J$14,'3. Котельные'!$D$12:$D$14,$D20)/SUM('3. Котельные'!$J$12:$J$14),0)</f>
        <v>0</v>
      </c>
      <c r="CX22" s="281">
        <f>CY22+CZ22</f>
        <v>0</v>
      </c>
      <c r="CY22" s="341"/>
      <c r="CZ22" s="281">
        <f>IFERROR('2. Затраты'!CZ$20*SUMIFS('3. Котельные'!$J$12:$J$14,'3. Котельные'!$D$12:$D$14,$D20)/SUM('3. Котельные'!$J$12:$J$14),0)</f>
        <v>0</v>
      </c>
      <c r="DA22" s="281">
        <f>DB22*DC22</f>
        <v>0</v>
      </c>
      <c r="DB22" s="341"/>
      <c r="DC22" s="341"/>
      <c r="DD22" s="281">
        <f>DE22*DF22</f>
        <v>0</v>
      </c>
      <c r="DE22" s="341"/>
      <c r="DF22" s="341"/>
      <c r="DG22" s="341"/>
      <c r="DH22" s="341"/>
      <c r="DI22" s="281">
        <f>DJ22+DM22+DP22+DW22+DZ22+EC22+EG22</f>
        <v>0</v>
      </c>
      <c r="DJ22" s="281">
        <f>DK22+DL22</f>
        <v>0</v>
      </c>
      <c r="DK22" s="341"/>
      <c r="DL22" s="281">
        <f>IFERROR('2. Затраты'!DL$20*SUMIFS('3. Котельные'!$J$12:$J$14,'3. Котельные'!$D$12:$D$14,$D20)/SUM('3. Котельные'!$J$12:$J$14),0)</f>
        <v>0</v>
      </c>
      <c r="DM22" s="281">
        <f>DN22+DO22</f>
        <v>0</v>
      </c>
      <c r="DN22" s="341"/>
      <c r="DO22" s="281">
        <f>IFERROR('2. Затраты'!DO$20*SUMIFS('3. Котельные'!$J$12:$J$14,'3. Котельные'!$D$12:$D$14,$D20)/SUM('3. Котельные'!$J$12:$J$14),0)</f>
        <v>0</v>
      </c>
      <c r="DP22" s="281">
        <f>DQ22+DT22</f>
        <v>0</v>
      </c>
      <c r="DQ22" s="281">
        <f>DR22+DS22</f>
        <v>0</v>
      </c>
      <c r="DR22" s="341"/>
      <c r="DS22" s="281">
        <f>IFERROR('2. Затраты'!DS$20*SUMIFS('3. Котельные'!$J$12:$J$14,'3. Котельные'!$D$12:$D$14,$D20)/SUM('3. Котельные'!$J$12:$J$14),0)</f>
        <v>0</v>
      </c>
      <c r="DT22" s="281">
        <f>DU22+DV22</f>
        <v>0</v>
      </c>
      <c r="DU22" s="341"/>
      <c r="DV22" s="281">
        <f>IFERROR('2. Затраты'!DV$20*SUMIFS('3. Котельные'!$J$12:$J$14,'3. Котельные'!$D$12:$D$14,$D20)/SUM('3. Котельные'!$J$12:$J$14),0)</f>
        <v>0</v>
      </c>
      <c r="DW22" s="281">
        <f>DX22+DY22</f>
        <v>0</v>
      </c>
      <c r="DX22" s="341"/>
      <c r="DY22" s="281">
        <f>IFERROR('2. Затраты'!DY$20*SUMIFS('3. Котельные'!$J$12:$J$14,'3. Котельные'!$D$12:$D$14,$D20)/SUM('3. Котельные'!$J$12:$J$14),0)</f>
        <v>0</v>
      </c>
      <c r="DZ22" s="281">
        <f>EA22+EB22</f>
        <v>0</v>
      </c>
      <c r="EA22" s="341"/>
      <c r="EB22" s="281">
        <f>IFERROR('2. Затраты'!EB$20*SUMIFS('3. Котельные'!$J$12:$J$14,'3. Котельные'!$D$12:$D$14,$D20)/SUM('3. Котельные'!$J$12:$J$14),0)</f>
        <v>0</v>
      </c>
      <c r="EC22" s="281">
        <f>ED22+EE22</f>
        <v>0</v>
      </c>
      <c r="ED22" s="341"/>
      <c r="EE22" s="281">
        <f>IFERROR('2. Затраты'!EE$20*SUMIFS('3. Котельные'!$J$12:$J$14,'3. Котельные'!$D$12:$D$14,$D20)/SUM('3. Котельные'!$J$12:$J$14),0)</f>
        <v>0</v>
      </c>
      <c r="EF22" s="312"/>
      <c r="EG22" s="281">
        <f>EH22+EI22</f>
        <v>0</v>
      </c>
      <c r="EH22" s="341"/>
      <c r="EI22" s="281">
        <f>IFERROR('2. Затраты'!EI$20*SUMIFS('3. Котельные'!$J$12:$J$14,'3. Котельные'!$D$12:$D$14,$D20)/SUM('3. Котельные'!$J$12:$J$14),0)</f>
        <v>0</v>
      </c>
      <c r="EJ22" s="283">
        <f>EK22+EN22+ER22</f>
        <v>0</v>
      </c>
      <c r="EK22" s="281">
        <f>EL22+EM22</f>
        <v>0</v>
      </c>
      <c r="EL22" s="341"/>
      <c r="EM22" s="281">
        <f>IFERROR('2. Затраты'!EM$20*SUMIFS('3. Котельные'!$J$12:$J$14,'3. Котельные'!$D$12:$D$14,$D20)/SUM('3. Котельные'!$J$12:$J$14),0)</f>
        <v>0</v>
      </c>
      <c r="EN22" s="281">
        <f>EO22+EP22</f>
        <v>0</v>
      </c>
      <c r="EO22" s="341"/>
      <c r="EP22" s="281">
        <f>IFERROR('2. Затраты'!EP$20*SUMIFS('3. Котельные'!$J$12:$J$14,'3. Котельные'!$D$12:$D$14,$D20)/SUM('3. Котельные'!$J$12:$J$14),0)</f>
        <v>0</v>
      </c>
      <c r="EQ22" s="312"/>
      <c r="ER22" s="281">
        <f>ES22+ET22</f>
        <v>0</v>
      </c>
      <c r="ES22" s="341"/>
      <c r="ET22" s="281">
        <f>IFERROR('2. Затраты'!ET$20*SUMIFS('3. Котельные'!$J$12:$J$14,'3. Котельные'!$D$12:$D$14,$D20)/SUM('3. Котельные'!$J$12:$J$14),0)</f>
        <v>0</v>
      </c>
      <c r="EU22" s="281">
        <f>EV22+EY22+FC22+FG22</f>
        <v>0</v>
      </c>
      <c r="EV22" s="281">
        <f>EW22+EX22</f>
        <v>0</v>
      </c>
      <c r="EW22" s="341"/>
      <c r="EX22" s="281">
        <f>IFERROR('2. Затраты'!EX$20*SUMIFS('3. Котельные'!$J$12:$J$14,'3. Котельные'!$D$12:$D$14,$D20)/SUM('3. Котельные'!$J$12:$J$14),0)</f>
        <v>0</v>
      </c>
      <c r="EY22" s="281">
        <f>EZ22+FA22</f>
        <v>0</v>
      </c>
      <c r="EZ22" s="341"/>
      <c r="FA22" s="281">
        <f>IFERROR('2. Затраты'!FA$20*SUMIFS('3. Котельные'!$J$12:$J$14,'3. Котельные'!$D$12:$D$14,$D20)/SUM('3. Котельные'!$J$12:$J$14),0)</f>
        <v>0</v>
      </c>
      <c r="FB22" s="312"/>
      <c r="FC22" s="281">
        <f>FD22+FE22</f>
        <v>0</v>
      </c>
      <c r="FD22" s="341"/>
      <c r="FE22" s="281">
        <f>IFERROR('2. Затраты'!FE$20*SUMIFS('3. Котельные'!$J$12:$J$14,'3. Котельные'!$D$12:$D$14,$D20)/SUM('3. Котельные'!$J$12:$J$14),0)</f>
        <v>0</v>
      </c>
      <c r="FF22" s="312"/>
      <c r="FG22" s="281">
        <f>FH22+FI22</f>
        <v>0</v>
      </c>
      <c r="FH22" s="341"/>
      <c r="FI22" s="281">
        <f>IFERROR('2. Затраты'!FI$20*SUMIFS('3. Котельные'!$J$12:$J$14,'3. Котельные'!$D$12:$D$14,$D20)/SUM('3. Котельные'!$J$12:$J$14),0)</f>
        <v>0</v>
      </c>
      <c r="FJ22" s="281">
        <f>FK22+FN22+FQ22+FT22+FW22+FZ22+GC22+GF22+GI22+GL22+GO22+GS22</f>
        <v>0</v>
      </c>
      <c r="FK22" s="281">
        <f>FL22+FM22</f>
        <v>0</v>
      </c>
      <c r="FL22" s="341"/>
      <c r="FM22" s="281">
        <f>IFERROR('2. Затраты'!FM$20*SUMIFS('3. Котельные'!$J$12:$J$14,'3. Котельные'!$D$12:$D$14,$D20)/SUM('3. Котельные'!$J$12:$J$14),0)</f>
        <v>0</v>
      </c>
      <c r="FN22" s="281">
        <f>FO22+FP22</f>
        <v>0</v>
      </c>
      <c r="FO22" s="341"/>
      <c r="FP22" s="281">
        <f>IFERROR('2. Затраты'!FP$20*SUMIFS('3. Котельные'!$J$12:$J$14,'3. Котельные'!$D$12:$D$14,$D20)/SUM('3. Котельные'!$J$12:$J$14),0)</f>
        <v>0</v>
      </c>
      <c r="FQ22" s="281">
        <f>FR22+FS22</f>
        <v>0</v>
      </c>
      <c r="FR22" s="341"/>
      <c r="FS22" s="281">
        <f>IFERROR('2. Затраты'!FS$20*SUMIFS('3. Котельные'!$J$12:$J$14,'3. Котельные'!$D$12:$D$14,$D20)/SUM('3. Котельные'!$J$12:$J$14),0)</f>
        <v>0</v>
      </c>
      <c r="FT22" s="281">
        <f>FU22+FV22</f>
        <v>0</v>
      </c>
      <c r="FU22" s="341"/>
      <c r="FV22" s="281">
        <f>IFERROR('2. Затраты'!FV$20*SUMIFS('3. Котельные'!$J$12:$J$14,'3. Котельные'!$D$12:$D$14,$D20)/SUM('3. Котельные'!$J$12:$J$14),0)</f>
        <v>0</v>
      </c>
      <c r="FW22" s="281">
        <f>FX22+FY22</f>
        <v>0</v>
      </c>
      <c r="FX22" s="341"/>
      <c r="FY22" s="281">
        <f>IFERROR('2. Затраты'!FY$20*SUMIFS('3. Котельные'!$J$12:$J$14,'3. Котельные'!$D$12:$D$14,$D20)/SUM('3. Котельные'!$J$12:$J$14),0)</f>
        <v>0</v>
      </c>
      <c r="FZ22" s="281">
        <f>GA22+GB22</f>
        <v>0</v>
      </c>
      <c r="GA22" s="341"/>
      <c r="GB22" s="281">
        <f>IFERROR('2. Затраты'!GB$20*SUMIFS('3. Котельные'!$J$12:$J$14,'3. Котельные'!$D$12:$D$14,$D20)/SUM('3. Котельные'!$J$12:$J$14),0)</f>
        <v>0</v>
      </c>
      <c r="GC22" s="281">
        <f>GD22+GE22</f>
        <v>0</v>
      </c>
      <c r="GD22" s="341"/>
      <c r="GE22" s="281">
        <f>IFERROR('2. Затраты'!GE$20*SUMIFS('3. Котельные'!$J$12:$J$14,'3. Котельные'!$D$12:$D$14,$D20)/SUM('3. Котельные'!$J$12:$J$14),0)</f>
        <v>0</v>
      </c>
      <c r="GF22" s="281">
        <f>GG22+GH22</f>
        <v>0</v>
      </c>
      <c r="GG22" s="341"/>
      <c r="GH22" s="281">
        <f>IFERROR('2. Затраты'!GH$20*SUMIFS('3. Котельные'!$J$12:$J$14,'3. Котельные'!$D$12:$D$14,$D20)/SUM('3. Котельные'!$J$12:$J$14),0)</f>
        <v>0</v>
      </c>
      <c r="GI22" s="281">
        <f>GJ22+GK22</f>
        <v>0</v>
      </c>
      <c r="GJ22" s="341"/>
      <c r="GK22" s="281">
        <f>IFERROR('2. Затраты'!GK$20*SUMIFS('3. Котельные'!$J$12:$J$14,'3. Котельные'!$D$12:$D$14,$D20)/SUM('3. Котельные'!$J$12:$J$14),0)</f>
        <v>0</v>
      </c>
      <c r="GL22" s="281">
        <f>GM22+GN22</f>
        <v>0</v>
      </c>
      <c r="GM22" s="341"/>
      <c r="GN22" s="281">
        <f>IFERROR('2. Затраты'!GN$20*SUMIFS('3. Котельные'!$J$12:$J$14,'3. Котельные'!$D$12:$D$14,$D20)/SUM('3. Котельные'!$J$12:$J$14),0)</f>
        <v>0</v>
      </c>
      <c r="GO22" s="281">
        <f>GP22+GQ22</f>
        <v>0</v>
      </c>
      <c r="GP22" s="341"/>
      <c r="GQ22" s="281">
        <f>IFERROR('2. Затраты'!GQ$20*SUMIFS('3. Котельные'!$J$12:$J$14,'3. Котельные'!$D$12:$D$14,$D20)/SUM('3. Котельные'!$J$12:$J$14),0)</f>
        <v>0</v>
      </c>
      <c r="GR22" s="312"/>
      <c r="GS22" s="281">
        <f>GT22+GU22</f>
        <v>0</v>
      </c>
      <c r="GT22" s="341"/>
      <c r="GU22" s="281">
        <f>IFERROR('2. Затраты'!GU$20*SUMIFS('3. Котельные'!$J$12:$J$14,'3. Котельные'!$D$12:$D$14,$D20)/SUM('3. Котельные'!$J$12:$J$14),0)</f>
        <v>0</v>
      </c>
      <c r="GV22" s="281">
        <f>GW22+GX22</f>
        <v>0</v>
      </c>
      <c r="GW22" s="341"/>
      <c r="GX22" s="281">
        <f>IFERROR('2. Затраты'!GX$20*SUMIFS('3. Котельные'!$J$12:$J$14,'3. Котельные'!$D$12:$D$14,$D20)/SUM('3. Котельные'!$J$12:$J$14),0)</f>
        <v>0</v>
      </c>
      <c r="GY22" s="281">
        <f>GZ22+HA22</f>
        <v>0</v>
      </c>
      <c r="GZ22" s="341"/>
      <c r="HA22" s="281">
        <f>IFERROR('2. Затраты'!HA$20*SUMIFS('3. Котельные'!$J$12:$J$14,'3. Котельные'!$D$12:$D$14,$D20)/SUM('3. Котельные'!$J$12:$J$14),0)</f>
        <v>0</v>
      </c>
      <c r="HB22" s="281">
        <f>HC22+HD22</f>
        <v>0</v>
      </c>
      <c r="HC22" s="341"/>
      <c r="HD22" s="281">
        <f>IFERROR('2. Затраты'!HD$20*SUMIFS('3. Котельные'!$J$12:$J$14,'3. Котельные'!$D$12:$D$14,$D20)/SUM('3. Котельные'!$J$12:$J$14),0)</f>
        <v>0</v>
      </c>
      <c r="HE22" s="281">
        <f>HF22+HG22</f>
        <v>0</v>
      </c>
      <c r="HF22" s="341"/>
      <c r="HG22" s="281">
        <f>IFERROR('2. Затраты'!HG$20*SUMIFS('3. Котельные'!$J$12:$J$14,'3. Котельные'!$D$12:$D$14,$D20)/SUM('3. Котельные'!$J$12:$J$14),0)</f>
        <v>0</v>
      </c>
      <c r="HH22" s="281">
        <f>HI22+HM22</f>
        <v>0</v>
      </c>
      <c r="HI22" s="281">
        <f>HJ22+HK22</f>
        <v>0</v>
      </c>
      <c r="HJ22" s="341"/>
      <c r="HK22" s="281">
        <f>IFERROR('2. Затраты'!HK$20*SUMIFS('3. Котельные'!$J$12:$J$14,'3. Котельные'!$D$12:$D$14,$D20)/SUM('3. Котельные'!$J$12:$J$14),0)</f>
        <v>0</v>
      </c>
      <c r="HL22" s="312"/>
      <c r="HM22" s="281">
        <f>HN22+HO22</f>
        <v>0</v>
      </c>
      <c r="HN22" s="341"/>
      <c r="HO22" s="281">
        <f>IFERROR('2. Затраты'!HO$20*SUMIFS('3. Котельные'!$J$12:$J$14,'3. Котельные'!$D$12:$D$14,$D20)/SUM('3. Котельные'!$J$12:$J$14),0)</f>
        <v>0</v>
      </c>
      <c r="HP22" s="281">
        <f>HQ22+HR22</f>
        <v>0</v>
      </c>
      <c r="HQ22" s="341"/>
      <c r="HR22" s="281">
        <f>IFERROR('2. Затраты'!HR$20*SUMIFS('3. Котельные'!$J$12:$J$14,'3. Котельные'!$D$12:$D$14,$D20)/SUM('3. Котельные'!$J$12:$J$14),0)</f>
        <v>0</v>
      </c>
      <c r="HS22" s="281">
        <f>HT22+HW22</f>
        <v>0</v>
      </c>
      <c r="HT22" s="281">
        <f>HU22+HV22</f>
        <v>0</v>
      </c>
      <c r="HU22" s="341"/>
      <c r="HV22" s="281">
        <f>IFERROR('2. Затраты'!HV$20*SUMIFS('3. Котельные'!$J$12:$J$14,'3. Котельные'!$D$12:$D$14,$D20)/SUM('3. Котельные'!$J$12:$J$14),0)</f>
        <v>0</v>
      </c>
      <c r="HW22" s="281">
        <f>HX22+HY22</f>
        <v>0</v>
      </c>
      <c r="HX22" s="341"/>
      <c r="HY22" s="281">
        <f>IFERROR('2. Затраты'!HY$20*SUMIFS('3. Котельные'!$J$12:$J$14,'3. Котельные'!$D$12:$D$14,$D20)/SUM('3. Котельные'!$J$12:$J$14),0)</f>
        <v>0</v>
      </c>
      <c r="HZ22" s="281">
        <f>IA22+IB22</f>
        <v>0</v>
      </c>
      <c r="IA22" s="341"/>
      <c r="IB22" s="281">
        <f>IFERROR('2. Затраты'!IB$20*SUMIFS('3. Котельные'!$J$12:$J$14,'3. Котельные'!$D$12:$D$14,$D20)/SUM('3. Котельные'!$J$12:$J$14),0)</f>
        <v>0</v>
      </c>
      <c r="IC22" s="281">
        <f>ID22+IG22+IJ22</f>
        <v>0</v>
      </c>
      <c r="ID22" s="281">
        <f>IE22+IF22</f>
        <v>0</v>
      </c>
      <c r="IE22" s="341"/>
      <c r="IF22" s="281">
        <f>IFERROR('2. Затраты'!IF$20*SUMIFS('3. Котельные'!$J$12:$J$14,'3. Котельные'!$D$12:$D$14,$D20)/SUM('3. Котельные'!$J$12:$J$14),0)</f>
        <v>0</v>
      </c>
      <c r="IG22" s="281">
        <f>IH22+II22</f>
        <v>0</v>
      </c>
      <c r="IH22" s="341"/>
      <c r="II22" s="281">
        <f>IFERROR('2. Затраты'!II$20*SUMIFS('3. Котельные'!$J$12:$J$14,'3. Котельные'!$D$12:$D$14,$D20)/SUM('3. Котельные'!$J$12:$J$14),0)</f>
        <v>0</v>
      </c>
      <c r="IJ22" s="281">
        <f>IK22+IL22</f>
        <v>0</v>
      </c>
      <c r="IK22" s="341"/>
      <c r="IL22" s="281">
        <f>IFERROR('2. Затраты'!IL$20*SUMIFS('3. Котельные'!$J$12:$J$14,'3. Котельные'!$D$12:$D$14,$D20)/SUM('3. Котельные'!$J$12:$J$14),0)</f>
        <v>0</v>
      </c>
      <c r="IM22" s="281">
        <f>IN22+IQ22+IU22+IX22</f>
        <v>0</v>
      </c>
      <c r="IN22" s="281">
        <f>IO22+IP22</f>
        <v>0</v>
      </c>
      <c r="IO22" s="341"/>
      <c r="IP22" s="281">
        <f>IFERROR('2. Затраты'!IP$20*SUMIFS('3. Котельные'!$J$12:$J$14,'3. Котельные'!$D$12:$D$14,$D20)/SUM('3. Котельные'!$J$12:$J$14),0)</f>
        <v>0</v>
      </c>
      <c r="IQ22" s="281">
        <f>IR22+IS22</f>
        <v>0</v>
      </c>
      <c r="IR22" s="341"/>
      <c r="IS22" s="281">
        <f>IFERROR('2. Затраты'!IS$20*SUMIFS('3. Котельные'!$J$12:$J$14,'3. Котельные'!$D$12:$D$14,$D20)/SUM('3. Котельные'!$J$12:$J$14),0)</f>
        <v>0</v>
      </c>
      <c r="IT22" s="312"/>
      <c r="IU22" s="281">
        <f>IV22+IW22</f>
        <v>0</v>
      </c>
      <c r="IV22" s="341"/>
      <c r="IW22" s="281">
        <f>IFERROR('2. Затраты'!IW$20*SUMIFS('3. Котельные'!$J$12:$J$14,'3. Котельные'!$D$12:$D$14,$D20)/SUM('3. Котельные'!$J$12:$J$14),0)</f>
        <v>0</v>
      </c>
      <c r="IX22" s="281">
        <f>IY22+JB22+JE22+JH22+JL22</f>
        <v>0</v>
      </c>
      <c r="IY22" s="281">
        <f>IZ22+JA22</f>
        <v>0</v>
      </c>
      <c r="IZ22" s="341"/>
      <c r="JA22" s="281">
        <f>IFERROR('2. Затраты'!JA$20*SUMIFS('3. Котельные'!$J$12:$J$14,'3. Котельные'!$D$12:$D$14,$D20)/SUM('3. Котельные'!$J$12:$J$14),0)</f>
        <v>0</v>
      </c>
      <c r="JB22" s="281">
        <f>JC22+JD22</f>
        <v>0</v>
      </c>
      <c r="JC22" s="341"/>
      <c r="JD22" s="281">
        <f>IFERROR('2. Затраты'!JD$20*SUMIFS('3. Котельные'!$J$12:$J$14,'3. Котельные'!$D$12:$D$14,$D20)/SUM('3. Котельные'!$J$12:$J$14),0)</f>
        <v>0</v>
      </c>
      <c r="JE22" s="281">
        <f>JF22+JG22</f>
        <v>0</v>
      </c>
      <c r="JF22" s="341"/>
      <c r="JG22" s="281">
        <f>IFERROR('2. Затраты'!JG$20*SUMIFS('3. Котельные'!$J$12:$J$14,'3. Котельные'!$D$12:$D$14,$D20)/SUM('3. Котельные'!$J$12:$J$14),0)</f>
        <v>0</v>
      </c>
      <c r="JH22" s="281">
        <f>JI22+JJ22</f>
        <v>0</v>
      </c>
      <c r="JI22" s="341"/>
      <c r="JJ22" s="281">
        <f>IFERROR('2. Затраты'!JJ$20*SUMIFS('3. Котельные'!$J$12:$J$14,'3. Котельные'!$D$12:$D$14,$D20)/SUM('3. Котельные'!$J$12:$J$14),0)</f>
        <v>0</v>
      </c>
      <c r="JK22" s="312"/>
      <c r="JL22" s="281">
        <f>JM22+JN22</f>
        <v>0</v>
      </c>
      <c r="JM22" s="341"/>
      <c r="JN22" s="281">
        <f>IFERROR('2. Затраты'!JN$20*SUMIFS('3. Котельные'!$J$12:$J$14,'3. Котельные'!$D$12:$D$14,$D20)/SUM('3. Котельные'!$J$12:$J$14),0)</f>
        <v>0</v>
      </c>
      <c r="JO22" s="310"/>
      <c r="JP22" s="281">
        <f>JQ22+JT22</f>
        <v>0</v>
      </c>
      <c r="JQ22" s="281">
        <f>JR22+JS22</f>
        <v>0</v>
      </c>
      <c r="JR22" s="341"/>
      <c r="JS22" s="281">
        <f>IFERROR('2. Затраты'!JS$20*SUMIFS('3. Котельные'!$J$12:$J$14,'3. Котельные'!$D$12:$D$14,$D20)/SUM('3. Котельные'!$J$12:$J$14),0)</f>
        <v>0</v>
      </c>
      <c r="JT22" s="281">
        <f>JU22+JV22</f>
        <v>0</v>
      </c>
      <c r="JU22" s="341"/>
      <c r="JV22" s="281">
        <f>IFERROR('2. Затраты'!JV$20*SUMIFS('3. Котельные'!$J$12:$J$14,'3. Котельные'!$D$12:$D$14,$D20)/SUM('3. Котельные'!$J$12:$J$14),0)</f>
        <v>0</v>
      </c>
      <c r="JW22" s="281">
        <f>JX22+JY22</f>
        <v>0</v>
      </c>
      <c r="JX22" s="341"/>
      <c r="JY22" s="281">
        <f>IFERROR('2. Затраты'!JY$20*SUMIFS('3. Котельные'!$J$12:$J$14,'3. Котельные'!$D$12:$D$14,$D20)/SUM('3. Котельные'!$J$12:$J$14),0)</f>
        <v>0</v>
      </c>
      <c r="JZ22" s="281">
        <f>KA22+KB22</f>
        <v>0</v>
      </c>
      <c r="KA22" s="341"/>
      <c r="KB22" s="281">
        <f>IFERROR('2. Затраты'!KB$20*SUMIFS('3. Котельные'!$J$12:$J$14,'3. Котельные'!$D$12:$D$14,$D20)/SUM('3. Котельные'!$J$12:$J$14),0)</f>
        <v>0</v>
      </c>
      <c r="KC22" s="281">
        <f>KD22+KE22</f>
        <v>0</v>
      </c>
      <c r="KD22" s="341"/>
      <c r="KE22" s="281">
        <f>IFERROR('2. Затраты'!KE$20*SUMIFS('3. Котельные'!$J$12:$J$14,'3. Котельные'!$D$12:$D$14,$D20)/SUM('3. Котельные'!$J$12:$J$14),0)</f>
        <v>0</v>
      </c>
      <c r="KF22" s="281">
        <f>JW22+JZ22+KC22+JP22+JO22+IM22+IC22+HZ22+HS22+HP22+GV22+GY22+HB22+HE22+HH22+FJ22+EU22+EJ22+DI22+DH22+DG22+DD22+DA22+CN22+BF22+AQ22+G22</f>
        <v>0</v>
      </c>
      <c r="KG22" s="341"/>
      <c r="KH22" s="281">
        <f>KI22+KL22+KO22+KS22</f>
        <v>0</v>
      </c>
      <c r="KI22" s="281">
        <f>KJ22+KK22</f>
        <v>0</v>
      </c>
      <c r="KJ22" s="341"/>
      <c r="KK22" s="281">
        <f>IFERROR('2. Затраты'!KK$20*SUMIFS('3. Котельные'!$J$12:$J$14,'3. Котельные'!$D$12:$D$14,$D20)/SUM('3. Котельные'!$J$12:$J$14),0)</f>
        <v>0</v>
      </c>
      <c r="KL22" s="281">
        <f>KM22+KN22</f>
        <v>0</v>
      </c>
      <c r="KM22" s="341"/>
      <c r="KN22" s="281">
        <f>IFERROR('2. Затраты'!KN$20*SUMIFS('3. Котельные'!$J$12:$J$14,'3. Котельные'!$D$12:$D$14,$D20)/SUM('3. Котельные'!$J$12:$J$14),0)</f>
        <v>0</v>
      </c>
      <c r="KO22" s="281">
        <f>KP22+KQ22</f>
        <v>0</v>
      </c>
      <c r="KP22" s="341"/>
      <c r="KQ22" s="281">
        <f>IFERROR('2. Затраты'!KQ$20*SUMIFS('3. Котельные'!$J$12:$J$14,'3. Котельные'!$D$12:$D$14,$D20)/SUM('3. Котельные'!$J$12:$J$14),0)</f>
        <v>0</v>
      </c>
      <c r="KR22" s="312"/>
      <c r="KS22" s="281">
        <f>KT22+KU22</f>
        <v>0</v>
      </c>
      <c r="KT22" s="341"/>
      <c r="KU22" s="281">
        <f>IFERROR('2. Затраты'!KU$20*SUMIFS('3. Котельные'!$J$12:$J$14,'3. Котельные'!$D$12:$D$14,$D20)/SUM('3. Котельные'!$J$12:$J$14),0)</f>
        <v>0</v>
      </c>
      <c r="KV22" s="234"/>
    </row>
    <row r="23" spans="1:308">
      <c r="C23" s="327"/>
      <c r="D23" s="486"/>
      <c r="E23" s="492"/>
      <c r="F23" s="337">
        <v>2019</v>
      </c>
      <c r="G23" s="281">
        <f>H23+S23+P23+Q23+R23+AD23+AI23+SUM(AJ23:AP23)</f>
        <v>0</v>
      </c>
      <c r="H23" s="281">
        <f>SUM(I23:O23)</f>
        <v>0</v>
      </c>
      <c r="I23" s="339"/>
      <c r="J23" s="339"/>
      <c r="K23" s="339"/>
      <c r="L23" s="339"/>
      <c r="M23" s="339"/>
      <c r="N23" s="339"/>
      <c r="O23" s="339"/>
      <c r="P23" s="339"/>
      <c r="Q23" s="339"/>
      <c r="R23" s="339"/>
      <c r="S23" s="281">
        <f>SUM(T23:AC23)</f>
        <v>0</v>
      </c>
      <c r="T23" s="339"/>
      <c r="U23" s="339"/>
      <c r="V23" s="339"/>
      <c r="W23" s="339"/>
      <c r="X23" s="339"/>
      <c r="Y23" s="339"/>
      <c r="Z23" s="339"/>
      <c r="AA23" s="339"/>
      <c r="AB23" s="339"/>
      <c r="AC23" s="339"/>
      <c r="AD23" s="281">
        <f>SUM(AE23:AH23)</f>
        <v>0</v>
      </c>
      <c r="AE23" s="339"/>
      <c r="AF23" s="339"/>
      <c r="AG23" s="339"/>
      <c r="AH23" s="339"/>
      <c r="AI23" s="339"/>
      <c r="AJ23" s="339"/>
      <c r="AK23" s="339"/>
      <c r="AL23" s="339"/>
      <c r="AM23" s="339"/>
      <c r="AN23" s="339"/>
      <c r="AO23" s="339"/>
      <c r="AP23" s="339"/>
      <c r="AQ23" s="281">
        <f>AR23+AY23</f>
        <v>0</v>
      </c>
      <c r="AR23" s="281">
        <f>AS23+AT23</f>
        <v>0</v>
      </c>
      <c r="AS23" s="339"/>
      <c r="AT23" s="281">
        <f>SUM(AU23:AX23)</f>
        <v>0</v>
      </c>
      <c r="AU23" s="339"/>
      <c r="AV23" s="339"/>
      <c r="AW23" s="339"/>
      <c r="AX23" s="339"/>
      <c r="AY23" s="281">
        <f>SUM(AZ23:BA23)</f>
        <v>0</v>
      </c>
      <c r="AZ23" s="339"/>
      <c r="BA23" s="281">
        <f>SUM(BB23:BE23)</f>
        <v>0</v>
      </c>
      <c r="BB23" s="339"/>
      <c r="BC23" s="339"/>
      <c r="BD23" s="339"/>
      <c r="BE23" s="339"/>
      <c r="BF23" s="281">
        <f>BG23+BJ23+BQ23+BT23</f>
        <v>0</v>
      </c>
      <c r="BG23" s="281">
        <f>SUM(BH23:BI23)</f>
        <v>0</v>
      </c>
      <c r="BH23" s="341"/>
      <c r="BI23" s="281">
        <f>IFERROR('2. Затраты'!BI$21*SUMIFS('3. Котельные'!$K$12:$K$14,'3. Котельные'!$D$12:$D$14,$D20)/SUM('3. Котельные'!$K$12:$K$14),0)</f>
        <v>0</v>
      </c>
      <c r="BJ23" s="281">
        <f>BK23+BN23</f>
        <v>0</v>
      </c>
      <c r="BK23" s="281">
        <f>SUM(BL23:BM23)</f>
        <v>0</v>
      </c>
      <c r="BL23" s="341"/>
      <c r="BM23" s="281">
        <f>IFERROR('2. Затраты'!BM$21*SUMIFS('3. Котельные'!$K$12:$K$14,'3. Котельные'!$D$12:$D$14,$D20)/SUM('3. Котельные'!$K$12:$K$14),0)</f>
        <v>0</v>
      </c>
      <c r="BN23" s="283">
        <f>BO23+BP23</f>
        <v>0</v>
      </c>
      <c r="BO23" s="341"/>
      <c r="BP23" s="281">
        <f>IFERROR('2. Затраты'!BP$21*SUMIFS('3. Котельные'!$K$12:$K$14,'3. Котельные'!$D$12:$D$14,$D20)/SUM('3. Котельные'!$K$12:$K$14),0)</f>
        <v>0</v>
      </c>
      <c r="BQ23" s="281">
        <f>BR23+BS23</f>
        <v>0</v>
      </c>
      <c r="BR23" s="341"/>
      <c r="BS23" s="281">
        <f>IFERROR('2. Затраты'!BS$21*SUMIFS('3. Котельные'!$K$12:$K$14,'3. Котельные'!$D$12:$D$14,$D20)/SUM('3. Котельные'!$K$12:$K$14),0)</f>
        <v>0</v>
      </c>
      <c r="BT23" s="281">
        <f>BU23+BV23</f>
        <v>0</v>
      </c>
      <c r="BU23" s="341"/>
      <c r="BV23" s="281">
        <f>IFERROR('2. Затраты'!BV$21*SUMIFS('3. Котельные'!$K$12:$K$14,'3. Котельные'!$D$12:$D$14,$D20)/SUM('3. Котельные'!$K$12:$K$14),0)</f>
        <v>0</v>
      </c>
      <c r="BW23" s="281">
        <f>BX23+CB23+CF23+CJ23</f>
        <v>0</v>
      </c>
      <c r="BX23" s="281">
        <f>BY23+BZ23</f>
        <v>0</v>
      </c>
      <c r="BY23" s="341"/>
      <c r="BZ23" s="281">
        <f>IFERROR('2. Затраты'!BZ$21*SUMIFS('3. Котельные'!$K$12:$K$14,'3. Котельные'!$D$12:$D$14,$D20)/SUM('3. Котельные'!$K$12:$K$14),0)</f>
        <v>0</v>
      </c>
      <c r="CA23" s="341"/>
      <c r="CB23" s="281">
        <f>CC23+CD23</f>
        <v>0</v>
      </c>
      <c r="CC23" s="341"/>
      <c r="CD23" s="281">
        <f>IFERROR('2. Затраты'!CD$21*SUMIFS('3. Котельные'!$K$12:$K$14,'3. Котельные'!$D$12:$D$14,$D20)/SUM('3. Котельные'!$K$12:$K$14),0)</f>
        <v>0</v>
      </c>
      <c r="CE23" s="341"/>
      <c r="CF23" s="281">
        <f>CG23+CH23</f>
        <v>0</v>
      </c>
      <c r="CG23" s="341"/>
      <c r="CH23" s="281">
        <f>IFERROR('2. Затраты'!CH$21*SUMIFS('3. Котельные'!$K$12:$K$14,'3. Котельные'!$D$12:$D$14,$D20)/SUM('3. Котельные'!$K$12:$K$14),0)</f>
        <v>0</v>
      </c>
      <c r="CI23" s="341"/>
      <c r="CJ23" s="281">
        <f>CK23+CL23</f>
        <v>0</v>
      </c>
      <c r="CK23" s="341"/>
      <c r="CL23" s="281">
        <f>IFERROR('2. Затраты'!CL$21*SUMIFS('3. Котельные'!$K$12:$K$14,'3. Котельные'!$D$12:$D$14,$D20)/SUM('3. Котельные'!$K$12:$K$14),0)</f>
        <v>0</v>
      </c>
      <c r="CM23" s="341"/>
      <c r="CN23" s="281">
        <f>CO23+CR23+CU23+CX23</f>
        <v>0</v>
      </c>
      <c r="CO23" s="281">
        <f>CP23+CQ23</f>
        <v>0</v>
      </c>
      <c r="CP23" s="341"/>
      <c r="CQ23" s="281">
        <f>IFERROR('2. Затраты'!CQ$21*SUMIFS('3. Котельные'!$K$12:$K$14,'3. Котельные'!$D$12:$D$14,$D20)/SUM('3. Котельные'!$K$12:$K$14),0)</f>
        <v>0</v>
      </c>
      <c r="CR23" s="281">
        <f>CS23+CT23</f>
        <v>0</v>
      </c>
      <c r="CS23" s="341"/>
      <c r="CT23" s="281">
        <f>IFERROR('2. Затраты'!CT$21*SUMIFS('3. Котельные'!$K$12:$K$14,'3. Котельные'!$D$12:$D$14,$D20)/SUM('3. Котельные'!$K$12:$K$14),0)</f>
        <v>0</v>
      </c>
      <c r="CU23" s="281">
        <f>CV23+CW23</f>
        <v>0</v>
      </c>
      <c r="CV23" s="341"/>
      <c r="CW23" s="281">
        <f>IFERROR('2. Затраты'!CW$21*SUMIFS('3. Котельные'!$K$12:$K$14,'3. Котельные'!$D$12:$D$14,$D20)/SUM('3. Котельные'!$K$12:$K$14),0)</f>
        <v>0</v>
      </c>
      <c r="CX23" s="281">
        <f>CY23+CZ23</f>
        <v>0</v>
      </c>
      <c r="CY23" s="341"/>
      <c r="CZ23" s="281">
        <f>IFERROR('2. Затраты'!CZ$21*SUMIFS('3. Котельные'!$K$12:$K$14,'3. Котельные'!$D$12:$D$14,$D20)/SUM('3. Котельные'!$K$12:$K$14),0)</f>
        <v>0</v>
      </c>
      <c r="DA23" s="281">
        <f>DB23*DC23</f>
        <v>0</v>
      </c>
      <c r="DB23" s="341"/>
      <c r="DC23" s="341"/>
      <c r="DD23" s="281">
        <f>DE23*DF23</f>
        <v>0</v>
      </c>
      <c r="DE23" s="341"/>
      <c r="DF23" s="341"/>
      <c r="DG23" s="341"/>
      <c r="DH23" s="341"/>
      <c r="DI23" s="281">
        <f>DJ23+DM23+DP23+DW23+DZ23+EC23+EG23</f>
        <v>0</v>
      </c>
      <c r="DJ23" s="281">
        <f>DK23+DL23</f>
        <v>0</v>
      </c>
      <c r="DK23" s="341"/>
      <c r="DL23" s="281">
        <f>IFERROR('2. Затраты'!DL$21*SUMIFS('3. Котельные'!$K$12:$K$14,'3. Котельные'!$D$12:$D$14,$D20)/SUM('3. Котельные'!$K$12:$K$14),0)</f>
        <v>0</v>
      </c>
      <c r="DM23" s="281">
        <f>DN23+DO23</f>
        <v>0</v>
      </c>
      <c r="DN23" s="341"/>
      <c r="DO23" s="281">
        <f>IFERROR('2. Затраты'!DO$21*SUMIFS('3. Котельные'!$K$12:$K$14,'3. Котельные'!$D$12:$D$14,$D20)/SUM('3. Котельные'!$K$12:$K$14),0)</f>
        <v>0</v>
      </c>
      <c r="DP23" s="281">
        <f>DQ23+DT23</f>
        <v>0</v>
      </c>
      <c r="DQ23" s="281">
        <f>DR23+DS23</f>
        <v>0</v>
      </c>
      <c r="DR23" s="341"/>
      <c r="DS23" s="281">
        <f>IFERROR('2. Затраты'!DS$21*SUMIFS('3. Котельные'!$K$12:$K$14,'3. Котельные'!$D$12:$D$14,$D20)/SUM('3. Котельные'!$K$12:$K$14),0)</f>
        <v>0</v>
      </c>
      <c r="DT23" s="281">
        <f>DU23+DV23</f>
        <v>0</v>
      </c>
      <c r="DU23" s="341"/>
      <c r="DV23" s="281">
        <f>IFERROR('2. Затраты'!DV$21*SUMIFS('3. Котельные'!$K$12:$K$14,'3. Котельные'!$D$12:$D$14,$D20)/SUM('3. Котельные'!$K$12:$K$14),0)</f>
        <v>0</v>
      </c>
      <c r="DW23" s="281">
        <f>DX23+DY23</f>
        <v>0</v>
      </c>
      <c r="DX23" s="341"/>
      <c r="DY23" s="281">
        <f>IFERROR('2. Затраты'!DY$21*SUMIFS('3. Котельные'!$K$12:$K$14,'3. Котельные'!$D$12:$D$14,$D20)/SUM('3. Котельные'!$K$12:$K$14),0)</f>
        <v>0</v>
      </c>
      <c r="DZ23" s="281">
        <f>EA23+EB23</f>
        <v>0</v>
      </c>
      <c r="EA23" s="341"/>
      <c r="EB23" s="281">
        <f>IFERROR('2. Затраты'!EB$21*SUMIFS('3. Котельные'!$K$12:$K$14,'3. Котельные'!$D$12:$D$14,$D20)/SUM('3. Котельные'!$K$12:$K$14),0)</f>
        <v>0</v>
      </c>
      <c r="EC23" s="281">
        <f>ED23+EE23</f>
        <v>0</v>
      </c>
      <c r="ED23" s="341"/>
      <c r="EE23" s="281">
        <f>IFERROR('2. Затраты'!EE$21*SUMIFS('3. Котельные'!$K$12:$K$14,'3. Котельные'!$D$12:$D$14,$D20)/SUM('3. Котельные'!$K$12:$K$14),0)</f>
        <v>0</v>
      </c>
      <c r="EF23" s="312"/>
      <c r="EG23" s="281">
        <f>EH23+EI23</f>
        <v>0</v>
      </c>
      <c r="EH23" s="341"/>
      <c r="EI23" s="281">
        <f>IFERROR('2. Затраты'!EI$21*SUMIFS('3. Котельные'!$K$12:$K$14,'3. Котельные'!$D$12:$D$14,$D20)/SUM('3. Котельные'!$K$12:$K$14),0)</f>
        <v>0</v>
      </c>
      <c r="EJ23" s="283">
        <f>EK23+EN23+ER23</f>
        <v>0</v>
      </c>
      <c r="EK23" s="281">
        <f>EL23+EM23</f>
        <v>0</v>
      </c>
      <c r="EL23" s="341"/>
      <c r="EM23" s="281">
        <f>IFERROR('2. Затраты'!EM$21*SUMIFS('3. Котельные'!$K$12:$K$14,'3. Котельные'!$D$12:$D$14,$D20)/SUM('3. Котельные'!$K$12:$K$14),0)</f>
        <v>0</v>
      </c>
      <c r="EN23" s="281">
        <f>EO23+EP23</f>
        <v>0</v>
      </c>
      <c r="EO23" s="341"/>
      <c r="EP23" s="281">
        <f>IFERROR('2. Затраты'!EP$21*SUMIFS('3. Котельные'!$K$12:$K$14,'3. Котельные'!$D$12:$D$14,$D20)/SUM('3. Котельные'!$K$12:$K$14),0)</f>
        <v>0</v>
      </c>
      <c r="EQ23" s="312"/>
      <c r="ER23" s="281">
        <f>ES23+ET23</f>
        <v>0</v>
      </c>
      <c r="ES23" s="341"/>
      <c r="ET23" s="281">
        <f>IFERROR('2. Затраты'!ET$21*SUMIFS('3. Котельные'!$K$12:$K$14,'3. Котельные'!$D$12:$D$14,$D20)/SUM('3. Котельные'!$K$12:$K$14),0)</f>
        <v>0</v>
      </c>
      <c r="EU23" s="281">
        <f>EV23+EY23+FC23+FG23</f>
        <v>0</v>
      </c>
      <c r="EV23" s="281">
        <f>EW23+EX23</f>
        <v>0</v>
      </c>
      <c r="EW23" s="341"/>
      <c r="EX23" s="281">
        <f>IFERROR('2. Затраты'!EX$21*SUMIFS('3. Котельные'!$K$12:$K$14,'3. Котельные'!$D$12:$D$14,$D20)/SUM('3. Котельные'!$K$12:$K$14),0)</f>
        <v>0</v>
      </c>
      <c r="EY23" s="281">
        <f>EZ23+FA23</f>
        <v>0</v>
      </c>
      <c r="EZ23" s="341"/>
      <c r="FA23" s="281">
        <f>IFERROR('2. Затраты'!FA$21*SUMIFS('3. Котельные'!$K$12:$K$14,'3. Котельные'!$D$12:$D$14,$D20)/SUM('3. Котельные'!$K$12:$K$14),0)</f>
        <v>0</v>
      </c>
      <c r="FB23" s="312"/>
      <c r="FC23" s="281">
        <f>FD23+FE23</f>
        <v>0</v>
      </c>
      <c r="FD23" s="341"/>
      <c r="FE23" s="281">
        <f>IFERROR('2. Затраты'!FE$21*SUMIFS('3. Котельные'!$K$12:$K$14,'3. Котельные'!$D$12:$D$14,$D20)/SUM('3. Котельные'!$K$12:$K$14),0)</f>
        <v>0</v>
      </c>
      <c r="FF23" s="312"/>
      <c r="FG23" s="281">
        <f>FH23+FI23</f>
        <v>0</v>
      </c>
      <c r="FH23" s="341"/>
      <c r="FI23" s="281">
        <f>IFERROR('2. Затраты'!FI$21*SUMIFS('3. Котельные'!$K$12:$K$14,'3. Котельные'!$D$12:$D$14,$D20)/SUM('3. Котельные'!$K$12:$K$14),0)</f>
        <v>0</v>
      </c>
      <c r="FJ23" s="281">
        <f>FK23+FN23+FQ23+FT23+FW23+FZ23+GC23+GF23+GI23+GL23+GO23+GS23</f>
        <v>0</v>
      </c>
      <c r="FK23" s="281">
        <f>FL23+FM23</f>
        <v>0</v>
      </c>
      <c r="FL23" s="341"/>
      <c r="FM23" s="281">
        <f>IFERROR('2. Затраты'!FM$21*SUMIFS('3. Котельные'!$K$12:$K$14,'3. Котельные'!$D$12:$D$14,$D20)/SUM('3. Котельные'!$K$12:$K$14),0)</f>
        <v>0</v>
      </c>
      <c r="FN23" s="281">
        <f>FO23+FP23</f>
        <v>0</v>
      </c>
      <c r="FO23" s="341"/>
      <c r="FP23" s="281">
        <f>IFERROR('2. Затраты'!FP$21*SUMIFS('3. Котельные'!$K$12:$K$14,'3. Котельные'!$D$12:$D$14,$D20)/SUM('3. Котельные'!$K$12:$K$14),0)</f>
        <v>0</v>
      </c>
      <c r="FQ23" s="281">
        <f>FR23+FS23</f>
        <v>0</v>
      </c>
      <c r="FR23" s="341"/>
      <c r="FS23" s="281">
        <f>IFERROR('2. Затраты'!FS$21*SUMIFS('3. Котельные'!$K$12:$K$14,'3. Котельные'!$D$12:$D$14,$D20)/SUM('3. Котельные'!$K$12:$K$14),0)</f>
        <v>0</v>
      </c>
      <c r="FT23" s="281">
        <f>FU23+FV23</f>
        <v>0</v>
      </c>
      <c r="FU23" s="341"/>
      <c r="FV23" s="281">
        <f>IFERROR('2. Затраты'!FV$21*SUMIFS('3. Котельные'!$K$12:$K$14,'3. Котельные'!$D$12:$D$14,$D20)/SUM('3. Котельные'!$K$12:$K$14),0)</f>
        <v>0</v>
      </c>
      <c r="FW23" s="281">
        <f>FX23+FY23</f>
        <v>0</v>
      </c>
      <c r="FX23" s="341"/>
      <c r="FY23" s="281">
        <f>IFERROR('2. Затраты'!FY$21*SUMIFS('3. Котельные'!$K$12:$K$14,'3. Котельные'!$D$12:$D$14,$D20)/SUM('3. Котельные'!$K$12:$K$14),0)</f>
        <v>0</v>
      </c>
      <c r="FZ23" s="281">
        <f>GA23+GB23</f>
        <v>0</v>
      </c>
      <c r="GA23" s="341"/>
      <c r="GB23" s="281">
        <f>IFERROR('2. Затраты'!GB$21*SUMIFS('3. Котельные'!$K$12:$K$14,'3. Котельные'!$D$12:$D$14,$D20)/SUM('3. Котельные'!$K$12:$K$14),0)</f>
        <v>0</v>
      </c>
      <c r="GC23" s="281">
        <f>GD23+GE23</f>
        <v>0</v>
      </c>
      <c r="GD23" s="341"/>
      <c r="GE23" s="281">
        <f>IFERROR('2. Затраты'!GE$21*SUMIFS('3. Котельные'!$K$12:$K$14,'3. Котельные'!$D$12:$D$14,$D20)/SUM('3. Котельные'!$K$12:$K$14),0)</f>
        <v>0</v>
      </c>
      <c r="GF23" s="281">
        <f>GG23+GH23</f>
        <v>0</v>
      </c>
      <c r="GG23" s="341"/>
      <c r="GH23" s="281">
        <f>IFERROR('2. Затраты'!GH$21*SUMIFS('3. Котельные'!$K$12:$K$14,'3. Котельные'!$D$12:$D$14,$D20)/SUM('3. Котельные'!$K$12:$K$14),0)</f>
        <v>0</v>
      </c>
      <c r="GI23" s="281">
        <f>GJ23+GK23</f>
        <v>0</v>
      </c>
      <c r="GJ23" s="341"/>
      <c r="GK23" s="281">
        <f>IFERROR('2. Затраты'!GK$21*SUMIFS('3. Котельные'!$K$12:$K$14,'3. Котельные'!$D$12:$D$14,$D20)/SUM('3. Котельные'!$K$12:$K$14),0)</f>
        <v>0</v>
      </c>
      <c r="GL23" s="281">
        <f>GM23+GN23</f>
        <v>0</v>
      </c>
      <c r="GM23" s="341"/>
      <c r="GN23" s="281">
        <f>IFERROR('2. Затраты'!GN$21*SUMIFS('3. Котельные'!$K$12:$K$14,'3. Котельные'!$D$12:$D$14,$D20)/SUM('3. Котельные'!$K$12:$K$14),0)</f>
        <v>0</v>
      </c>
      <c r="GO23" s="281">
        <f>GP23+GQ23</f>
        <v>0</v>
      </c>
      <c r="GP23" s="341"/>
      <c r="GQ23" s="281">
        <f>IFERROR('2. Затраты'!GQ$21*SUMIFS('3. Котельные'!$K$12:$K$14,'3. Котельные'!$D$12:$D$14,$D20)/SUM('3. Котельные'!$K$12:$K$14),0)</f>
        <v>0</v>
      </c>
      <c r="GR23" s="312"/>
      <c r="GS23" s="281">
        <f>GT23+GU23</f>
        <v>0</v>
      </c>
      <c r="GT23" s="341"/>
      <c r="GU23" s="281">
        <f>IFERROR('2. Затраты'!GU$21*SUMIFS('3. Котельные'!$K$12:$K$14,'3. Котельные'!$D$12:$D$14,$D20)/SUM('3. Котельные'!$K$12:$K$14),0)</f>
        <v>0</v>
      </c>
      <c r="GV23" s="281">
        <f>GW23+GX23</f>
        <v>0</v>
      </c>
      <c r="GW23" s="341"/>
      <c r="GX23" s="281">
        <f>IFERROR('2. Затраты'!GX$21*SUMIFS('3. Котельные'!$K$12:$K$14,'3. Котельные'!$D$12:$D$14,$D20)/SUM('3. Котельные'!$K$12:$K$14),0)</f>
        <v>0</v>
      </c>
      <c r="GY23" s="281">
        <f>GZ23+HA23</f>
        <v>0</v>
      </c>
      <c r="GZ23" s="341"/>
      <c r="HA23" s="281">
        <f>IFERROR('2. Затраты'!HA$21*SUMIFS('3. Котельные'!$K$12:$K$14,'3. Котельные'!$D$12:$D$14,$D20)/SUM('3. Котельные'!$K$12:$K$14),0)</f>
        <v>0</v>
      </c>
      <c r="HB23" s="281">
        <f>HC23+HD23</f>
        <v>0</v>
      </c>
      <c r="HC23" s="341"/>
      <c r="HD23" s="281">
        <f>IFERROR('2. Затраты'!HD$21*SUMIFS('3. Котельные'!$K$12:$K$14,'3. Котельные'!$D$12:$D$14,$D20)/SUM('3. Котельные'!$K$12:$K$14),0)</f>
        <v>0</v>
      </c>
      <c r="HE23" s="281">
        <f>HF23+HG23</f>
        <v>0</v>
      </c>
      <c r="HF23" s="341"/>
      <c r="HG23" s="281">
        <f>IFERROR('2. Затраты'!HG$21*SUMIFS('3. Котельные'!$K$12:$K$14,'3. Котельные'!$D$12:$D$14,$D20)/SUM('3. Котельные'!$K$12:$K$14),0)</f>
        <v>0</v>
      </c>
      <c r="HH23" s="281">
        <f>HI23+HM23</f>
        <v>0</v>
      </c>
      <c r="HI23" s="281">
        <f>HJ23+HK23</f>
        <v>0</v>
      </c>
      <c r="HJ23" s="341"/>
      <c r="HK23" s="281">
        <f>IFERROR('2. Затраты'!HK$21*SUMIFS('3. Котельные'!$K$12:$K$14,'3. Котельные'!$D$12:$D$14,$D20)/SUM('3. Котельные'!$K$12:$K$14),0)</f>
        <v>0</v>
      </c>
      <c r="HL23" s="312"/>
      <c r="HM23" s="281">
        <f>HN23+HO23</f>
        <v>0</v>
      </c>
      <c r="HN23" s="341"/>
      <c r="HO23" s="281">
        <f>IFERROR('2. Затраты'!HO$21*SUMIFS('3. Котельные'!$K$12:$K$14,'3. Котельные'!$D$12:$D$14,$D20)/SUM('3. Котельные'!$K$12:$K$14),0)</f>
        <v>0</v>
      </c>
      <c r="HP23" s="281">
        <f>HQ23+HR23</f>
        <v>0</v>
      </c>
      <c r="HQ23" s="341"/>
      <c r="HR23" s="281">
        <f>IFERROR('2. Затраты'!HR$21*SUMIFS('3. Котельные'!$K$12:$K$14,'3. Котельные'!$D$12:$D$14,$D20)/SUM('3. Котельные'!$K$12:$K$14),0)</f>
        <v>0</v>
      </c>
      <c r="HS23" s="281">
        <f>HT23+HW23</f>
        <v>0</v>
      </c>
      <c r="HT23" s="281">
        <f>HU23+HV23</f>
        <v>0</v>
      </c>
      <c r="HU23" s="341"/>
      <c r="HV23" s="281">
        <f>IFERROR('2. Затраты'!HV$21*SUMIFS('3. Котельные'!$K$12:$K$14,'3. Котельные'!$D$12:$D$14,$D20)/SUM('3. Котельные'!$K$12:$K$14),0)</f>
        <v>0</v>
      </c>
      <c r="HW23" s="281">
        <f>HX23+HY23</f>
        <v>0</v>
      </c>
      <c r="HX23" s="341"/>
      <c r="HY23" s="281">
        <f>IFERROR('2. Затраты'!HY$21*SUMIFS('3. Котельные'!$K$12:$K$14,'3. Котельные'!$D$12:$D$14,$D20)/SUM('3. Котельные'!$K$12:$K$14),0)</f>
        <v>0</v>
      </c>
      <c r="HZ23" s="281">
        <f>IA23+IB23</f>
        <v>0</v>
      </c>
      <c r="IA23" s="341"/>
      <c r="IB23" s="281">
        <f>IFERROR('2. Затраты'!IB$21*SUMIFS('3. Котельные'!$K$12:$K$14,'3. Котельные'!$D$12:$D$14,$D20)/SUM('3. Котельные'!$K$12:$K$14),0)</f>
        <v>0</v>
      </c>
      <c r="IC23" s="281">
        <f>ID23+IG23+IJ23</f>
        <v>0</v>
      </c>
      <c r="ID23" s="281">
        <f>IE23+IF23</f>
        <v>0</v>
      </c>
      <c r="IE23" s="341"/>
      <c r="IF23" s="281">
        <f>IFERROR('2. Затраты'!IF$21*SUMIFS('3. Котельные'!$K$12:$K$14,'3. Котельные'!$D$12:$D$14,$D20)/SUM('3. Котельные'!$K$12:$K$14),0)</f>
        <v>0</v>
      </c>
      <c r="IG23" s="281">
        <f>IH23+II23</f>
        <v>0</v>
      </c>
      <c r="IH23" s="341"/>
      <c r="II23" s="281">
        <f>IFERROR('2. Затраты'!II$21*SUMIFS('3. Котельные'!$K$12:$K$14,'3. Котельные'!$D$12:$D$14,$D20)/SUM('3. Котельные'!$K$12:$K$14),0)</f>
        <v>0</v>
      </c>
      <c r="IJ23" s="281">
        <f>IK23+IL23</f>
        <v>0</v>
      </c>
      <c r="IK23" s="341"/>
      <c r="IL23" s="281">
        <f>IFERROR('2. Затраты'!IL$21*SUMIFS('3. Котельные'!$K$12:$K$14,'3. Котельные'!$D$12:$D$14,$D20)/SUM('3. Котельные'!$K$12:$K$14),0)</f>
        <v>0</v>
      </c>
      <c r="IM23" s="281">
        <f>IN23+IQ23+IU23+IX23</f>
        <v>0</v>
      </c>
      <c r="IN23" s="281">
        <f>IO23+IP23</f>
        <v>0</v>
      </c>
      <c r="IO23" s="341"/>
      <c r="IP23" s="281">
        <f>IFERROR('2. Затраты'!IP$21*SUMIFS('3. Котельные'!$K$12:$K$14,'3. Котельные'!$D$12:$D$14,$D20)/SUM('3. Котельные'!$K$12:$K$14),0)</f>
        <v>0</v>
      </c>
      <c r="IQ23" s="281">
        <f>IR23+IS23</f>
        <v>0</v>
      </c>
      <c r="IR23" s="341"/>
      <c r="IS23" s="281">
        <f>IFERROR('2. Затраты'!IS$21*SUMIFS('3. Котельные'!$K$12:$K$14,'3. Котельные'!$D$12:$D$14,$D20)/SUM('3. Котельные'!$K$12:$K$14),0)</f>
        <v>0</v>
      </c>
      <c r="IT23" s="312"/>
      <c r="IU23" s="281">
        <f>IV23+IW23</f>
        <v>0</v>
      </c>
      <c r="IV23" s="341"/>
      <c r="IW23" s="281">
        <f>IFERROR('2. Затраты'!IW$21*SUMIFS('3. Котельные'!$K$12:$K$14,'3. Котельные'!$D$12:$D$14,$D20)/SUM('3. Котельные'!$K$12:$K$14),0)</f>
        <v>0</v>
      </c>
      <c r="IX23" s="281">
        <f>IY23+JB23+JE23+JH23+JL23</f>
        <v>0</v>
      </c>
      <c r="IY23" s="281">
        <f>IZ23+JA23</f>
        <v>0</v>
      </c>
      <c r="IZ23" s="341"/>
      <c r="JA23" s="281">
        <f>IFERROR('2. Затраты'!JA$21*SUMIFS('3. Котельные'!$K$12:$K$14,'3. Котельные'!$D$12:$D$14,$D20)/SUM('3. Котельные'!$K$12:$K$14),0)</f>
        <v>0</v>
      </c>
      <c r="JB23" s="281">
        <f>JC23+JD23</f>
        <v>0</v>
      </c>
      <c r="JC23" s="341"/>
      <c r="JD23" s="281">
        <f>IFERROR('2. Затраты'!JD$21*SUMIFS('3. Котельные'!$K$12:$K$14,'3. Котельные'!$D$12:$D$14,$D20)/SUM('3. Котельные'!$K$12:$K$14),0)</f>
        <v>0</v>
      </c>
      <c r="JE23" s="281">
        <f>JF23+JG23</f>
        <v>0</v>
      </c>
      <c r="JF23" s="341"/>
      <c r="JG23" s="281">
        <f>IFERROR('2. Затраты'!JG$21*SUMIFS('3. Котельные'!$K$12:$K$14,'3. Котельные'!$D$12:$D$14,$D20)/SUM('3. Котельные'!$K$12:$K$14),0)</f>
        <v>0</v>
      </c>
      <c r="JH23" s="281">
        <f>JI23+JJ23</f>
        <v>0</v>
      </c>
      <c r="JI23" s="341"/>
      <c r="JJ23" s="281">
        <f>IFERROR('2. Затраты'!JJ$21*SUMIFS('3. Котельные'!$K$12:$K$14,'3. Котельные'!$D$12:$D$14,$D20)/SUM('3. Котельные'!$K$12:$K$14),0)</f>
        <v>0</v>
      </c>
      <c r="JK23" s="312"/>
      <c r="JL23" s="281">
        <f>JM23+JN23</f>
        <v>0</v>
      </c>
      <c r="JM23" s="341"/>
      <c r="JN23" s="281">
        <f>IFERROR('2. Затраты'!JN$21*SUMIFS('3. Котельные'!$K$12:$K$14,'3. Котельные'!$D$12:$D$14,$D20)/SUM('3. Котельные'!$K$12:$K$14),0)</f>
        <v>0</v>
      </c>
      <c r="JO23" s="310"/>
      <c r="JP23" s="281">
        <f>JQ23+JT23</f>
        <v>0</v>
      </c>
      <c r="JQ23" s="281">
        <f>JR23+JS23</f>
        <v>0</v>
      </c>
      <c r="JR23" s="341"/>
      <c r="JS23" s="281">
        <f>IFERROR('2. Затраты'!JS$21*SUMIFS('3. Котельные'!$K$12:$K$14,'3. Котельные'!$D$12:$D$14,$D20)/SUM('3. Котельные'!$K$12:$K$14),0)</f>
        <v>0</v>
      </c>
      <c r="JT23" s="281">
        <f>JU23+JV23</f>
        <v>0</v>
      </c>
      <c r="JU23" s="341"/>
      <c r="JV23" s="281">
        <f>IFERROR('2. Затраты'!JV$21*SUMIFS('3. Котельные'!$K$12:$K$14,'3. Котельные'!$D$12:$D$14,$D20)/SUM('3. Котельные'!$K$12:$K$14),0)</f>
        <v>0</v>
      </c>
      <c r="JW23" s="281">
        <f>JX23+JY23</f>
        <v>0</v>
      </c>
      <c r="JX23" s="341"/>
      <c r="JY23" s="281">
        <f>IFERROR('2. Затраты'!JY$21*SUMIFS('3. Котельные'!$K$12:$K$14,'3. Котельные'!$D$12:$D$14,$D20)/SUM('3. Котельные'!$K$12:$K$14),0)</f>
        <v>0</v>
      </c>
      <c r="JZ23" s="281">
        <f>KA23+KB23</f>
        <v>0</v>
      </c>
      <c r="KA23" s="341"/>
      <c r="KB23" s="281">
        <f>IFERROR('2. Затраты'!KB$21*SUMIFS('3. Котельные'!$K$12:$K$14,'3. Котельные'!$D$12:$D$14,$D20)/SUM('3. Котельные'!$K$12:$K$14),0)</f>
        <v>0</v>
      </c>
      <c r="KC23" s="281">
        <f>KD23+KE23</f>
        <v>0</v>
      </c>
      <c r="KD23" s="341"/>
      <c r="KE23" s="281">
        <f>IFERROR('2. Затраты'!KE$21*SUMIFS('3. Котельные'!$K$12:$K$14,'3. Котельные'!$D$12:$D$14,$D20)/SUM('3. Котельные'!$K$12:$K$14),0)</f>
        <v>0</v>
      </c>
      <c r="KF23" s="281">
        <f>JW23+JZ23+KC23+JP23+JO23+IM23+IC23+HZ23+HS23+HP23+GV23+GY23+HB23+HE23+HH23+FJ23+EU23+EJ23+DI23+DH23+DG23+DD23+DA23+CN23+BF23+AQ23+G23</f>
        <v>0</v>
      </c>
      <c r="KG23" s="341"/>
      <c r="KH23" s="281">
        <f>KI23+KL23+KO23+KS23</f>
        <v>0</v>
      </c>
      <c r="KI23" s="281">
        <f>KJ23+KK23</f>
        <v>0</v>
      </c>
      <c r="KJ23" s="341"/>
      <c r="KK23" s="281">
        <f>IFERROR('2. Затраты'!KK$21*SUMIFS('3. Котельные'!$K$12:$K$14,'3. Котельные'!$D$12:$D$14,$D20)/SUM('3. Котельные'!$K$12:$K$14),0)</f>
        <v>0</v>
      </c>
      <c r="KL23" s="281">
        <f>KM23+KN23</f>
        <v>0</v>
      </c>
      <c r="KM23" s="341"/>
      <c r="KN23" s="281">
        <f>IFERROR('2. Затраты'!KN$21*SUMIFS('3. Котельные'!$K$12:$K$14,'3. Котельные'!$D$12:$D$14,$D20)/SUM('3. Котельные'!$K$12:$K$14),0)</f>
        <v>0</v>
      </c>
      <c r="KO23" s="281">
        <f>KP23+KQ23</f>
        <v>0</v>
      </c>
      <c r="KP23" s="341"/>
      <c r="KQ23" s="281">
        <f>IFERROR('2. Затраты'!KQ$21*SUMIFS('3. Котельные'!$K$12:$K$14,'3. Котельные'!$D$12:$D$14,$D20)/SUM('3. Котельные'!$K$12:$K$14),0)</f>
        <v>0</v>
      </c>
      <c r="KR23" s="312"/>
      <c r="KS23" s="281">
        <f>KT23+KU23</f>
        <v>0</v>
      </c>
      <c r="KT23" s="341"/>
      <c r="KU23" s="281">
        <f>IFERROR('2. Затраты'!KU$21*SUMIFS('3. Котельные'!$K$12:$K$14,'3. Котельные'!$D$12:$D$14,$D20)/SUM('3. Котельные'!$K$12:$K$14),0)</f>
        <v>0</v>
      </c>
      <c r="KV23" s="234"/>
    </row>
    <row r="24" spans="1:308" ht="12" thickBot="1">
      <c r="C24" s="327"/>
      <c r="D24" s="486"/>
      <c r="E24" s="492"/>
      <c r="F24" s="337">
        <v>2020</v>
      </c>
      <c r="G24" s="281">
        <f>H24+S24+P24+Q24+R24+AD24+AI24+SUM(AJ24:AP24)</f>
        <v>0</v>
      </c>
      <c r="H24" s="281">
        <f>SUM(I24:O24)</f>
        <v>0</v>
      </c>
      <c r="I24" s="339"/>
      <c r="J24" s="339"/>
      <c r="K24" s="339"/>
      <c r="L24" s="339"/>
      <c r="M24" s="339"/>
      <c r="N24" s="339"/>
      <c r="O24" s="339"/>
      <c r="P24" s="339"/>
      <c r="Q24" s="339"/>
      <c r="R24" s="339"/>
      <c r="S24" s="281">
        <f>SUM(T24:AC24)</f>
        <v>0</v>
      </c>
      <c r="T24" s="339"/>
      <c r="U24" s="339"/>
      <c r="V24" s="339"/>
      <c r="W24" s="339"/>
      <c r="X24" s="339"/>
      <c r="Y24" s="339"/>
      <c r="Z24" s="339"/>
      <c r="AA24" s="339"/>
      <c r="AB24" s="339"/>
      <c r="AC24" s="339"/>
      <c r="AD24" s="281">
        <f>SUM(AE24:AH24)</f>
        <v>0</v>
      </c>
      <c r="AE24" s="339"/>
      <c r="AF24" s="339"/>
      <c r="AG24" s="339"/>
      <c r="AH24" s="339"/>
      <c r="AI24" s="339"/>
      <c r="AJ24" s="339"/>
      <c r="AK24" s="339"/>
      <c r="AL24" s="339"/>
      <c r="AM24" s="339"/>
      <c r="AN24" s="339"/>
      <c r="AO24" s="339"/>
      <c r="AP24" s="339"/>
      <c r="AQ24" s="281">
        <f>AR24+AY24</f>
        <v>0</v>
      </c>
      <c r="AR24" s="281">
        <f>AS24+AT24</f>
        <v>0</v>
      </c>
      <c r="AS24" s="339"/>
      <c r="AT24" s="281">
        <f>SUM(AU24:AX24)</f>
        <v>0</v>
      </c>
      <c r="AU24" s="339"/>
      <c r="AV24" s="339"/>
      <c r="AW24" s="339"/>
      <c r="AX24" s="339"/>
      <c r="AY24" s="281">
        <f>SUM(AZ24:BA24)</f>
        <v>0</v>
      </c>
      <c r="AZ24" s="339"/>
      <c r="BA24" s="281">
        <f>SUM(BB24:BE24)</f>
        <v>0</v>
      </c>
      <c r="BB24" s="339"/>
      <c r="BC24" s="339"/>
      <c r="BD24" s="339"/>
      <c r="BE24" s="339"/>
      <c r="BF24" s="281">
        <f>BG24+BJ24+BQ24+BT24</f>
        <v>0</v>
      </c>
      <c r="BG24" s="281">
        <f>SUM(BH24:BI24)</f>
        <v>0</v>
      </c>
      <c r="BH24" s="341"/>
      <c r="BI24" s="281">
        <f>IFERROR('2. Затраты'!BI$22*SUMIFS('3. Котельные'!$L$12:$L$14,'3. Котельные'!$D$12:$D$14,$D20)/SUM('3. Котельные'!$L$12:$L$14),0)</f>
        <v>0</v>
      </c>
      <c r="BJ24" s="281">
        <f>BK24+BN24</f>
        <v>0</v>
      </c>
      <c r="BK24" s="281">
        <f>SUM(BL24:BM24)</f>
        <v>0</v>
      </c>
      <c r="BL24" s="341"/>
      <c r="BM24" s="281">
        <f>IFERROR('2. Затраты'!BM$22*SUMIFS('3. Котельные'!$L$12:$L$14,'3. Котельные'!$D$12:$D$14,$D20)/SUM('3. Котельные'!$L$12:$L$14),0)</f>
        <v>0</v>
      </c>
      <c r="BN24" s="283">
        <f>BO24+BP24</f>
        <v>0</v>
      </c>
      <c r="BO24" s="341"/>
      <c r="BP24" s="281">
        <f>IFERROR('2. Затраты'!BP$22*SUMIFS('3. Котельные'!$L$12:$L$14,'3. Котельные'!$D$12:$D$14,$D20)/SUM('3. Котельные'!$L$12:$L$14),0)</f>
        <v>0</v>
      </c>
      <c r="BQ24" s="281">
        <f>BR24+BS24</f>
        <v>0</v>
      </c>
      <c r="BR24" s="341"/>
      <c r="BS24" s="281">
        <f>IFERROR('2. Затраты'!BS$22*SUMIFS('3. Котельные'!$L$12:$L$14,'3. Котельные'!$D$12:$D$14,$D20)/SUM('3. Котельные'!$L$12:$L$14),0)</f>
        <v>0</v>
      </c>
      <c r="BT24" s="281">
        <f>BU24+BV24</f>
        <v>0</v>
      </c>
      <c r="BU24" s="341"/>
      <c r="BV24" s="281">
        <f>IFERROR('2. Затраты'!BV$22*SUMIFS('3. Котельные'!$L$12:$L$14,'3. Котельные'!$D$12:$D$14,$D20)/SUM('3. Котельные'!$L$12:$L$14),0)</f>
        <v>0</v>
      </c>
      <c r="BW24" s="281">
        <f>BX24+CB24+CF24+CJ24</f>
        <v>0</v>
      </c>
      <c r="BX24" s="281">
        <f>BY24+BZ24</f>
        <v>0</v>
      </c>
      <c r="BY24" s="341"/>
      <c r="BZ24" s="281">
        <f>IFERROR('2. Затраты'!BZ$22*SUMIFS('3. Котельные'!$L$12:$L$14,'3. Котельные'!$D$12:$D$14,$D20)/SUM('3. Котельные'!$L$12:$L$14),0)</f>
        <v>0</v>
      </c>
      <c r="CA24" s="341"/>
      <c r="CB24" s="281">
        <f>CC24+CD24</f>
        <v>0</v>
      </c>
      <c r="CC24" s="341"/>
      <c r="CD24" s="281">
        <f>IFERROR('2. Затраты'!CD$22*SUMIFS('3. Котельные'!$L$12:$L$14,'3. Котельные'!$D$12:$D$14,$D20)/SUM('3. Котельные'!$L$12:$L$14),0)</f>
        <v>0</v>
      </c>
      <c r="CE24" s="341"/>
      <c r="CF24" s="281">
        <f>CG24+CH24</f>
        <v>0</v>
      </c>
      <c r="CG24" s="341"/>
      <c r="CH24" s="281">
        <f>IFERROR('2. Затраты'!CH$22*SUMIFS('3. Котельные'!$L$12:$L$14,'3. Котельные'!$D$12:$D$14,$D20)/SUM('3. Котельные'!$L$12:$L$14),0)</f>
        <v>0</v>
      </c>
      <c r="CI24" s="341"/>
      <c r="CJ24" s="281">
        <f>CK24+CL24</f>
        <v>0</v>
      </c>
      <c r="CK24" s="341"/>
      <c r="CL24" s="281">
        <f>IFERROR('2. Затраты'!CL$22*SUMIFS('3. Котельные'!$L$12:$L$14,'3. Котельные'!$D$12:$D$14,$D20)/SUM('3. Котельные'!$L$12:$L$14),0)</f>
        <v>0</v>
      </c>
      <c r="CM24" s="341"/>
      <c r="CN24" s="281">
        <f>CO24+CR24+CU24+CX24</f>
        <v>0</v>
      </c>
      <c r="CO24" s="281">
        <f>CP24+CQ24</f>
        <v>0</v>
      </c>
      <c r="CP24" s="341"/>
      <c r="CQ24" s="281">
        <f>IFERROR('2. Затраты'!CQ$22*SUMIFS('3. Котельные'!$L$12:$L$14,'3. Котельные'!$D$12:$D$14,$D20)/SUM('3. Котельные'!$L$12:$L$14),0)</f>
        <v>0</v>
      </c>
      <c r="CR24" s="281">
        <f>CS24+CT24</f>
        <v>0</v>
      </c>
      <c r="CS24" s="341"/>
      <c r="CT24" s="281">
        <f>IFERROR('2. Затраты'!CT$22*SUMIFS('3. Котельные'!$L$12:$L$14,'3. Котельные'!$D$12:$D$14,$D20)/SUM('3. Котельные'!$L$12:$L$14),0)</f>
        <v>0</v>
      </c>
      <c r="CU24" s="281">
        <f>CV24+CW24</f>
        <v>0</v>
      </c>
      <c r="CV24" s="341"/>
      <c r="CW24" s="281">
        <f>IFERROR('2. Затраты'!CW$22*SUMIFS('3. Котельные'!$L$12:$L$14,'3. Котельные'!$D$12:$D$14,$D20)/SUM('3. Котельные'!$L$12:$L$14),0)</f>
        <v>0</v>
      </c>
      <c r="CX24" s="281">
        <f>CY24+CZ24</f>
        <v>0</v>
      </c>
      <c r="CY24" s="341"/>
      <c r="CZ24" s="281">
        <f>IFERROR('2. Затраты'!CZ$22*SUMIFS('3. Котельные'!$L$12:$L$14,'3. Котельные'!$D$12:$D$14,$D20)/SUM('3. Котельные'!$L$12:$L$14),0)</f>
        <v>0</v>
      </c>
      <c r="DA24" s="281">
        <f>DB24*DC24</f>
        <v>0</v>
      </c>
      <c r="DB24" s="341"/>
      <c r="DC24" s="341"/>
      <c r="DD24" s="281">
        <f>DE24*DF24</f>
        <v>0</v>
      </c>
      <c r="DE24" s="341"/>
      <c r="DF24" s="341"/>
      <c r="DG24" s="341"/>
      <c r="DH24" s="341"/>
      <c r="DI24" s="281">
        <f>DJ24+DM24+DP24+DW24+DZ24+EC24+EG24</f>
        <v>0</v>
      </c>
      <c r="DJ24" s="281">
        <f>DK24+DL24</f>
        <v>0</v>
      </c>
      <c r="DK24" s="341"/>
      <c r="DL24" s="281">
        <f>IFERROR('2. Затраты'!DL$22*SUMIFS('3. Котельные'!$L$12:$L$14,'3. Котельные'!$D$12:$D$14,$D20)/SUM('3. Котельные'!$L$12:$L$14),0)</f>
        <v>0</v>
      </c>
      <c r="DM24" s="281">
        <f>DN24+DO24</f>
        <v>0</v>
      </c>
      <c r="DN24" s="341"/>
      <c r="DO24" s="281">
        <f>IFERROR('2. Затраты'!DO$22*SUMIFS('3. Котельные'!$L$12:$L$14,'3. Котельные'!$D$12:$D$14,$D20)/SUM('3. Котельные'!$L$12:$L$14),0)</f>
        <v>0</v>
      </c>
      <c r="DP24" s="281">
        <f>DQ24+DT24</f>
        <v>0</v>
      </c>
      <c r="DQ24" s="281">
        <f>DR24+DS24</f>
        <v>0</v>
      </c>
      <c r="DR24" s="341"/>
      <c r="DS24" s="281">
        <f>IFERROR('2. Затраты'!DS$22*SUMIFS('3. Котельные'!$L$12:$L$14,'3. Котельные'!$D$12:$D$14,$D20)/SUM('3. Котельные'!$L$12:$L$14),0)</f>
        <v>0</v>
      </c>
      <c r="DT24" s="281">
        <f>DU24+DV24</f>
        <v>0</v>
      </c>
      <c r="DU24" s="341"/>
      <c r="DV24" s="281">
        <f>IFERROR('2. Затраты'!DV$22*SUMIFS('3. Котельные'!$L$12:$L$14,'3. Котельные'!$D$12:$D$14,$D20)/SUM('3. Котельные'!$L$12:$L$14),0)</f>
        <v>0</v>
      </c>
      <c r="DW24" s="281">
        <f>DX24+DY24</f>
        <v>0</v>
      </c>
      <c r="DX24" s="341"/>
      <c r="DY24" s="281">
        <f>IFERROR('2. Затраты'!DY$22*SUMIFS('3. Котельные'!$L$12:$L$14,'3. Котельные'!$D$12:$D$14,$D20)/SUM('3. Котельные'!$L$12:$L$14),0)</f>
        <v>0</v>
      </c>
      <c r="DZ24" s="281">
        <f>EA24+EB24</f>
        <v>0</v>
      </c>
      <c r="EA24" s="341"/>
      <c r="EB24" s="281">
        <f>IFERROR('2. Затраты'!EB$22*SUMIFS('3. Котельные'!$L$12:$L$14,'3. Котельные'!$D$12:$D$14,$D20)/SUM('3. Котельные'!$L$12:$L$14),0)</f>
        <v>0</v>
      </c>
      <c r="EC24" s="281">
        <f>ED24+EE24</f>
        <v>0</v>
      </c>
      <c r="ED24" s="341"/>
      <c r="EE24" s="281">
        <f>IFERROR('2. Затраты'!EE$22*SUMIFS('3. Котельные'!$L$12:$L$14,'3. Котельные'!$D$12:$D$14,$D20)/SUM('3. Котельные'!$L$12:$L$14),0)</f>
        <v>0</v>
      </c>
      <c r="EF24" s="312"/>
      <c r="EG24" s="281">
        <f>EH24+EI24</f>
        <v>0</v>
      </c>
      <c r="EH24" s="341"/>
      <c r="EI24" s="281">
        <f>IFERROR('2. Затраты'!EI$22*SUMIFS('3. Котельные'!$L$12:$L$14,'3. Котельные'!$D$12:$D$14,$D20)/SUM('3. Котельные'!$L$12:$L$14),0)</f>
        <v>0</v>
      </c>
      <c r="EJ24" s="283">
        <f>EK24+EN24+ER24</f>
        <v>0</v>
      </c>
      <c r="EK24" s="281">
        <f>EL24+EM24</f>
        <v>0</v>
      </c>
      <c r="EL24" s="341"/>
      <c r="EM24" s="281">
        <f>IFERROR('2. Затраты'!EM$22*SUMIFS('3. Котельные'!$L$12:$L$14,'3. Котельные'!$D$12:$D$14,$D20)/SUM('3. Котельные'!$L$12:$L$14),0)</f>
        <v>0</v>
      </c>
      <c r="EN24" s="281">
        <f>EO24+EP24</f>
        <v>0</v>
      </c>
      <c r="EO24" s="341"/>
      <c r="EP24" s="281">
        <f>IFERROR('2. Затраты'!EP$22*SUMIFS('3. Котельные'!$L$12:$L$14,'3. Котельные'!$D$12:$D$14,$D20)/SUM('3. Котельные'!$L$12:$L$14),0)</f>
        <v>0</v>
      </c>
      <c r="EQ24" s="312"/>
      <c r="ER24" s="281">
        <f>ES24+ET24</f>
        <v>0</v>
      </c>
      <c r="ES24" s="341"/>
      <c r="ET24" s="281">
        <f>IFERROR('2. Затраты'!ET$22*SUMIFS('3. Котельные'!$L$12:$L$14,'3. Котельные'!$D$12:$D$14,$D20)/SUM('3. Котельные'!$L$12:$L$14),0)</f>
        <v>0</v>
      </c>
      <c r="EU24" s="281">
        <f>EV24+EY24+FC24+FG24</f>
        <v>0</v>
      </c>
      <c r="EV24" s="281">
        <f>EW24+EX24</f>
        <v>0</v>
      </c>
      <c r="EW24" s="341"/>
      <c r="EX24" s="281">
        <f>IFERROR('2. Затраты'!EX$22*SUMIFS('3. Котельные'!$L$12:$L$14,'3. Котельные'!$D$12:$D$14,$D20)/SUM('3. Котельные'!$L$12:$L$14),0)</f>
        <v>0</v>
      </c>
      <c r="EY24" s="281">
        <f>EZ24+FA24</f>
        <v>0</v>
      </c>
      <c r="EZ24" s="341"/>
      <c r="FA24" s="281">
        <f>IFERROR('2. Затраты'!FA$22*SUMIFS('3. Котельные'!$L$12:$L$14,'3. Котельные'!$D$12:$D$14,$D20)/SUM('3. Котельные'!$L$12:$L$14),0)</f>
        <v>0</v>
      </c>
      <c r="FB24" s="312"/>
      <c r="FC24" s="281">
        <f>FD24+FE24</f>
        <v>0</v>
      </c>
      <c r="FD24" s="341"/>
      <c r="FE24" s="281">
        <f>IFERROR('2. Затраты'!FE$22*SUMIFS('3. Котельные'!$L$12:$L$14,'3. Котельные'!$D$12:$D$14,$D20)/SUM('3. Котельные'!$L$12:$L$14),0)</f>
        <v>0</v>
      </c>
      <c r="FF24" s="312"/>
      <c r="FG24" s="281">
        <f>FH24+FI24</f>
        <v>0</v>
      </c>
      <c r="FH24" s="341"/>
      <c r="FI24" s="281">
        <f>IFERROR('2. Затраты'!FI$22*SUMIFS('3. Котельные'!$L$12:$L$14,'3. Котельные'!$D$12:$D$14,$D20)/SUM('3. Котельные'!$L$12:$L$14),0)</f>
        <v>0</v>
      </c>
      <c r="FJ24" s="281">
        <f>FK24+FN24+FQ24+FT24+FW24+FZ24+GC24+GF24+GI24+GL24+GO24+GS24</f>
        <v>0</v>
      </c>
      <c r="FK24" s="281">
        <f>FL24+FM24</f>
        <v>0</v>
      </c>
      <c r="FL24" s="341"/>
      <c r="FM24" s="281">
        <f>IFERROR('2. Затраты'!FM$22*SUMIFS('3. Котельные'!$L$12:$L$14,'3. Котельные'!$D$12:$D$14,$D20)/SUM('3. Котельные'!$L$12:$L$14),0)</f>
        <v>0</v>
      </c>
      <c r="FN24" s="281">
        <f>FO24+FP24</f>
        <v>0</v>
      </c>
      <c r="FO24" s="341"/>
      <c r="FP24" s="281">
        <f>IFERROR('2. Затраты'!FP$22*SUMIFS('3. Котельные'!$L$12:$L$14,'3. Котельные'!$D$12:$D$14,$D20)/SUM('3. Котельные'!$L$12:$L$14),0)</f>
        <v>0</v>
      </c>
      <c r="FQ24" s="281">
        <f>FR24+FS24</f>
        <v>0</v>
      </c>
      <c r="FR24" s="341"/>
      <c r="FS24" s="281">
        <f>IFERROR('2. Затраты'!FS$22*SUMIFS('3. Котельные'!$L$12:$L$14,'3. Котельные'!$D$12:$D$14,$D20)/SUM('3. Котельные'!$L$12:$L$14),0)</f>
        <v>0</v>
      </c>
      <c r="FT24" s="281">
        <f>FU24+FV24</f>
        <v>0</v>
      </c>
      <c r="FU24" s="341"/>
      <c r="FV24" s="281">
        <f>IFERROR('2. Затраты'!FV$22*SUMIFS('3. Котельные'!$L$12:$L$14,'3. Котельные'!$D$12:$D$14,$D20)/SUM('3. Котельные'!$L$12:$L$14),0)</f>
        <v>0</v>
      </c>
      <c r="FW24" s="281">
        <f>FX24+FY24</f>
        <v>0</v>
      </c>
      <c r="FX24" s="341"/>
      <c r="FY24" s="281">
        <f>IFERROR('2. Затраты'!FY$22*SUMIFS('3. Котельные'!$L$12:$L$14,'3. Котельные'!$D$12:$D$14,$D20)/SUM('3. Котельные'!$L$12:$L$14),0)</f>
        <v>0</v>
      </c>
      <c r="FZ24" s="281">
        <f>GA24+GB24</f>
        <v>0</v>
      </c>
      <c r="GA24" s="341"/>
      <c r="GB24" s="281">
        <f>IFERROR('2. Затраты'!GB$22*SUMIFS('3. Котельные'!$L$12:$L$14,'3. Котельные'!$D$12:$D$14,$D20)/SUM('3. Котельные'!$L$12:$L$14),0)</f>
        <v>0</v>
      </c>
      <c r="GC24" s="281">
        <f>GD24+GE24</f>
        <v>0</v>
      </c>
      <c r="GD24" s="341"/>
      <c r="GE24" s="281">
        <f>IFERROR('2. Затраты'!GE$22*SUMIFS('3. Котельные'!$L$12:$L$14,'3. Котельные'!$D$12:$D$14,$D20)/SUM('3. Котельные'!$L$12:$L$14),0)</f>
        <v>0</v>
      </c>
      <c r="GF24" s="281">
        <f>GG24+GH24</f>
        <v>0</v>
      </c>
      <c r="GG24" s="341"/>
      <c r="GH24" s="281">
        <f>IFERROR('2. Затраты'!GH$22*SUMIFS('3. Котельные'!$L$12:$L$14,'3. Котельные'!$D$12:$D$14,$D20)/SUM('3. Котельные'!$L$12:$L$14),0)</f>
        <v>0</v>
      </c>
      <c r="GI24" s="281">
        <f>GJ24+GK24</f>
        <v>0</v>
      </c>
      <c r="GJ24" s="341"/>
      <c r="GK24" s="281">
        <f>IFERROR('2. Затраты'!GK$22*SUMIFS('3. Котельные'!$L$12:$L$14,'3. Котельные'!$D$12:$D$14,$D20)/SUM('3. Котельные'!$L$12:$L$14),0)</f>
        <v>0</v>
      </c>
      <c r="GL24" s="281">
        <f>GM24+GN24</f>
        <v>0</v>
      </c>
      <c r="GM24" s="341"/>
      <c r="GN24" s="281">
        <f>IFERROR('2. Затраты'!GN$22*SUMIFS('3. Котельные'!$L$12:$L$14,'3. Котельные'!$D$12:$D$14,$D20)/SUM('3. Котельные'!$L$12:$L$14),0)</f>
        <v>0</v>
      </c>
      <c r="GO24" s="281">
        <f>GP24+GQ24</f>
        <v>0</v>
      </c>
      <c r="GP24" s="341"/>
      <c r="GQ24" s="281">
        <f>IFERROR('2. Затраты'!GQ$22*SUMIFS('3. Котельные'!$L$12:$L$14,'3. Котельные'!$D$12:$D$14,$D20)/SUM('3. Котельные'!$L$12:$L$14),0)</f>
        <v>0</v>
      </c>
      <c r="GR24" s="312"/>
      <c r="GS24" s="281">
        <f>GT24+GU24</f>
        <v>0</v>
      </c>
      <c r="GT24" s="341"/>
      <c r="GU24" s="281">
        <f>IFERROR('2. Затраты'!GU$22*SUMIFS('3. Котельные'!$L$12:$L$14,'3. Котельные'!$D$12:$D$14,$D20)/SUM('3. Котельные'!$L$12:$L$14),0)</f>
        <v>0</v>
      </c>
      <c r="GV24" s="281">
        <f>GW24+GX24</f>
        <v>0</v>
      </c>
      <c r="GW24" s="341"/>
      <c r="GX24" s="281">
        <f>IFERROR('2. Затраты'!GX$22*SUMIFS('3. Котельные'!$L$12:$L$14,'3. Котельные'!$D$12:$D$14,$D20)/SUM('3. Котельные'!$L$12:$L$14),0)</f>
        <v>0</v>
      </c>
      <c r="GY24" s="281">
        <f>GZ24+HA24</f>
        <v>0</v>
      </c>
      <c r="GZ24" s="341"/>
      <c r="HA24" s="281">
        <f>IFERROR('2. Затраты'!HA$22*SUMIFS('3. Котельные'!$L$12:$L$14,'3. Котельные'!$D$12:$D$14,$D20)/SUM('3. Котельные'!$L$12:$L$14),0)</f>
        <v>0</v>
      </c>
      <c r="HB24" s="281">
        <f>HC24+HD24</f>
        <v>0</v>
      </c>
      <c r="HC24" s="341"/>
      <c r="HD24" s="281">
        <f>IFERROR('2. Затраты'!HD$22*SUMIFS('3. Котельные'!$L$12:$L$14,'3. Котельные'!$D$12:$D$14,$D20)/SUM('3. Котельные'!$L$12:$L$14),0)</f>
        <v>0</v>
      </c>
      <c r="HE24" s="281">
        <f>HF24+HG24</f>
        <v>0</v>
      </c>
      <c r="HF24" s="341"/>
      <c r="HG24" s="281">
        <f>IFERROR('2. Затраты'!HG$22*SUMIFS('3. Котельные'!$L$12:$L$14,'3. Котельные'!$D$12:$D$14,$D20)/SUM('3. Котельные'!$L$12:$L$14),0)</f>
        <v>0</v>
      </c>
      <c r="HH24" s="281">
        <f>HI24+HM24</f>
        <v>0</v>
      </c>
      <c r="HI24" s="281">
        <f>HJ24+HK24</f>
        <v>0</v>
      </c>
      <c r="HJ24" s="341"/>
      <c r="HK24" s="281">
        <f>IFERROR('2. Затраты'!HK$22*SUMIFS('3. Котельные'!$L$12:$L$14,'3. Котельные'!$D$12:$D$14,$D20)/SUM('3. Котельные'!$L$12:$L$14),0)</f>
        <v>0</v>
      </c>
      <c r="HL24" s="312"/>
      <c r="HM24" s="281">
        <f>HN24+HO24</f>
        <v>0</v>
      </c>
      <c r="HN24" s="341"/>
      <c r="HO24" s="281">
        <f>IFERROR('2. Затраты'!HO$22*SUMIFS('3. Котельные'!$L$12:$L$14,'3. Котельные'!$D$12:$D$14,$D20)/SUM('3. Котельные'!$L$12:$L$14),0)</f>
        <v>0</v>
      </c>
      <c r="HP24" s="281">
        <f>HQ24+HR24</f>
        <v>0</v>
      </c>
      <c r="HQ24" s="341"/>
      <c r="HR24" s="281">
        <f>IFERROR('2. Затраты'!HR$22*SUMIFS('3. Котельные'!$L$12:$L$14,'3. Котельные'!$D$12:$D$14,$D20)/SUM('3. Котельные'!$L$12:$L$14),0)</f>
        <v>0</v>
      </c>
      <c r="HS24" s="281">
        <f>HT24+HW24</f>
        <v>0</v>
      </c>
      <c r="HT24" s="281">
        <f>HU24+HV24</f>
        <v>0</v>
      </c>
      <c r="HU24" s="341"/>
      <c r="HV24" s="281">
        <f>IFERROR('2. Затраты'!HV$22*SUMIFS('3. Котельные'!$L$12:$L$14,'3. Котельные'!$D$12:$D$14,$D20)/SUM('3. Котельные'!$L$12:$L$14),0)</f>
        <v>0</v>
      </c>
      <c r="HW24" s="281">
        <f>HX24+HY24</f>
        <v>0</v>
      </c>
      <c r="HX24" s="341"/>
      <c r="HY24" s="281">
        <f>IFERROR('2. Затраты'!HY$22*SUMIFS('3. Котельные'!$L$12:$L$14,'3. Котельные'!$D$12:$D$14,$D20)/SUM('3. Котельные'!$L$12:$L$14),0)</f>
        <v>0</v>
      </c>
      <c r="HZ24" s="281">
        <f>IA24+IB24</f>
        <v>0</v>
      </c>
      <c r="IA24" s="341"/>
      <c r="IB24" s="281">
        <f>IFERROR('2. Затраты'!IB$22*SUMIFS('3. Котельные'!$L$12:$L$14,'3. Котельные'!$D$12:$D$14,$D20)/SUM('3. Котельные'!$L$12:$L$14),0)</f>
        <v>0</v>
      </c>
      <c r="IC24" s="281">
        <f>ID24+IG24+IJ24</f>
        <v>0</v>
      </c>
      <c r="ID24" s="281">
        <f>IE24+IF24</f>
        <v>0</v>
      </c>
      <c r="IE24" s="341"/>
      <c r="IF24" s="281">
        <f>IFERROR('2. Затраты'!IF$22*SUMIFS('3. Котельные'!$L$12:$L$14,'3. Котельные'!$D$12:$D$14,$D20)/SUM('3. Котельные'!$L$12:$L$14),0)</f>
        <v>0</v>
      </c>
      <c r="IG24" s="281">
        <f>IH24+II24</f>
        <v>0</v>
      </c>
      <c r="IH24" s="341"/>
      <c r="II24" s="281">
        <f>IFERROR('2. Затраты'!II$22*SUMIFS('3. Котельные'!$L$12:$L$14,'3. Котельные'!$D$12:$D$14,$D20)/SUM('3. Котельные'!$L$12:$L$14),0)</f>
        <v>0</v>
      </c>
      <c r="IJ24" s="281">
        <f>IK24+IL24</f>
        <v>0</v>
      </c>
      <c r="IK24" s="341"/>
      <c r="IL24" s="281">
        <f>IFERROR('2. Затраты'!IL$22*SUMIFS('3. Котельные'!$L$12:$L$14,'3. Котельные'!$D$12:$D$14,$D20)/SUM('3. Котельные'!$L$12:$L$14),0)</f>
        <v>0</v>
      </c>
      <c r="IM24" s="281">
        <f>IN24+IQ24+IU24+IX24</f>
        <v>0</v>
      </c>
      <c r="IN24" s="281">
        <f>IO24+IP24</f>
        <v>0</v>
      </c>
      <c r="IO24" s="341"/>
      <c r="IP24" s="281">
        <f>IFERROR('2. Затраты'!IP$22*SUMIFS('3. Котельные'!$L$12:$L$14,'3. Котельные'!$D$12:$D$14,$D20)/SUM('3. Котельные'!$L$12:$L$14),0)</f>
        <v>0</v>
      </c>
      <c r="IQ24" s="281">
        <f>IR24+IS24</f>
        <v>0</v>
      </c>
      <c r="IR24" s="341"/>
      <c r="IS24" s="281">
        <f>IFERROR('2. Затраты'!IS$22*SUMIFS('3. Котельные'!$L$12:$L$14,'3. Котельные'!$D$12:$D$14,$D20)/SUM('3. Котельные'!$L$12:$L$14),0)</f>
        <v>0</v>
      </c>
      <c r="IT24" s="312"/>
      <c r="IU24" s="281">
        <f>IV24+IW24</f>
        <v>0</v>
      </c>
      <c r="IV24" s="341"/>
      <c r="IW24" s="281">
        <f>IFERROR('2. Затраты'!IW$22*SUMIFS('3. Котельные'!$L$12:$L$14,'3. Котельные'!$D$12:$D$14,$D20)/SUM('3. Котельные'!$L$12:$L$14),0)</f>
        <v>0</v>
      </c>
      <c r="IX24" s="281">
        <f>IY24+JB24+JE24+JH24+JL24</f>
        <v>0</v>
      </c>
      <c r="IY24" s="281">
        <f>IZ24+JA24</f>
        <v>0</v>
      </c>
      <c r="IZ24" s="341"/>
      <c r="JA24" s="281">
        <f>IFERROR('2. Затраты'!JA$22*SUMIFS('3. Котельные'!$L$12:$L$14,'3. Котельные'!$D$12:$D$14,$D20)/SUM('3. Котельные'!$L$12:$L$14),0)</f>
        <v>0</v>
      </c>
      <c r="JB24" s="281">
        <f>JC24+JD24</f>
        <v>0</v>
      </c>
      <c r="JC24" s="341"/>
      <c r="JD24" s="281">
        <f>IFERROR('2. Затраты'!JD$22*SUMIFS('3. Котельные'!$L$12:$L$14,'3. Котельные'!$D$12:$D$14,$D20)/SUM('3. Котельные'!$L$12:$L$14),0)</f>
        <v>0</v>
      </c>
      <c r="JE24" s="281">
        <f>JF24+JG24</f>
        <v>0</v>
      </c>
      <c r="JF24" s="341"/>
      <c r="JG24" s="281">
        <f>IFERROR('2. Затраты'!JG$22*SUMIFS('3. Котельные'!$L$12:$L$14,'3. Котельные'!$D$12:$D$14,$D20)/SUM('3. Котельные'!$L$12:$L$14),0)</f>
        <v>0</v>
      </c>
      <c r="JH24" s="281">
        <f>JI24+JJ24</f>
        <v>0</v>
      </c>
      <c r="JI24" s="341"/>
      <c r="JJ24" s="281">
        <f>IFERROR('2. Затраты'!JJ$22*SUMIFS('3. Котельные'!$L$12:$L$14,'3. Котельные'!$D$12:$D$14,$D20)/SUM('3. Котельные'!$L$12:$L$14),0)</f>
        <v>0</v>
      </c>
      <c r="JK24" s="312"/>
      <c r="JL24" s="281">
        <f>JM24+JN24</f>
        <v>0</v>
      </c>
      <c r="JM24" s="341"/>
      <c r="JN24" s="281">
        <f>IFERROR('2. Затраты'!JN$22*SUMIFS('3. Котельные'!$L$12:$L$14,'3. Котельные'!$D$12:$D$14,$D20)/SUM('3. Котельные'!$L$12:$L$14),0)</f>
        <v>0</v>
      </c>
      <c r="JO24" s="310"/>
      <c r="JP24" s="281">
        <f>JQ24+JT24</f>
        <v>0</v>
      </c>
      <c r="JQ24" s="281">
        <f>JR24+JS24</f>
        <v>0</v>
      </c>
      <c r="JR24" s="341"/>
      <c r="JS24" s="281">
        <f>IFERROR('2. Затраты'!JS$22*SUMIFS('3. Котельные'!$L$12:$L$14,'3. Котельные'!$D$12:$D$14,$D20)/SUM('3. Котельные'!$L$12:$L$14),0)</f>
        <v>0</v>
      </c>
      <c r="JT24" s="281">
        <f>JU24+JV24</f>
        <v>0</v>
      </c>
      <c r="JU24" s="341"/>
      <c r="JV24" s="281">
        <f>IFERROR('2. Затраты'!JV$22*SUMIFS('3. Котельные'!$L$12:$L$14,'3. Котельные'!$D$12:$D$14,$D20)/SUM('3. Котельные'!$L$12:$L$14),0)</f>
        <v>0</v>
      </c>
      <c r="JW24" s="281">
        <f>JX24+JY24</f>
        <v>0</v>
      </c>
      <c r="JX24" s="341"/>
      <c r="JY24" s="281">
        <f>IFERROR('2. Затраты'!JY$22*SUMIFS('3. Котельные'!$L$12:$L$14,'3. Котельные'!$D$12:$D$14,$D20)/SUM('3. Котельные'!$L$12:$L$14),0)</f>
        <v>0</v>
      </c>
      <c r="JZ24" s="281">
        <f>KA24+KB24</f>
        <v>0</v>
      </c>
      <c r="KA24" s="341"/>
      <c r="KB24" s="281">
        <f>IFERROR('2. Затраты'!KB$22*SUMIFS('3. Котельные'!$L$12:$L$14,'3. Котельные'!$D$12:$D$14,$D20)/SUM('3. Котельные'!$L$12:$L$14),0)</f>
        <v>0</v>
      </c>
      <c r="KC24" s="281">
        <f>KD24+KE24</f>
        <v>0</v>
      </c>
      <c r="KD24" s="341"/>
      <c r="KE24" s="281">
        <f>IFERROR('2. Затраты'!KE$22*SUMIFS('3. Котельные'!$L$12:$L$14,'3. Котельные'!$D$12:$D$14,$D20)/SUM('3. Котельные'!$L$12:$L$14),0)</f>
        <v>0</v>
      </c>
      <c r="KF24" s="281">
        <f>JW24+JZ24+KC24+JP24+JO24+IM24+IC24+HZ24+HS24+HP24+GV24+GY24+HB24+HE24+HH24+FJ24+EU24+EJ24+DI24+DH24+DG24+DD24+DA24+CN24+BF24+AQ24+G24</f>
        <v>0</v>
      </c>
      <c r="KG24" s="341"/>
      <c r="KH24" s="281">
        <f>KI24+KL24+KO24+KS24</f>
        <v>0</v>
      </c>
      <c r="KI24" s="281">
        <f>KJ24+KK24</f>
        <v>0</v>
      </c>
      <c r="KJ24" s="341"/>
      <c r="KK24" s="281">
        <f>IFERROR('2. Затраты'!KK$22*SUMIFS('3. Котельные'!$L$12:$L$14,'3. Котельные'!$D$12:$D$14,$D20)/SUM('3. Котельные'!$L$12:$L$14),0)</f>
        <v>0</v>
      </c>
      <c r="KL24" s="281">
        <f>KM24+KN24</f>
        <v>0</v>
      </c>
      <c r="KM24" s="341"/>
      <c r="KN24" s="281">
        <f>IFERROR('2. Затраты'!KN$22*SUMIFS('3. Котельные'!$L$12:$L$14,'3. Котельные'!$D$12:$D$14,$D20)/SUM('3. Котельные'!$L$12:$L$14),0)</f>
        <v>0</v>
      </c>
      <c r="KO24" s="281">
        <f>KP24+KQ24</f>
        <v>0</v>
      </c>
      <c r="KP24" s="341"/>
      <c r="KQ24" s="281">
        <f>IFERROR('2. Затраты'!KQ$22*SUMIFS('3. Котельные'!$L$12:$L$14,'3. Котельные'!$D$12:$D$14,$D20)/SUM('3. Котельные'!$L$12:$L$14),0)</f>
        <v>0</v>
      </c>
      <c r="KR24" s="312"/>
      <c r="KS24" s="281">
        <f>KT24+KU24</f>
        <v>0</v>
      </c>
      <c r="KT24" s="341"/>
      <c r="KU24" s="281">
        <f>IFERROR('2. Затраты'!KU$22*SUMIFS('3. Котельные'!$L$12:$L$14,'3. Котельные'!$D$12:$D$14,$D20)/SUM('3. Котельные'!$L$12:$L$14),0)</f>
        <v>0</v>
      </c>
      <c r="KV24" s="234"/>
    </row>
    <row r="25" spans="1:308" ht="12" thickBot="1">
      <c r="A25" s="42" t="s">
        <v>191</v>
      </c>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388"/>
      <c r="DO25" s="236"/>
      <c r="DP25" s="236"/>
      <c r="DQ25" s="236"/>
      <c r="DR25" s="236"/>
      <c r="DS25" s="236"/>
      <c r="DT25" s="236"/>
      <c r="DU25" s="236"/>
      <c r="DV25" s="236"/>
      <c r="DW25" s="236"/>
      <c r="DX25" s="236"/>
      <c r="DY25" s="236"/>
      <c r="DZ25" s="236"/>
      <c r="EA25" s="388"/>
      <c r="EB25" s="236"/>
      <c r="EC25" s="236"/>
      <c r="ED25" s="236"/>
      <c r="EE25" s="236"/>
      <c r="EF25" s="236"/>
      <c r="EG25" s="236"/>
      <c r="EH25" s="236"/>
      <c r="EI25" s="236"/>
      <c r="EJ25" s="236"/>
      <c r="EK25" s="236"/>
      <c r="EL25" s="236"/>
      <c r="EM25" s="236"/>
      <c r="EN25" s="236"/>
      <c r="EO25" s="236"/>
      <c r="EP25" s="236"/>
      <c r="EQ25" s="236"/>
      <c r="ER25" s="236"/>
      <c r="ES25" s="236"/>
      <c r="ET25" s="236"/>
      <c r="EU25" s="236"/>
      <c r="EV25" s="236"/>
      <c r="EW25" s="236"/>
      <c r="EX25" s="236"/>
      <c r="EY25" s="236"/>
      <c r="EZ25" s="236"/>
      <c r="FA25" s="236"/>
      <c r="FB25" s="236"/>
      <c r="FC25" s="236"/>
      <c r="FD25" s="236"/>
      <c r="FE25" s="236"/>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c r="HA25" s="236"/>
      <c r="HB25" s="236"/>
      <c r="HC25" s="236"/>
      <c r="HD25" s="236"/>
      <c r="HE25" s="236"/>
      <c r="HF25" s="236"/>
      <c r="HG25" s="236"/>
      <c r="HH25" s="236"/>
      <c r="HI25" s="236"/>
      <c r="HJ25" s="236"/>
      <c r="HK25" s="236"/>
      <c r="HL25" s="236"/>
      <c r="HM25" s="236"/>
      <c r="HN25" s="236"/>
      <c r="HO25" s="236"/>
      <c r="HP25" s="236"/>
      <c r="HQ25" s="236"/>
      <c r="HR25" s="236"/>
      <c r="HS25" s="236"/>
      <c r="HT25" s="236"/>
      <c r="HU25" s="236"/>
      <c r="HV25" s="236"/>
      <c r="HW25" s="236"/>
      <c r="HX25" s="236"/>
      <c r="HY25" s="236"/>
      <c r="HZ25" s="236"/>
      <c r="IA25" s="236"/>
      <c r="IB25" s="236"/>
      <c r="IC25" s="236"/>
      <c r="ID25" s="236"/>
      <c r="IE25" s="236"/>
      <c r="IF25" s="236"/>
      <c r="IG25" s="236"/>
      <c r="IH25" s="236"/>
      <c r="II25" s="236"/>
      <c r="IJ25" s="236"/>
      <c r="IK25" s="236"/>
      <c r="IL25" s="236"/>
      <c r="IM25" s="236"/>
      <c r="IN25" s="236"/>
      <c r="IO25" s="236"/>
      <c r="IP25" s="236"/>
      <c r="IQ25" s="236"/>
      <c r="IR25" s="236"/>
      <c r="IS25" s="236"/>
      <c r="IT25" s="236"/>
      <c r="IU25" s="236"/>
      <c r="IV25" s="236"/>
      <c r="IW25" s="236"/>
      <c r="IX25" s="236"/>
      <c r="IY25" s="236"/>
      <c r="IZ25" s="236"/>
      <c r="JA25" s="236"/>
      <c r="JB25" s="236"/>
      <c r="JC25" s="236"/>
      <c r="JD25" s="236"/>
      <c r="JE25" s="236"/>
      <c r="JF25" s="236"/>
      <c r="JG25" s="236"/>
      <c r="JH25" s="236"/>
      <c r="JI25" s="236"/>
      <c r="JJ25" s="236"/>
      <c r="JK25" s="236"/>
      <c r="JL25" s="236"/>
      <c r="JM25" s="236"/>
      <c r="JN25" s="236"/>
      <c r="JO25" s="236"/>
      <c r="JP25" s="236"/>
      <c r="JQ25" s="236"/>
      <c r="JR25" s="236"/>
      <c r="JS25" s="236"/>
      <c r="JT25" s="236"/>
      <c r="JU25" s="236"/>
      <c r="JV25" s="236"/>
      <c r="JW25" s="236"/>
      <c r="JX25" s="236"/>
      <c r="JY25" s="236"/>
      <c r="JZ25" s="236"/>
      <c r="KA25" s="236"/>
      <c r="KB25" s="236"/>
      <c r="KC25" s="236"/>
      <c r="KD25" s="236"/>
      <c r="KE25" s="236"/>
      <c r="KF25" s="236"/>
      <c r="KG25" s="236"/>
      <c r="KH25" s="236"/>
      <c r="KI25" s="236"/>
      <c r="KJ25" s="236"/>
      <c r="KK25" s="236"/>
      <c r="KL25" s="236"/>
      <c r="KM25" s="236"/>
      <c r="KN25" s="236"/>
      <c r="KO25" s="236"/>
      <c r="KP25" s="236"/>
      <c r="KQ25" s="236"/>
      <c r="KR25" s="236"/>
      <c r="KS25" s="236"/>
      <c r="KT25" s="236"/>
      <c r="KU25" s="236"/>
    </row>
    <row r="26" spans="1:308">
      <c r="C26" s="327"/>
      <c r="D26" s="490"/>
      <c r="E26" s="491"/>
      <c r="F26" s="229">
        <v>2016</v>
      </c>
      <c r="G26" s="280">
        <f>H26+I26+J26+K26+M26+N26+O26+R26+U26+X26+AA26+AD26+AG26+AJ26</f>
        <v>0</v>
      </c>
      <c r="H26" s="351"/>
      <c r="I26" s="351"/>
      <c r="J26" s="351"/>
      <c r="K26" s="351"/>
      <c r="L26" s="351"/>
      <c r="M26" s="351"/>
      <c r="N26" s="351"/>
      <c r="O26" s="280">
        <f>P26+Q26</f>
        <v>0</v>
      </c>
      <c r="P26" s="351"/>
      <c r="Q26" s="280">
        <f>IFERROR('2.1 Теплоноситель'!Q$15*SUMIFS('3. Котельные'!$H$12:$H$14,'3. Котельные'!$D$12:$D$14,$D26)/SUMIFS('3. Котельные'!$H$12:$H$14,'3. Котельные'!$FV$12:$FV$14,"да"),0)</f>
        <v>0</v>
      </c>
      <c r="R26" s="280">
        <f>S26+T26</f>
        <v>0</v>
      </c>
      <c r="S26" s="351"/>
      <c r="T26" s="280">
        <f>IFERROR('2.1 Теплоноситель'!T$15*SUMIFS('3. Котельные'!$H$12:$H$14,'3. Котельные'!$D$12:$D$14,$D26)/SUMIFS('3. Котельные'!$H$12:$H$14,'3. Котельные'!$FV$12:$FV$14,"да"),0)</f>
        <v>0</v>
      </c>
      <c r="U26" s="280">
        <f>V26+W26</f>
        <v>0</v>
      </c>
      <c r="V26" s="351"/>
      <c r="W26" s="280">
        <f>IFERROR('2.1 Теплоноситель'!W$15*SUMIFS('3. Котельные'!$H$12:$H$14,'3. Котельные'!$D$12:$D$14,$D26)/SUMIFS('3. Котельные'!$H$12:$H$14,'3. Котельные'!$FV$12:$FV$14,"да"),0)</f>
        <v>0</v>
      </c>
      <c r="X26" s="280">
        <f>Y26+Z26</f>
        <v>0</v>
      </c>
      <c r="Y26" s="351"/>
      <c r="Z26" s="280">
        <f>IFERROR('2.1 Теплоноситель'!Z$15*SUMIFS('3. Котельные'!$H$12:$H$14,'3. Котельные'!$D$12:$D$14,$D26)/SUMIFS('3. Котельные'!$H$12:$H$14,'3. Котельные'!$FV$12:$FV$14,"да"),0)</f>
        <v>0</v>
      </c>
      <c r="AA26" s="280">
        <f>AB26+AC26</f>
        <v>0</v>
      </c>
      <c r="AB26" s="351"/>
      <c r="AC26" s="280">
        <f>IFERROR('2.1 Теплоноситель'!AC$15*SUMIFS('3. Котельные'!$H$12:$H$14,'3. Котельные'!$D$12:$D$14,$D26)/SUMIFS('3. Котельные'!$H$12:$H$14,'3. Котельные'!$FV$12:$FV$14,"да"),0)</f>
        <v>0</v>
      </c>
      <c r="AD26" s="280">
        <f>AE26+AF26</f>
        <v>0</v>
      </c>
      <c r="AE26" s="351"/>
      <c r="AF26" s="280">
        <f>IFERROR('2.1 Теплоноситель'!AF$15*SUMIFS('3. Котельные'!$H$12:$H$14,'3. Котельные'!$D$12:$D$14,$D26)/SUMIFS('3. Котельные'!$H$12:$H$14,'3. Котельные'!$FV$12:$FV$14,"да"),0)</f>
        <v>0</v>
      </c>
      <c r="AG26" s="280">
        <f>AH26+AI26</f>
        <v>0</v>
      </c>
      <c r="AH26" s="351"/>
      <c r="AI26" s="280">
        <f>IFERROR('2.1 Теплоноситель'!AI$15*SUMIFS('3. Котельные'!$H$12:$H$14,'3. Котельные'!$D$12:$D$14,$D26)/SUMIFS('3. Котельные'!$H$12:$H$14,'3. Котельные'!$FV$12:$FV$14,"да"),0)</f>
        <v>0</v>
      </c>
      <c r="AJ26" s="280">
        <f>AK26+AN26+AQ26+AT26+AW26+BA26+BD26</f>
        <v>0</v>
      </c>
      <c r="AK26" s="280">
        <f>AL26+AM26</f>
        <v>0</v>
      </c>
      <c r="AL26" s="351"/>
      <c r="AM26" s="280">
        <f>IFERROR('2.1 Теплоноситель'!AM$15*SUMIFS('3. Котельные'!$H$12:$H$14,'3. Котельные'!$D$12:$D$14,$D26)/SUMIFS('3. Котельные'!$H$12:$H$14,'3. Котельные'!$FV$12:$FV$14,"да"),0)</f>
        <v>0</v>
      </c>
      <c r="AN26" s="280">
        <f>AO26+AP26</f>
        <v>0</v>
      </c>
      <c r="AO26" s="351"/>
      <c r="AP26" s="280">
        <f>IFERROR('2.1 Теплоноситель'!AP$15*SUMIFS('3. Котельные'!$H$12:$H$14,'3. Котельные'!$D$12:$D$14,$D26)/SUMIFS('3. Котельные'!$H$12:$H$14,'3. Котельные'!$FV$12:$FV$14,"да"),0)</f>
        <v>0</v>
      </c>
      <c r="AQ26" s="280">
        <f>AR26+AS26</f>
        <v>0</v>
      </c>
      <c r="AR26" s="351"/>
      <c r="AS26" s="280">
        <f>IFERROR('2.1 Теплоноситель'!AS$15*SUMIFS('3. Котельные'!$H$12:$H$14,'3. Котельные'!$D$12:$D$14,$D26)/SUMIFS('3. Котельные'!$H$12:$H$14,'3. Котельные'!$FV$12:$FV$14,"да"),0)</f>
        <v>0</v>
      </c>
      <c r="AT26" s="280">
        <f>AU26+AV26</f>
        <v>0</v>
      </c>
      <c r="AU26" s="351"/>
      <c r="AV26" s="280">
        <f>IFERROR('2.1 Теплоноситель'!AV$15*SUMIFS('3. Котельные'!$H$12:$H$14,'3. Котельные'!$D$12:$D$14,$D26)/SUMIFS('3. Котельные'!$H$12:$H$14,'3. Котельные'!$FV$12:$FV$14,"да"),0)</f>
        <v>0</v>
      </c>
      <c r="AW26" s="280">
        <f>AX26+AY26</f>
        <v>0</v>
      </c>
      <c r="AX26" s="351"/>
      <c r="AY26" s="280">
        <f>IFERROR('2.1 Теплоноситель'!AY$15*SUMIFS('3. Котельные'!$H$12:$H$14,'3. Котельные'!$D$12:$D$14,$D26)/SUMIFS('3. Котельные'!$H$12:$H$14,'3. Котельные'!$FV$12:$FV$14,"да"),0)</f>
        <v>0</v>
      </c>
      <c r="AZ26" s="311"/>
      <c r="BA26" s="280">
        <f>BB26+BC26</f>
        <v>0</v>
      </c>
      <c r="BB26" s="351"/>
      <c r="BC26" s="280">
        <f>IFERROR('2.1 Теплоноситель'!BC$15*SUMIFS('3. Котельные'!$H$12:$H$14,'3. Котельные'!$D$12:$D$14,$D26)/SUMIFS('3. Котельные'!$H$12:$H$14,'3. Котельные'!$FV$12:$FV$14,"да"),0)</f>
        <v>0</v>
      </c>
      <c r="BD26" s="280">
        <f>BE26+BF26</f>
        <v>0</v>
      </c>
      <c r="BE26" s="351"/>
      <c r="BF26" s="280">
        <f>IFERROR('2.1 Теплоноситель'!BF$15*SUMIFS('3. Котельные'!$H$12:$H$14,'3. Котельные'!$D$12:$D$14,$D26)/SUMIFS('3. Котельные'!$H$12:$H$14,'3. Котельные'!$FV$12:$FV$14,"да"),0)</f>
        <v>0</v>
      </c>
      <c r="BG26" s="351"/>
      <c r="BH26" s="351"/>
      <c r="BI26" s="351"/>
      <c r="BJ26" s="351"/>
      <c r="BK26" s="234"/>
    </row>
    <row r="27" spans="1:308">
      <c r="C27" s="327"/>
      <c r="D27" s="486"/>
      <c r="E27" s="492"/>
      <c r="F27" s="337">
        <v>2017</v>
      </c>
      <c r="G27" s="281">
        <f>H27+I27+J27+K27+M27+N27+O27+R27+U27+X27+AA27+AD27+AG27+AJ27</f>
        <v>0</v>
      </c>
      <c r="H27" s="352"/>
      <c r="I27" s="352"/>
      <c r="J27" s="352"/>
      <c r="K27" s="352"/>
      <c r="L27" s="352"/>
      <c r="M27" s="352"/>
      <c r="N27" s="352"/>
      <c r="O27" s="281">
        <f>P27+Q27</f>
        <v>0</v>
      </c>
      <c r="P27" s="352"/>
      <c r="Q27" s="281">
        <f>IFERROR('2.1 Теплоноситель'!Q$16*SUMIFS('3. Котельные'!$I$12:$I$14,'3. Котельные'!$D$12:$D$14,$D26)/SUMIFS('3. Котельные'!$I$12:$I$14,'3. Котельные'!$FV$12:$FV$14,"да"),0)</f>
        <v>0</v>
      </c>
      <c r="R27" s="281">
        <f>S27+T27</f>
        <v>0</v>
      </c>
      <c r="S27" s="352"/>
      <c r="T27" s="281">
        <f>IFERROR('2.1 Теплоноситель'!T$16*SUMIFS('3. Котельные'!$I$12:$I$14,'3. Котельные'!$D$12:$D$14,$D26)/SUMIFS('3. Котельные'!$I$12:$I$14,'3. Котельные'!$FV$12:$FV$14,"да"),0)</f>
        <v>0</v>
      </c>
      <c r="U27" s="281">
        <f>V27+W27</f>
        <v>0</v>
      </c>
      <c r="V27" s="352"/>
      <c r="W27" s="281">
        <f>IFERROR('2.1 Теплоноситель'!W$16*SUMIFS('3. Котельные'!$I$12:$I$14,'3. Котельные'!$D$12:$D$14,$D26)/SUMIFS('3. Котельные'!$I$12:$I$14,'3. Котельные'!$FV$12:$FV$14,"да"),0)</f>
        <v>0</v>
      </c>
      <c r="X27" s="281">
        <f>Y27+Z27</f>
        <v>0</v>
      </c>
      <c r="Y27" s="352"/>
      <c r="Z27" s="281">
        <f>IFERROR('2.1 Теплоноситель'!Z$16*SUMIFS('3. Котельные'!$I$12:$I$14,'3. Котельные'!$D$12:$D$14,$D26)/SUMIFS('3. Котельные'!$I$12:$I$14,'3. Котельные'!$FV$12:$FV$14,"да"),0)</f>
        <v>0</v>
      </c>
      <c r="AA27" s="281">
        <f>AB27+AC27</f>
        <v>0</v>
      </c>
      <c r="AB27" s="352"/>
      <c r="AC27" s="281">
        <f>IFERROR('2.1 Теплоноситель'!AC$16*SUMIFS('3. Котельные'!$I$12:$I$14,'3. Котельные'!$D$12:$D$14,$D26)/SUMIFS('3. Котельные'!$I$12:$I$14,'3. Котельные'!$FV$12:$FV$14,"да"),0)</f>
        <v>0</v>
      </c>
      <c r="AD27" s="281">
        <f>AE27+AF27</f>
        <v>0</v>
      </c>
      <c r="AE27" s="352"/>
      <c r="AF27" s="281">
        <f>IFERROR('2.1 Теплоноситель'!AF$16*SUMIFS('3. Котельные'!$I$12:$I$14,'3. Котельные'!$D$12:$D$14,$D26)/SUMIFS('3. Котельные'!$I$12:$I$14,'3. Котельные'!$FV$12:$FV$14,"да"),0)</f>
        <v>0</v>
      </c>
      <c r="AG27" s="281">
        <f>AH27+AI27</f>
        <v>0</v>
      </c>
      <c r="AH27" s="352"/>
      <c r="AI27" s="281">
        <f>IFERROR('2.1 Теплоноситель'!AI$16*SUMIFS('3. Котельные'!$I$12:$I$14,'3. Котельные'!$D$12:$D$14,$D26)/SUMIFS('3. Котельные'!$I$12:$I$14,'3. Котельные'!$FV$12:$FV$14,"да"),0)</f>
        <v>0</v>
      </c>
      <c r="AJ27" s="281">
        <f>AK27+AN27+AQ27+AT27+AW27+BA27+BD27</f>
        <v>0</v>
      </c>
      <c r="AK27" s="281">
        <f>AL27+AM27</f>
        <v>0</v>
      </c>
      <c r="AL27" s="352"/>
      <c r="AM27" s="281">
        <f>IFERROR('2.1 Теплоноситель'!AM$16*SUMIFS('3. Котельные'!$I$12:$I$14,'3. Котельные'!$D$12:$D$14,$D26)/SUMIFS('3. Котельные'!$I$12:$I$14,'3. Котельные'!$FV$12:$FV$14,"да"),0)</f>
        <v>0</v>
      </c>
      <c r="AN27" s="281">
        <f>AO27+AP27</f>
        <v>0</v>
      </c>
      <c r="AO27" s="352"/>
      <c r="AP27" s="281">
        <f>IFERROR('2.1 Теплоноситель'!AP$16*SUMIFS('3. Котельные'!$I$12:$I$14,'3. Котельные'!$D$12:$D$14,$D26)/SUMIFS('3. Котельные'!$I$12:$I$14,'3. Котельные'!$FV$12:$FV$14,"да"),0)</f>
        <v>0</v>
      </c>
      <c r="AQ27" s="281">
        <f>AR27+AS27</f>
        <v>0</v>
      </c>
      <c r="AR27" s="352"/>
      <c r="AS27" s="281">
        <f>IFERROR('2.1 Теплоноситель'!AS$16*SUMIFS('3. Котельные'!$I$12:$I$14,'3. Котельные'!$D$12:$D$14,$D26)/SUMIFS('3. Котельные'!$I$12:$I$14,'3. Котельные'!$FV$12:$FV$14,"да"),0)</f>
        <v>0</v>
      </c>
      <c r="AT27" s="281">
        <f>AU27+AV27</f>
        <v>0</v>
      </c>
      <c r="AU27" s="352"/>
      <c r="AV27" s="281">
        <f>IFERROR('2.1 Теплоноситель'!AV$16*SUMIFS('3. Котельные'!$I$12:$I$14,'3. Котельные'!$D$12:$D$14,$D26)/SUMIFS('3. Котельные'!$I$12:$I$14,'3. Котельные'!$FV$12:$FV$14,"да"),0)</f>
        <v>0</v>
      </c>
      <c r="AW27" s="281">
        <f>AX27+AY27</f>
        <v>0</v>
      </c>
      <c r="AX27" s="352"/>
      <c r="AY27" s="281">
        <f>IFERROR('2.1 Теплоноситель'!AY$16*SUMIFS('3. Котельные'!$I$12:$I$14,'3. Котельные'!$D$12:$D$14,$D26)/SUMIFS('3. Котельные'!$I$12:$I$14,'3. Котельные'!$FV$12:$FV$14,"да"),0)</f>
        <v>0</v>
      </c>
      <c r="AZ27" s="312"/>
      <c r="BA27" s="281">
        <f>BB27+BC27</f>
        <v>0</v>
      </c>
      <c r="BB27" s="352"/>
      <c r="BC27" s="281">
        <f>IFERROR('2.1 Теплоноситель'!BC$16*SUMIFS('3. Котельные'!$I$12:$I$14,'3. Котельные'!$D$12:$D$14,$D26)/SUMIFS('3. Котельные'!$I$12:$I$14,'3. Котельные'!$FV$12:$FV$14,"да"),0)</f>
        <v>0</v>
      </c>
      <c r="BD27" s="281">
        <f>BE27+BF27</f>
        <v>0</v>
      </c>
      <c r="BE27" s="352"/>
      <c r="BF27" s="281">
        <f>IFERROR('2.1 Теплоноситель'!BF$16*SUMIFS('3. Котельные'!$I$12:$I$14,'3. Котельные'!$D$12:$D$14,$D26)/SUMIFS('3. Котельные'!$I$12:$I$14,'3. Котельные'!$FV$12:$FV$14,"да"),0)</f>
        <v>0</v>
      </c>
      <c r="BG27" s="352"/>
      <c r="BH27" s="352"/>
      <c r="BI27" s="352"/>
      <c r="BJ27" s="352"/>
      <c r="BK27" s="234"/>
    </row>
    <row r="28" spans="1:308">
      <c r="C28" s="327"/>
      <c r="D28" s="486"/>
      <c r="E28" s="492"/>
      <c r="F28" s="337">
        <v>2018</v>
      </c>
      <c r="G28" s="281">
        <f>H28+I28+J28+K28+M28+N28+O28+R28+U28+X28+AA28+AD28+AG28+AJ28</f>
        <v>0</v>
      </c>
      <c r="H28" s="352"/>
      <c r="I28" s="352"/>
      <c r="J28" s="352"/>
      <c r="K28" s="352"/>
      <c r="L28" s="352"/>
      <c r="M28" s="352"/>
      <c r="N28" s="352"/>
      <c r="O28" s="281">
        <f>P28+Q28</f>
        <v>0</v>
      </c>
      <c r="P28" s="352"/>
      <c r="Q28" s="281">
        <f>IFERROR('2.1 Теплоноситель'!Q$17*SUMIFS('3. Котельные'!$J$12:$J$14,'3. Котельные'!$D$12:$D$14,$D26)/SUMIFS('3. Котельные'!$J$12:$J$14,'3. Котельные'!$FV$12:$FV$14,"да"),0)</f>
        <v>0</v>
      </c>
      <c r="R28" s="281">
        <f>S28+T28</f>
        <v>0</v>
      </c>
      <c r="S28" s="352"/>
      <c r="T28" s="281">
        <f>IFERROR('2.1 Теплоноситель'!T$17*SUMIFS('3. Котельные'!$J$12:$J$14,'3. Котельные'!$D$12:$D$14,$D26)/SUMIFS('3. Котельные'!$J$12:$J$14,'3. Котельные'!$FV$12:$FV$14,"да"),0)</f>
        <v>0</v>
      </c>
      <c r="U28" s="281">
        <f>V28+W28</f>
        <v>0</v>
      </c>
      <c r="V28" s="352"/>
      <c r="W28" s="281">
        <f>IFERROR('2.1 Теплоноситель'!W$17*SUMIFS('3. Котельные'!$J$12:$J$14,'3. Котельные'!$D$12:$D$14,$D26)/SUMIFS('3. Котельные'!$J$12:$J$14,'3. Котельные'!$FV$12:$FV$14,"да"),0)</f>
        <v>0</v>
      </c>
      <c r="X28" s="281">
        <f>Y28+Z28</f>
        <v>0</v>
      </c>
      <c r="Y28" s="352"/>
      <c r="Z28" s="281">
        <f>IFERROR('2.1 Теплоноситель'!Z$17*SUMIFS('3. Котельные'!$J$12:$J$14,'3. Котельные'!$D$12:$D$14,$D26)/SUMIFS('3. Котельные'!$J$12:$J$14,'3. Котельные'!$FV$12:$FV$14,"да"),0)</f>
        <v>0</v>
      </c>
      <c r="AA28" s="281">
        <f>AB28+AC28</f>
        <v>0</v>
      </c>
      <c r="AB28" s="352"/>
      <c r="AC28" s="281">
        <f>IFERROR('2.1 Теплоноситель'!AC$17*SUMIFS('3. Котельные'!$J$12:$J$14,'3. Котельные'!$D$12:$D$14,$D26)/SUMIFS('3. Котельные'!$J$12:$J$14,'3. Котельные'!$FV$12:$FV$14,"да"),0)</f>
        <v>0</v>
      </c>
      <c r="AD28" s="281">
        <f>AE28+AF28</f>
        <v>0</v>
      </c>
      <c r="AE28" s="352"/>
      <c r="AF28" s="281">
        <f>IFERROR('2.1 Теплоноситель'!AF$17*SUMIFS('3. Котельные'!$J$12:$J$14,'3. Котельные'!$D$12:$D$14,$D26)/SUMIFS('3. Котельные'!$J$12:$J$14,'3. Котельные'!$FV$12:$FV$14,"да"),0)</f>
        <v>0</v>
      </c>
      <c r="AG28" s="281">
        <f>AH28+AI28</f>
        <v>0</v>
      </c>
      <c r="AH28" s="352"/>
      <c r="AI28" s="281">
        <f>IFERROR('2.1 Теплоноситель'!AI$17*SUMIFS('3. Котельные'!$J$12:$J$14,'3. Котельные'!$D$12:$D$14,$D26)/SUMIFS('3. Котельные'!$J$12:$J$14,'3. Котельные'!$FV$12:$FV$14,"да"),0)</f>
        <v>0</v>
      </c>
      <c r="AJ28" s="281">
        <f>AK28+AN28+AQ28+AT28+AW28+BA28+BD28</f>
        <v>0</v>
      </c>
      <c r="AK28" s="281">
        <f>AL28+AM28</f>
        <v>0</v>
      </c>
      <c r="AL28" s="352"/>
      <c r="AM28" s="281">
        <f>IFERROR('2.1 Теплоноситель'!AM$17*SUMIFS('3. Котельные'!$J$12:$J$14,'3. Котельные'!$D$12:$D$14,$D26)/SUMIFS('3. Котельные'!$J$12:$J$14,'3. Котельные'!$FV$12:$FV$14,"да"),0)</f>
        <v>0</v>
      </c>
      <c r="AN28" s="281">
        <f>AO28+AP28</f>
        <v>0</v>
      </c>
      <c r="AO28" s="352"/>
      <c r="AP28" s="281">
        <f>IFERROR('2.1 Теплоноситель'!AP$17*SUMIFS('3. Котельные'!$J$12:$J$14,'3. Котельные'!$D$12:$D$14,$D26)/SUMIFS('3. Котельные'!$J$12:$J$14,'3. Котельные'!$FV$12:$FV$14,"да"),0)</f>
        <v>0</v>
      </c>
      <c r="AQ28" s="281">
        <f>AR28+AS28</f>
        <v>0</v>
      </c>
      <c r="AR28" s="352"/>
      <c r="AS28" s="281">
        <f>IFERROR('2.1 Теплоноситель'!AS$17*SUMIFS('3. Котельные'!$J$12:$J$14,'3. Котельные'!$D$12:$D$14,$D26)/SUMIFS('3. Котельные'!$J$12:$J$14,'3. Котельные'!$FV$12:$FV$14,"да"),0)</f>
        <v>0</v>
      </c>
      <c r="AT28" s="281">
        <f>AU28+AV28</f>
        <v>0</v>
      </c>
      <c r="AU28" s="352"/>
      <c r="AV28" s="281">
        <f>IFERROR('2.1 Теплоноситель'!AV$17*SUMIFS('3. Котельные'!$J$12:$J$14,'3. Котельные'!$D$12:$D$14,$D26)/SUMIFS('3. Котельные'!$J$12:$J$14,'3. Котельные'!$FV$12:$FV$14,"да"),0)</f>
        <v>0</v>
      </c>
      <c r="AW28" s="281">
        <f>AX28+AY28</f>
        <v>0</v>
      </c>
      <c r="AX28" s="352"/>
      <c r="AY28" s="281">
        <f>IFERROR('2.1 Теплоноситель'!AY$17*SUMIFS('3. Котельные'!$J$12:$J$14,'3. Котельные'!$D$12:$D$14,$D26)/SUMIFS('3. Котельные'!$J$12:$J$14,'3. Котельные'!$FV$12:$FV$14,"да"),0)</f>
        <v>0</v>
      </c>
      <c r="AZ28" s="312"/>
      <c r="BA28" s="281">
        <f>BB28+BC28</f>
        <v>0</v>
      </c>
      <c r="BB28" s="352"/>
      <c r="BC28" s="281">
        <f>IFERROR('2.1 Теплоноситель'!BC$17*SUMIFS('3. Котельные'!$J$12:$J$14,'3. Котельные'!$D$12:$D$14,$D26)/SUMIFS('3. Котельные'!$J$12:$J$14,'3. Котельные'!$FV$12:$FV$14,"да"),0)</f>
        <v>0</v>
      </c>
      <c r="BD28" s="281">
        <f>BE28+BF28</f>
        <v>0</v>
      </c>
      <c r="BE28" s="352"/>
      <c r="BF28" s="281">
        <f>IFERROR('2.1 Теплоноситель'!BF$17*SUMIFS('3. Котельные'!$J$12:$J$14,'3. Котельные'!$D$12:$D$14,$D26)/SUMIFS('3. Котельные'!$J$12:$J$14,'3. Котельные'!$FV$12:$FV$14,"да"),0)</f>
        <v>0</v>
      </c>
      <c r="BG28" s="352"/>
      <c r="BH28" s="352"/>
      <c r="BI28" s="352"/>
      <c r="BJ28" s="352"/>
      <c r="BK28" s="234"/>
    </row>
    <row r="29" spans="1:308">
      <c r="C29" s="327"/>
      <c r="D29" s="486"/>
      <c r="E29" s="492"/>
      <c r="F29" s="337">
        <v>2019</v>
      </c>
      <c r="G29" s="281">
        <f>H29+I29+J29+K29+M29+N29+O29+R29+U29+X29+AA29+AD29+AG29+AJ29</f>
        <v>0</v>
      </c>
      <c r="H29" s="352"/>
      <c r="I29" s="352"/>
      <c r="J29" s="352"/>
      <c r="K29" s="352"/>
      <c r="L29" s="352"/>
      <c r="M29" s="352"/>
      <c r="N29" s="352"/>
      <c r="O29" s="281">
        <f>P29+Q29</f>
        <v>0</v>
      </c>
      <c r="P29" s="352"/>
      <c r="Q29" s="281">
        <f>IFERROR('2.1 Теплоноситель'!Q$18*SUMIFS('3. Котельные'!$K$12:$K$14,'3. Котельные'!$D$12:$D$14,$D26)/SUMIFS('3. Котельные'!$K$12:$K$14,'3. Котельные'!$FV$12:$FV$14,"да"),0)</f>
        <v>0</v>
      </c>
      <c r="R29" s="281">
        <f>S29+T29</f>
        <v>0</v>
      </c>
      <c r="S29" s="352"/>
      <c r="T29" s="281">
        <f>IFERROR('2.1 Теплоноситель'!T$18*SUMIFS('3. Котельные'!$K$12:$K$14,'3. Котельные'!$D$12:$D$14,$D26)/SUMIFS('3. Котельные'!$K$12:$K$14,'3. Котельные'!$FV$12:$FV$14,"да"),0)</f>
        <v>0</v>
      </c>
      <c r="U29" s="281">
        <f>V29+W29</f>
        <v>0</v>
      </c>
      <c r="V29" s="352"/>
      <c r="W29" s="281">
        <f>IFERROR('2.1 Теплоноситель'!W$18*SUMIFS('3. Котельные'!$K$12:$K$14,'3. Котельные'!$D$12:$D$14,$D26)/SUMIFS('3. Котельные'!$K$12:$K$14,'3. Котельные'!$FV$12:$FV$14,"да"),0)</f>
        <v>0</v>
      </c>
      <c r="X29" s="281">
        <f>Y29+Z29</f>
        <v>0</v>
      </c>
      <c r="Y29" s="352"/>
      <c r="Z29" s="281">
        <f>IFERROR('2.1 Теплоноситель'!Z$18*SUMIFS('3. Котельные'!$K$12:$K$14,'3. Котельные'!$D$12:$D$14,$D26)/SUMIFS('3. Котельные'!$K$12:$K$14,'3. Котельные'!$FV$12:$FV$14,"да"),0)</f>
        <v>0</v>
      </c>
      <c r="AA29" s="281">
        <f>AB29+AC29</f>
        <v>0</v>
      </c>
      <c r="AB29" s="352"/>
      <c r="AC29" s="281">
        <f>IFERROR('2.1 Теплоноситель'!AC$18*SUMIFS('3. Котельные'!$K$12:$K$14,'3. Котельные'!$D$12:$D$14,$D26)/SUMIFS('3. Котельные'!$K$12:$K$14,'3. Котельные'!$FV$12:$FV$14,"да"),0)</f>
        <v>0</v>
      </c>
      <c r="AD29" s="281">
        <f>AE29+AF29</f>
        <v>0</v>
      </c>
      <c r="AE29" s="352"/>
      <c r="AF29" s="281">
        <f>IFERROR('2.1 Теплоноситель'!AF$18*SUMIFS('3. Котельные'!$K$12:$K$14,'3. Котельные'!$D$12:$D$14,$D26)/SUMIFS('3. Котельные'!$K$12:$K$14,'3. Котельные'!$FV$12:$FV$14,"да"),0)</f>
        <v>0</v>
      </c>
      <c r="AG29" s="281">
        <f>AH29+AI29</f>
        <v>0</v>
      </c>
      <c r="AH29" s="352"/>
      <c r="AI29" s="281">
        <f>IFERROR('2.1 Теплоноситель'!AI$18*SUMIFS('3. Котельные'!$K$12:$K$14,'3. Котельные'!$D$12:$D$14,$D26)/SUMIFS('3. Котельные'!$K$12:$K$14,'3. Котельные'!$FV$12:$FV$14,"да"),0)</f>
        <v>0</v>
      </c>
      <c r="AJ29" s="281">
        <f>AK29+AN29+AQ29+AT29+AW29+BA29+BD29</f>
        <v>0</v>
      </c>
      <c r="AK29" s="281">
        <f>AL29+AM29</f>
        <v>0</v>
      </c>
      <c r="AL29" s="352"/>
      <c r="AM29" s="281">
        <f>IFERROR('2.1 Теплоноситель'!AM$18*SUMIFS('3. Котельные'!$K$12:$K$14,'3. Котельные'!$D$12:$D$14,$D26)/SUMIFS('3. Котельные'!$K$12:$K$14,'3. Котельные'!$FV$12:$FV$14,"да"),0)</f>
        <v>0</v>
      </c>
      <c r="AN29" s="281">
        <f>AO29+AP29</f>
        <v>0</v>
      </c>
      <c r="AO29" s="352"/>
      <c r="AP29" s="281">
        <f>IFERROR('2.1 Теплоноситель'!AP$18*SUMIFS('3. Котельные'!$K$12:$K$14,'3. Котельные'!$D$12:$D$14,$D26)/SUMIFS('3. Котельные'!$K$12:$K$14,'3. Котельные'!$FV$12:$FV$14,"да"),0)</f>
        <v>0</v>
      </c>
      <c r="AQ29" s="281">
        <f>AR29+AS29</f>
        <v>0</v>
      </c>
      <c r="AR29" s="352"/>
      <c r="AS29" s="281">
        <f>IFERROR('2.1 Теплоноситель'!AS$18*SUMIFS('3. Котельные'!$K$12:$K$14,'3. Котельные'!$D$12:$D$14,$D26)/SUMIFS('3. Котельные'!$K$12:$K$14,'3. Котельные'!$FV$12:$FV$14,"да"),0)</f>
        <v>0</v>
      </c>
      <c r="AT29" s="281">
        <f>AU29+AV29</f>
        <v>0</v>
      </c>
      <c r="AU29" s="352"/>
      <c r="AV29" s="281">
        <f>IFERROR('2.1 Теплоноситель'!AV$18*SUMIFS('3. Котельные'!$K$12:$K$14,'3. Котельные'!$D$12:$D$14,$D26)/SUMIFS('3. Котельные'!$K$12:$K$14,'3. Котельные'!$FV$12:$FV$14,"да"),0)</f>
        <v>0</v>
      </c>
      <c r="AW29" s="281">
        <f>AX29+AY29</f>
        <v>0</v>
      </c>
      <c r="AX29" s="352"/>
      <c r="AY29" s="281">
        <f>IFERROR('2.1 Теплоноситель'!AY$18*SUMIFS('3. Котельные'!$K$12:$K$14,'3. Котельные'!$D$12:$D$14,$D26)/SUMIFS('3. Котельные'!$K$12:$K$14,'3. Котельные'!$FV$12:$FV$14,"да"),0)</f>
        <v>0</v>
      </c>
      <c r="AZ29" s="312"/>
      <c r="BA29" s="281">
        <f>BB29+BC29</f>
        <v>0</v>
      </c>
      <c r="BB29" s="352"/>
      <c r="BC29" s="281">
        <f>IFERROR('2.1 Теплоноситель'!BC$18*SUMIFS('3. Котельные'!$K$12:$K$14,'3. Котельные'!$D$12:$D$14,$D26)/SUMIFS('3. Котельные'!$K$12:$K$14,'3. Котельные'!$FV$12:$FV$14,"да"),0)</f>
        <v>0</v>
      </c>
      <c r="BD29" s="281">
        <f>BE29+BF29</f>
        <v>0</v>
      </c>
      <c r="BE29" s="352"/>
      <c r="BF29" s="281">
        <f>IFERROR('2.1 Теплоноситель'!BF$18*SUMIFS('3. Котельные'!$K$12:$K$14,'3. Котельные'!$D$12:$D$14,$D26)/SUMIFS('3. Котельные'!$K$12:$K$14,'3. Котельные'!$FV$12:$FV$14,"да"),0)</f>
        <v>0</v>
      </c>
      <c r="BG29" s="352"/>
      <c r="BH29" s="352"/>
      <c r="BI29" s="352"/>
      <c r="BJ29" s="352"/>
      <c r="BK29" s="234"/>
    </row>
    <row r="30" spans="1:308" ht="12" thickBot="1">
      <c r="C30" s="327"/>
      <c r="D30" s="486"/>
      <c r="E30" s="492"/>
      <c r="F30" s="337">
        <v>2020</v>
      </c>
      <c r="G30" s="281">
        <f>H30+I30+J30+K30+M30+N30+O30+R30+U30+X30+AA30+AD30+AG30+AJ30</f>
        <v>0</v>
      </c>
      <c r="H30" s="352"/>
      <c r="I30" s="352"/>
      <c r="J30" s="352"/>
      <c r="K30" s="352"/>
      <c r="L30" s="352"/>
      <c r="M30" s="352"/>
      <c r="N30" s="352"/>
      <c r="O30" s="281">
        <f>P30+Q30</f>
        <v>0</v>
      </c>
      <c r="P30" s="352"/>
      <c r="Q30" s="281">
        <f>IFERROR('2.1 Теплоноситель'!Q$19*SUMIFS('3. Котельные'!$L$12:$L$14,'3. Котельные'!$D$12:$D$14,$D26)/SUMIFS('3. Котельные'!$L$12:$L$14,'3. Котельные'!$FV$12:$FV$14,"да"),0)</f>
        <v>0</v>
      </c>
      <c r="R30" s="281">
        <f>S30+T30</f>
        <v>0</v>
      </c>
      <c r="S30" s="352"/>
      <c r="T30" s="281">
        <f>IFERROR('2.1 Теплоноситель'!T$19*SUMIFS('3. Котельные'!$L$12:$L$14,'3. Котельные'!$D$12:$D$14,$D26)/SUMIFS('3. Котельные'!$L$12:$L$14,'3. Котельные'!$FV$12:$FV$14,"да"),0)</f>
        <v>0</v>
      </c>
      <c r="U30" s="281">
        <f>V30+W30</f>
        <v>0</v>
      </c>
      <c r="V30" s="352"/>
      <c r="W30" s="281">
        <f>IFERROR('2.1 Теплоноситель'!W$19*SUMIFS('3. Котельные'!$L$12:$L$14,'3. Котельные'!$D$12:$D$14,$D26)/SUMIFS('3. Котельные'!$L$12:$L$14,'3. Котельные'!$FV$12:$FV$14,"да"),0)</f>
        <v>0</v>
      </c>
      <c r="X30" s="281">
        <f>Y30+Z30</f>
        <v>0</v>
      </c>
      <c r="Y30" s="352"/>
      <c r="Z30" s="281">
        <f>IFERROR('2.1 Теплоноситель'!Z$19*SUMIFS('3. Котельные'!$L$12:$L$14,'3. Котельные'!$D$12:$D$14,$D26)/SUMIFS('3. Котельные'!$L$12:$L$14,'3. Котельные'!$FV$12:$FV$14,"да"),0)</f>
        <v>0</v>
      </c>
      <c r="AA30" s="281">
        <f>AB30+AC30</f>
        <v>0</v>
      </c>
      <c r="AB30" s="352"/>
      <c r="AC30" s="281">
        <f>IFERROR('2.1 Теплоноситель'!AC$19*SUMIFS('3. Котельные'!$L$12:$L$14,'3. Котельные'!$D$12:$D$14,$D26)/SUMIFS('3. Котельные'!$L$12:$L$14,'3. Котельные'!$FV$12:$FV$14,"да"),0)</f>
        <v>0</v>
      </c>
      <c r="AD30" s="281">
        <f>AE30+AF30</f>
        <v>0</v>
      </c>
      <c r="AE30" s="352"/>
      <c r="AF30" s="281">
        <f>IFERROR('2.1 Теплоноситель'!AF$19*SUMIFS('3. Котельные'!$L$12:$L$14,'3. Котельные'!$D$12:$D$14,$D26)/SUMIFS('3. Котельные'!$L$12:$L$14,'3. Котельные'!$FV$12:$FV$14,"да"),0)</f>
        <v>0</v>
      </c>
      <c r="AG30" s="281">
        <f>AH30+AI30</f>
        <v>0</v>
      </c>
      <c r="AH30" s="352"/>
      <c r="AI30" s="281">
        <f>IFERROR('2.1 Теплоноситель'!AI$19*SUMIFS('3. Котельные'!$L$12:$L$14,'3. Котельные'!$D$12:$D$14,$D26)/SUMIFS('3. Котельные'!$L$12:$L$14,'3. Котельные'!$FV$12:$FV$14,"да"),0)</f>
        <v>0</v>
      </c>
      <c r="AJ30" s="281">
        <f>AK30+AN30+AQ30+AT30+AW30+BA30+BD30</f>
        <v>0</v>
      </c>
      <c r="AK30" s="281">
        <f>AL30+AM30</f>
        <v>0</v>
      </c>
      <c r="AL30" s="352"/>
      <c r="AM30" s="281">
        <f>IFERROR('2.1 Теплоноситель'!AM$19*SUMIFS('3. Котельные'!$L$12:$L$14,'3. Котельные'!$D$12:$D$14,$D26)/SUMIFS('3. Котельные'!$L$12:$L$14,'3. Котельные'!$FV$12:$FV$14,"да"),0)</f>
        <v>0</v>
      </c>
      <c r="AN30" s="281">
        <f>AO30+AP30</f>
        <v>0</v>
      </c>
      <c r="AO30" s="352"/>
      <c r="AP30" s="281">
        <f>IFERROR('2.1 Теплоноситель'!AP$19*SUMIFS('3. Котельные'!$L$12:$L$14,'3. Котельные'!$D$12:$D$14,$D26)/SUMIFS('3. Котельные'!$L$12:$L$14,'3. Котельные'!$FV$12:$FV$14,"да"),0)</f>
        <v>0</v>
      </c>
      <c r="AQ30" s="281">
        <f>AR30+AS30</f>
        <v>0</v>
      </c>
      <c r="AR30" s="352"/>
      <c r="AS30" s="281">
        <f>IFERROR('2.1 Теплоноситель'!AS$19*SUMIFS('3. Котельные'!$L$12:$L$14,'3. Котельные'!$D$12:$D$14,$D26)/SUMIFS('3. Котельные'!$L$12:$L$14,'3. Котельные'!$FV$12:$FV$14,"да"),0)</f>
        <v>0</v>
      </c>
      <c r="AT30" s="281">
        <f>AU30+AV30</f>
        <v>0</v>
      </c>
      <c r="AU30" s="352"/>
      <c r="AV30" s="281">
        <f>IFERROR('2.1 Теплоноситель'!AV$19*SUMIFS('3. Котельные'!$L$12:$L$14,'3. Котельные'!$D$12:$D$14,$D26)/SUMIFS('3. Котельные'!$L$12:$L$14,'3. Котельные'!$FV$12:$FV$14,"да"),0)</f>
        <v>0</v>
      </c>
      <c r="AW30" s="281">
        <f>AX30+AY30</f>
        <v>0</v>
      </c>
      <c r="AX30" s="352"/>
      <c r="AY30" s="281">
        <f>IFERROR('2.1 Теплоноситель'!AY$19*SUMIFS('3. Котельные'!$L$12:$L$14,'3. Котельные'!$D$12:$D$14,$D26)/SUMIFS('3. Котельные'!$L$12:$L$14,'3. Котельные'!$FV$12:$FV$14,"да"),0)</f>
        <v>0</v>
      </c>
      <c r="AZ30" s="312"/>
      <c r="BA30" s="281">
        <f>BB30+BC30</f>
        <v>0</v>
      </c>
      <c r="BB30" s="352"/>
      <c r="BC30" s="281">
        <f>IFERROR('2.1 Теплоноситель'!BC$19*SUMIFS('3. Котельные'!$L$12:$L$14,'3. Котельные'!$D$12:$D$14,$D26)/SUMIFS('3. Котельные'!$L$12:$L$14,'3. Котельные'!$FV$12:$FV$14,"да"),0)</f>
        <v>0</v>
      </c>
      <c r="BD30" s="281">
        <f>BE30+BF30</f>
        <v>0</v>
      </c>
      <c r="BE30" s="352"/>
      <c r="BF30" s="281">
        <f>IFERROR('2.1 Теплоноситель'!BF$19*SUMIFS('3. Котельные'!$L$12:$L$14,'3. Котельные'!$D$12:$D$14,$D26)/SUMIFS('3. Котельные'!$L$12:$L$14,'3. Котельные'!$FV$12:$FV$14,"да"),0)</f>
        <v>0</v>
      </c>
      <c r="BG30" s="352"/>
      <c r="BH30" s="352"/>
      <c r="BI30" s="352"/>
      <c r="BJ30" s="352"/>
      <c r="BK30" s="234"/>
    </row>
    <row r="31" spans="1:308">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row>
    <row r="33" spans="1:12">
      <c r="A33" s="42" t="s">
        <v>1001</v>
      </c>
      <c r="D33" s="327"/>
      <c r="E33" s="327"/>
      <c r="F33" s="327"/>
      <c r="G33" s="327"/>
      <c r="H33" s="327"/>
      <c r="I33" s="327"/>
      <c r="J33" s="327"/>
      <c r="K33" s="327"/>
    </row>
    <row r="34" spans="1:12" s="148" customFormat="1">
      <c r="C34" s="158"/>
      <c r="D34" s="252"/>
      <c r="E34" s="390"/>
      <c r="F34" s="262" t="s">
        <v>769</v>
      </c>
      <c r="G34" s="267"/>
      <c r="H34" s="267"/>
      <c r="I34" s="267"/>
      <c r="J34" s="267"/>
      <c r="K34" s="267"/>
      <c r="L34" s="165"/>
    </row>
    <row r="35" spans="1:12">
      <c r="A35" s="42" t="s">
        <v>1002</v>
      </c>
      <c r="D35" s="84"/>
      <c r="E35" s="84"/>
      <c r="F35" s="84"/>
      <c r="G35" s="84"/>
      <c r="H35" s="84"/>
      <c r="I35" s="84"/>
      <c r="J35" s="84"/>
      <c r="K35" s="84"/>
    </row>
    <row r="36" spans="1:12" s="148" customFormat="1">
      <c r="C36" s="158"/>
      <c r="D36" s="363"/>
      <c r="E36" s="389"/>
      <c r="F36" s="365" t="s">
        <v>769</v>
      </c>
      <c r="G36" s="368"/>
      <c r="H36" s="368"/>
      <c r="I36" s="368"/>
      <c r="J36" s="368"/>
      <c r="K36" s="368"/>
      <c r="L36" s="165"/>
    </row>
  </sheetData>
  <mergeCells count="21">
    <mergeCell ref="CD12:CD13"/>
    <mergeCell ref="CE12:CE13"/>
    <mergeCell ref="CF12:CF13"/>
    <mergeCell ref="CG12:CG13"/>
    <mergeCell ref="CH12:CH13"/>
    <mergeCell ref="BY12:BY13"/>
    <mergeCell ref="BZ12:BZ13"/>
    <mergeCell ref="CA12:CA13"/>
    <mergeCell ref="CB12:CB13"/>
    <mergeCell ref="CC12:CC13"/>
    <mergeCell ref="BT12:BT13"/>
    <mergeCell ref="BU12:BU13"/>
    <mergeCell ref="BV12:BV13"/>
    <mergeCell ref="BW12:BW13"/>
    <mergeCell ref="BX12:BX13"/>
    <mergeCell ref="D20:D24"/>
    <mergeCell ref="E20:E24"/>
    <mergeCell ref="D26:D30"/>
    <mergeCell ref="E26:E30"/>
    <mergeCell ref="D12:D13"/>
    <mergeCell ref="E12:E13"/>
  </mergeCells>
  <phoneticPr fontId="0" type="noConversion"/>
  <dataValidations xWindow="609" yWindow="778" count="31">
    <dataValidation type="textLength" operator="lessThanOrEqual" allowBlank="1" showInputMessage="1" showErrorMessage="1" errorTitle="Ошибка" error="Допускается ввод не более 900 символов!" sqref="E2 AZ26:AZ30 E36 E34 EF20:EF24 EQ20:EQ24 FB20:FB24 FF20:FF24 GR20:GR24 HL20:HL24 IT20:IT24 JK20:JK24 KR20:KR24 E6 FU10" xr:uid="{00000000-0002-0000-0E00-000000000000}">
      <formula1>900</formula1>
    </dataValidation>
    <dataValidation allowBlank="1" showInputMessage="1" showErrorMessage="1" promptTitle="Ввод" prompt="Для выбора объекта необходимо два раза нажать левую кнопку мыши!" sqref="E4" xr:uid="{00000000-0002-0000-0E00-000001000000}"/>
    <dataValidation allowBlank="1" sqref="E12 BB4 BB6 E15:F15" xr:uid="{00000000-0002-0000-0E00-000002000000}"/>
    <dataValidation type="list" allowBlank="1" showInputMessage="1" showErrorMessage="1" sqref="W6:BA6 EO10:EX10 W4:BA4 DP10:DT10 G15:K15" xr:uid="{00000000-0002-0000-0E00-000003000000}">
      <formula1>logical</formula1>
    </dataValidation>
    <dataValidation allowBlank="1" showDropDown="1" showInputMessage="1" showErrorMessage="1" sqref="F15" xr:uid="{00000000-0002-0000-0E00-000004000000}"/>
    <dataValidation type="decimal" allowBlank="1" showErrorMessage="1" errorTitle="Ошибка" error="Допускается ввод только неотрицательных чисел!" sqref="G34:K34 G36:K36 F10" xr:uid="{00000000-0002-0000-0E00-000005000000}">
      <formula1>0</formula1>
      <formula2>9.99999999999999E+23</formula2>
    </dataValidation>
    <dataValidation type="list" allowBlank="1" showInputMessage="1" showErrorMessage="1" sqref="FT10" xr:uid="{00000000-0002-0000-0E00-000006000000}">
      <formula1>spr_pravo</formula1>
    </dataValidation>
    <dataValidation type="list" allowBlank="1" showInputMessage="1" showErrorMessage="1" sqref="FD10:FH10" xr:uid="{00000000-0002-0000-0E00-000007000000}">
      <formula1>spr_ist_water</formula1>
    </dataValidation>
    <dataValidation type="list" allowBlank="1" showInputMessage="1" showErrorMessage="1" sqref="EY10:FC10" xr:uid="{00000000-0002-0000-0E00-000008000000}">
      <formula1>spr_temperature</formula1>
    </dataValidation>
    <dataValidation type="list" allowBlank="1" showInputMessage="1" showErrorMessage="1" sqref="EJ10:EN10" xr:uid="{00000000-0002-0000-0E00-000009000000}">
      <formula1>spr_type_d</formula1>
    </dataValidation>
    <dataValidation type="list" allowBlank="1" sqref="EJ10:EN10" xr:uid="{00000000-0002-0000-0E00-00000A000000}">
      <formula1>spr_type_d</formula1>
    </dataValidation>
    <dataValidation type="list" allowBlank="1" showInputMessage="1" showErrorMessage="1" sqref="DZ10:EI10" xr:uid="{00000000-0002-0000-0E00-00000B000000}">
      <formula1>spr_type_vp</formula1>
    </dataValidation>
    <dataValidation type="list" allowBlank="1" showInputMessage="1" showErrorMessage="1" sqref="AL10 R10 W10 AB10 AG10" xr:uid="{00000000-0002-0000-0E00-00000C000000}">
      <formula1>spr_type_of_fuel</formula1>
    </dataValidation>
    <dataValidation type="list" allowBlank="1" showInputMessage="1" showErrorMessage="1" sqref="AA15:AE15 AL15:AP15" xr:uid="{00000000-0002-0000-0E00-00000D000000}">
      <formula1>spr_top_pod</formula1>
    </dataValidation>
    <dataValidation type="list" allowBlank="1" showInputMessage="1" showErrorMessage="1" sqref="L15:P15" xr:uid="{00000000-0002-0000-0E00-00000E000000}">
      <formula1>spr_type_boiler</formula1>
    </dataValidation>
    <dataValidation type="list" allowBlank="1" showInputMessage="1" showErrorMessage="1" sqref="AQ15:AU15" xr:uid="{00000000-0002-0000-0E00-00000F000000}">
      <formula1>spr_type_of_coal_supply</formula1>
    </dataValidation>
    <dataValidation type="list" allowBlank="1" showInputMessage="1" showErrorMessage="1" sqref="Q15:U15" xr:uid="{00000000-0002-0000-0E00-000010000000}">
      <formula1>spr_prod_boiler</formula1>
    </dataValidation>
    <dataValidation type="list" allowBlank="1" showInputMessage="1" showErrorMessage="1" sqref="V15:Z15" xr:uid="{00000000-0002-0000-0E00-000011000000}">
      <formula1>spr_type_clear</formula1>
    </dataValidation>
    <dataValidation type="list" allowBlank="1" showInputMessage="1" showErrorMessage="1" sqref="BU10:BY10" xr:uid="{00000000-0002-0000-0E00-000012000000}">
      <formula1>spr_type_boiler_location</formula1>
    </dataValidation>
    <dataValidation type="list" allowBlank="1" showInputMessage="1" showErrorMessage="1" sqref="BT10" xr:uid="{00000000-0002-0000-0E00-000013000000}">
      <formula1>spr_type_heat_load_control</formula1>
    </dataValidation>
    <dataValidation type="list" allowBlank="1" showInputMessage="1" showErrorMessage="1" sqref="V10 AA10 AF10 AK10 AP10" xr:uid="{00000000-0002-0000-0E00-000014000000}">
      <formula1>spr_type_of_fuel_supply</formula1>
    </dataValidation>
    <dataValidation type="list" allowBlank="1" showInputMessage="1" showErrorMessage="1" sqref="U10 BS10 Z10 AE10 AJ10 AO10" xr:uid="{00000000-0002-0000-0E00-000015000000}">
      <formula1>spr_storage_method_fuel</formula1>
    </dataValidation>
    <dataValidation type="list" allowBlank="1" showInputMessage="1" showErrorMessage="1" sqref="S10:T10 BQ10:BR10 X10:Y10 AC10:AD10 AH10:AI10 AM10:AN10" xr:uid="{00000000-0002-0000-0E00-000016000000}">
      <formula1>spr_type_of_fuel_transportation</formula1>
    </dataValidation>
    <dataValidation type="list" allowBlank="1" showInputMessage="1" showErrorMessage="1" sqref="J4:M4 J6:N6" xr:uid="{00000000-0002-0000-0E00-000017000000}">
      <formula1>spr_work_period</formula1>
    </dataValidation>
    <dataValidation type="list" allowBlank="1" showInputMessage="1" showErrorMessage="1" sqref="BP10 AK15" xr:uid="{00000000-0002-0000-0E00-000018000000}">
      <formula1>spr_type_of_fuel_res</formula1>
    </dataValidation>
    <dataValidation type="list" allowBlank="1" showInputMessage="1" showErrorMessage="1" sqref="O4:R4 O6:S6" xr:uid="{00000000-0002-0000-0E00-000019000000}">
      <formula1>spr_type_system</formula1>
    </dataValidation>
    <dataValidation type="list" allowBlank="1" showInputMessage="1" showErrorMessage="1" sqref="F6" xr:uid="{00000000-0002-0000-0E00-00001A000000}">
      <formula1>spr_type_object</formula1>
    </dataValidation>
    <dataValidation type="whole" allowBlank="1" showErrorMessage="1" errorTitle="Ошибка" error="Допускается ввод только неотрицательных целых чисел!" sqref="V4 V6" xr:uid="{00000000-0002-0000-0E00-00001B000000}">
      <formula1>0</formula1>
      <formula2>9.99999999999999E+23</formula2>
    </dataValidation>
    <dataValidation type="date" allowBlank="1" sqref="T4:U4 T6:U6" xr:uid="{00000000-0002-0000-0E00-00001D000000}">
      <formula1>1</formula1>
      <formula2>55153</formula2>
    </dataValidation>
    <dataValidation type="list" allowBlank="1" showInputMessage="1" showErrorMessage="1" sqref="AF15:AJ15" xr:uid="{00000000-0002-0000-0E00-00001E000000}">
      <formula1>spr_type_of_fuel_no_no</formula1>
    </dataValidation>
    <dataValidation type="decimal" allowBlank="1" showErrorMessage="1" errorTitle="Ошибка" error="Допускается ввод только действительных чисел!" sqref="AQ10:BO10" xr:uid="{00000000-0002-0000-0E00-00001F000000}">
      <formula1>-9.99999999999999E+23</formula1>
      <formula2>9.99999999999999E+23</formula2>
    </dataValidation>
  </dataValidations>
  <pageMargins left="0.75" right="0.75" top="1" bottom="1" header="0.5" footer="0.5"/>
  <pageSetup paperSize="9" orientation="portrait" horizontalDpi="0"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mod_00">
    <tabColor indexed="47"/>
  </sheetPr>
  <dimension ref="A1"/>
  <sheetViews>
    <sheetView showGridLines="0" workbookViewId="0"/>
  </sheetViews>
  <sheetFormatPr defaultColWidth="9.140625" defaultRowHeight="15"/>
  <cols>
    <col min="1" max="16384" width="9.140625" style="111"/>
  </cols>
  <sheetData/>
  <sheetProtection formatColumns="0" formatRows="0"/>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AC982-89B0-4D0C-AEFD-533F7C6CD917}">
  <sheetPr codeName="mod_03">
    <tabColor indexed="47"/>
  </sheetPr>
  <dimension ref="A1"/>
  <sheetViews>
    <sheetView workbookViewId="0">
      <selection activeCell="G30" sqref="G30"/>
    </sheetView>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mod_01">
    <tabColor indexed="47"/>
  </sheetPr>
  <dimension ref="A1"/>
  <sheetViews>
    <sheetView showGridLines="0" workbookViewId="0"/>
  </sheetViews>
  <sheetFormatPr defaultRowHeight="11.25"/>
  <sheetData/>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mod_02">
    <tabColor indexed="47"/>
  </sheetPr>
  <dimension ref="A1"/>
  <sheetViews>
    <sheetView workbookViewId="0"/>
  </sheetViews>
  <sheetFormatPr defaultRowHeight="11.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mod_021">
    <tabColor indexed="47"/>
  </sheetPr>
  <dimension ref="A1"/>
  <sheetViews>
    <sheetView workbookViewId="0"/>
  </sheetViews>
  <sheetFormatPr defaultRowHeight="11.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mod_04">
    <tabColor indexed="47"/>
  </sheetPr>
  <dimension ref="A1"/>
  <sheetViews>
    <sheetView workbookViewId="0"/>
  </sheetViews>
  <sheetFormatPr defaultRowHeight="11.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mod_05">
    <tabColor indexed="47"/>
  </sheetPr>
  <dimension ref="A1"/>
  <sheetViews>
    <sheetView workbookViewId="0"/>
  </sheetViews>
  <sheetFormatPr defaultRowHeight="11.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mod_06">
    <tabColor indexed="47"/>
  </sheetPr>
  <dimension ref="A1"/>
  <sheetViews>
    <sheetView workbookViewId="0"/>
  </sheetViews>
  <sheetFormatPr defaultRowHeight="11.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mod_com">
    <tabColor indexed="47"/>
  </sheetPr>
  <dimension ref="A1"/>
  <sheetViews>
    <sheetView zoomScaleNormal="100" workbookViewId="0"/>
  </sheetViews>
  <sheetFormatPr defaultColWidth="9.140625" defaultRowHeight="11.25"/>
  <cols>
    <col min="1" max="16384" width="9.140625" style="86"/>
  </cols>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modProv_old">
    <tabColor indexed="47"/>
  </sheetPr>
  <dimension ref="A1"/>
  <sheetViews>
    <sheetView showGridLines="0" zoomScaleNormal="100" workbookViewId="0"/>
  </sheetViews>
  <sheetFormatPr defaultColWidth="9.140625" defaultRowHeight="11.25"/>
  <cols>
    <col min="1" max="16384" width="9.140625" style="2"/>
  </cols>
  <sheetData/>
  <sheetProtection formatColumns="0" formatRows="0"/>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modProvGeneralProc">
    <tabColor rgb="FFFFCC99"/>
  </sheetPr>
  <dimension ref="A1"/>
  <sheetViews>
    <sheetView workbookViewId="0">
      <selection activeCell="Q19" sqref="Q19"/>
    </sheetView>
  </sheetViews>
  <sheetFormatPr defaultColWidth="9.140625" defaultRowHeight="11.25"/>
  <cols>
    <col min="1" max="16384" width="9.140625" style="86"/>
  </cols>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modHTTP">
    <tabColor indexed="47"/>
  </sheetPr>
  <dimension ref="A1"/>
  <sheetViews>
    <sheetView showGridLines="0" workbookViewId="0"/>
  </sheetViews>
  <sheetFormatPr defaultColWidth="9.140625" defaultRowHeight="11.25"/>
  <cols>
    <col min="1" max="16384" width="9.140625" style="131"/>
  </cols>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89D2-DB3C-472E-97C3-CA18EBE00380}">
  <sheetPr codeName="modThisWorkBook">
    <tabColor rgb="FFFFCC99"/>
  </sheetPr>
  <dimension ref="A1"/>
  <sheetViews>
    <sheetView workbookViewId="0">
      <selection activeCell="N18" sqref="N18"/>
    </sheetView>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modReestr">
    <tabColor indexed="47"/>
  </sheetPr>
  <dimension ref="A1:A19"/>
  <sheetViews>
    <sheetView showGridLines="0" zoomScaleNormal="85"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1" type="noConversion"/>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modfrmReestr">
    <tabColor indexed="47"/>
  </sheetPr>
  <dimension ref="A1"/>
  <sheetViews>
    <sheetView showGridLines="0" zoomScaleNormal="100" workbookViewId="0"/>
  </sheetViews>
  <sheetFormatPr defaultColWidth="9.140625" defaultRowHeight="11.25"/>
  <cols>
    <col min="1" max="1" width="9.140625" style="15"/>
    <col min="2" max="16384" width="9.140625" style="16"/>
  </cols>
  <sheetData/>
  <sheetProtection formatColumns="0" formatRows="0"/>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modInstruction">
    <tabColor indexed="47"/>
  </sheetPr>
  <dimension ref="A1"/>
  <sheetViews>
    <sheetView showGridLines="0" zoomScaleNormal="100" workbookViewId="0"/>
  </sheetViews>
  <sheetFormatPr defaultColWidth="9.140625" defaultRowHeight="11.25"/>
  <cols>
    <col min="1" max="16384" width="9.140625" style="81"/>
  </cols>
  <sheetData/>
  <sheetProtection formatColumns="0" formatRows="0"/>
  <phoneticPr fontId="12"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modUpdTemplMain">
    <tabColor indexed="47"/>
  </sheetPr>
  <dimension ref="AA1:AJ1"/>
  <sheetViews>
    <sheetView showGridLines="0" zoomScaleNormal="100" workbookViewId="0"/>
  </sheetViews>
  <sheetFormatPr defaultColWidth="9.140625" defaultRowHeight="11.25"/>
  <cols>
    <col min="1" max="26" width="9.140625" style="7"/>
    <col min="27" max="36" width="9.140625" style="8"/>
    <col min="37" max="16384" width="9.140625" style="7"/>
  </cols>
  <sheetData/>
  <sheetProtection formatColumns="0" formatRows="0"/>
  <phoneticPr fontId="12" type="noConversion"/>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modfrmCheckUpdates">
    <tabColor indexed="47"/>
  </sheetPr>
  <dimension ref="A1"/>
  <sheetViews>
    <sheetView showGridLines="0" zoomScaleNormal="100" workbookViewId="0"/>
  </sheetViews>
  <sheetFormatPr defaultColWidth="9.140625" defaultRowHeight="11.25"/>
  <cols>
    <col min="1" max="16384" width="9.140625" style="82"/>
  </cols>
  <sheetData/>
  <sheetProtection formatColumns="0" formatRows="0"/>
  <phoneticPr fontId="12" type="noConversion"/>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modfrmRegion">
    <tabColor indexed="47"/>
  </sheetPr>
  <dimension ref="A1"/>
  <sheetViews>
    <sheetView showGridLines="0" zoomScaleNormal="100" workbookViewId="0"/>
  </sheetViews>
  <sheetFormatPr defaultColWidth="9.140625" defaultRowHeight="11.25"/>
  <cols>
    <col min="1" max="16384" width="9.140625" style="104"/>
  </cols>
  <sheetData/>
  <phoneticPr fontId="11" type="noConversion"/>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modfrmDateChoose">
    <tabColor indexed="47"/>
  </sheetPr>
  <dimension ref="A1"/>
  <sheetViews>
    <sheetView showGridLines="0" showRowColHeaders="0" zoomScaleNormal="100" workbookViewId="0"/>
  </sheetViews>
  <sheetFormatPr defaultColWidth="9.140625" defaultRowHeight="11.25"/>
  <cols>
    <col min="1" max="16384" width="9.140625" style="86"/>
  </cols>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SH_REESTR_MO">
    <tabColor indexed="47"/>
  </sheetPr>
  <dimension ref="A1:F348"/>
  <sheetViews>
    <sheetView showGridLines="0" workbookViewId="0">
      <selection activeCell="D33" sqref="D33"/>
    </sheetView>
  </sheetViews>
  <sheetFormatPr defaultRowHeight="11.25"/>
  <cols>
    <col min="1" max="2" width="36.7109375" customWidth="1"/>
    <col min="3" max="3" width="12.7109375" customWidth="1"/>
    <col min="4" max="4" width="50.7109375" customWidth="1"/>
    <col min="5" max="5" width="36.7109375" customWidth="1"/>
    <col min="6" max="6" width="12.7109375" customWidth="1"/>
  </cols>
  <sheetData>
    <row r="1" spans="1:6">
      <c r="A1" t="s">
        <v>835</v>
      </c>
      <c r="B1" t="s">
        <v>836</v>
      </c>
      <c r="C1" t="s">
        <v>837</v>
      </c>
      <c r="D1" t="s">
        <v>838</v>
      </c>
      <c r="E1" t="s">
        <v>835</v>
      </c>
      <c r="F1" t="s">
        <v>839</v>
      </c>
    </row>
    <row r="2" spans="1:6">
      <c r="A2" t="s">
        <v>1186</v>
      </c>
      <c r="B2" t="s">
        <v>1188</v>
      </c>
      <c r="C2" t="s">
        <v>1189</v>
      </c>
      <c r="D2" t="s">
        <v>1190</v>
      </c>
      <c r="E2" t="s">
        <v>1186</v>
      </c>
      <c r="F2" t="s">
        <v>1864</v>
      </c>
    </row>
    <row r="3" spans="1:6">
      <c r="A3" t="s">
        <v>1186</v>
      </c>
      <c r="B3" t="s">
        <v>1186</v>
      </c>
      <c r="C3" t="s">
        <v>1187</v>
      </c>
      <c r="D3" t="s">
        <v>1191</v>
      </c>
      <c r="E3" t="s">
        <v>1218</v>
      </c>
      <c r="F3" t="s">
        <v>1865</v>
      </c>
    </row>
    <row r="4" spans="1:6">
      <c r="A4" t="s">
        <v>1186</v>
      </c>
      <c r="B4" t="s">
        <v>1192</v>
      </c>
      <c r="C4" t="s">
        <v>1193</v>
      </c>
      <c r="D4" t="s">
        <v>1190</v>
      </c>
      <c r="E4" t="s">
        <v>1234</v>
      </c>
      <c r="F4" t="s">
        <v>1866</v>
      </c>
    </row>
    <row r="5" spans="1:6">
      <c r="A5" t="s">
        <v>1186</v>
      </c>
      <c r="B5" t="s">
        <v>1194</v>
      </c>
      <c r="C5" t="s">
        <v>1195</v>
      </c>
      <c r="D5" t="s">
        <v>1190</v>
      </c>
      <c r="E5" t="s">
        <v>1263</v>
      </c>
      <c r="F5" t="s">
        <v>1867</v>
      </c>
    </row>
    <row r="6" spans="1:6">
      <c r="A6" t="s">
        <v>1186</v>
      </c>
      <c r="B6" t="s">
        <v>1196</v>
      </c>
      <c r="C6" t="s">
        <v>1197</v>
      </c>
      <c r="D6" t="s">
        <v>1190</v>
      </c>
      <c r="E6" t="s">
        <v>1295</v>
      </c>
      <c r="F6" t="s">
        <v>1868</v>
      </c>
    </row>
    <row r="7" spans="1:6">
      <c r="A7" t="s">
        <v>1186</v>
      </c>
      <c r="B7" t="s">
        <v>1198</v>
      </c>
      <c r="C7" t="s">
        <v>1199</v>
      </c>
      <c r="D7" t="s">
        <v>1190</v>
      </c>
      <c r="E7" t="s">
        <v>1314</v>
      </c>
      <c r="F7" t="s">
        <v>1869</v>
      </c>
    </row>
    <row r="8" spans="1:6">
      <c r="A8" t="s">
        <v>1186</v>
      </c>
      <c r="B8" t="s">
        <v>1200</v>
      </c>
      <c r="C8" t="s">
        <v>1201</v>
      </c>
      <c r="D8" t="s">
        <v>1190</v>
      </c>
      <c r="E8" t="s">
        <v>1342</v>
      </c>
      <c r="F8" t="s">
        <v>1870</v>
      </c>
    </row>
    <row r="9" spans="1:6">
      <c r="A9" t="s">
        <v>1186</v>
      </c>
      <c r="B9" t="s">
        <v>1202</v>
      </c>
      <c r="C9" t="s">
        <v>1203</v>
      </c>
      <c r="D9" t="s">
        <v>1190</v>
      </c>
      <c r="E9" t="s">
        <v>1364</v>
      </c>
      <c r="F9" t="s">
        <v>1871</v>
      </c>
    </row>
    <row r="10" spans="1:6">
      <c r="A10" t="s">
        <v>1186</v>
      </c>
      <c r="B10" t="s">
        <v>1204</v>
      </c>
      <c r="C10" t="s">
        <v>1205</v>
      </c>
      <c r="D10" t="s">
        <v>1190</v>
      </c>
      <c r="E10" t="s">
        <v>1397</v>
      </c>
      <c r="F10" t="s">
        <v>1872</v>
      </c>
    </row>
    <row r="11" spans="1:6">
      <c r="A11" t="s">
        <v>1186</v>
      </c>
      <c r="B11" t="s">
        <v>1206</v>
      </c>
      <c r="C11" t="s">
        <v>1207</v>
      </c>
      <c r="D11" t="s">
        <v>1190</v>
      </c>
      <c r="E11" t="s">
        <v>1419</v>
      </c>
      <c r="F11" t="s">
        <v>1873</v>
      </c>
    </row>
    <row r="12" spans="1:6">
      <c r="A12" t="s">
        <v>1186</v>
      </c>
      <c r="B12" t="s">
        <v>1208</v>
      </c>
      <c r="C12" t="s">
        <v>1209</v>
      </c>
      <c r="D12" t="s">
        <v>1190</v>
      </c>
      <c r="E12" t="s">
        <v>1440</v>
      </c>
      <c r="F12" t="s">
        <v>1874</v>
      </c>
    </row>
    <row r="13" spans="1:6">
      <c r="A13" t="s">
        <v>1186</v>
      </c>
      <c r="B13" t="s">
        <v>1210</v>
      </c>
      <c r="C13" t="s">
        <v>1211</v>
      </c>
      <c r="D13" t="s">
        <v>1190</v>
      </c>
      <c r="E13" t="s">
        <v>1475</v>
      </c>
      <c r="F13" t="s">
        <v>1875</v>
      </c>
    </row>
    <row r="14" spans="1:6">
      <c r="A14" t="s">
        <v>1186</v>
      </c>
      <c r="B14" t="s">
        <v>1212</v>
      </c>
      <c r="C14" t="s">
        <v>1213</v>
      </c>
      <c r="D14" t="s">
        <v>1190</v>
      </c>
      <c r="E14" t="s">
        <v>1493</v>
      </c>
      <c r="F14" t="s">
        <v>1876</v>
      </c>
    </row>
    <row r="15" spans="1:6">
      <c r="A15" t="s">
        <v>1186</v>
      </c>
      <c r="B15" t="s">
        <v>1214</v>
      </c>
      <c r="C15" t="s">
        <v>1215</v>
      </c>
      <c r="D15" t="s">
        <v>1190</v>
      </c>
      <c r="E15" t="s">
        <v>1511</v>
      </c>
      <c r="F15" t="s">
        <v>1877</v>
      </c>
    </row>
    <row r="16" spans="1:6">
      <c r="A16" t="s">
        <v>1186</v>
      </c>
      <c r="B16" t="s">
        <v>1216</v>
      </c>
      <c r="C16" t="s">
        <v>1217</v>
      </c>
      <c r="D16" t="s">
        <v>1190</v>
      </c>
      <c r="E16" t="s">
        <v>1527</v>
      </c>
      <c r="F16" t="s">
        <v>1878</v>
      </c>
    </row>
    <row r="17" spans="1:6">
      <c r="A17" t="s">
        <v>1218</v>
      </c>
      <c r="B17" t="s">
        <v>1218</v>
      </c>
      <c r="C17" t="s">
        <v>1219</v>
      </c>
      <c r="D17" t="s">
        <v>1191</v>
      </c>
      <c r="E17" t="s">
        <v>1549</v>
      </c>
      <c r="F17" t="s">
        <v>1879</v>
      </c>
    </row>
    <row r="18" spans="1:6">
      <c r="A18" t="s">
        <v>1218</v>
      </c>
      <c r="B18" t="s">
        <v>1220</v>
      </c>
      <c r="C18" t="s">
        <v>1221</v>
      </c>
      <c r="D18" t="s">
        <v>1190</v>
      </c>
      <c r="E18" t="s">
        <v>1577</v>
      </c>
      <c r="F18" t="s">
        <v>1880</v>
      </c>
    </row>
    <row r="19" spans="1:6">
      <c r="A19" t="s">
        <v>1218</v>
      </c>
      <c r="B19" t="s">
        <v>1222</v>
      </c>
      <c r="C19" t="s">
        <v>1223</v>
      </c>
      <c r="D19" t="s">
        <v>1190</v>
      </c>
      <c r="E19" t="s">
        <v>1600</v>
      </c>
      <c r="F19" t="s">
        <v>1881</v>
      </c>
    </row>
    <row r="20" spans="1:6">
      <c r="A20" t="s">
        <v>1218</v>
      </c>
      <c r="B20" t="s">
        <v>1224</v>
      </c>
      <c r="C20" t="s">
        <v>1225</v>
      </c>
      <c r="D20" t="s">
        <v>1190</v>
      </c>
      <c r="E20" t="s">
        <v>1618</v>
      </c>
      <c r="F20" t="s">
        <v>1882</v>
      </c>
    </row>
    <row r="21" spans="1:6">
      <c r="A21" t="s">
        <v>1218</v>
      </c>
      <c r="B21" t="s">
        <v>1226</v>
      </c>
      <c r="C21" t="s">
        <v>1227</v>
      </c>
      <c r="D21" t="s">
        <v>1190</v>
      </c>
      <c r="E21" t="s">
        <v>1639</v>
      </c>
      <c r="F21" t="s">
        <v>1883</v>
      </c>
    </row>
    <row r="22" spans="1:6">
      <c r="A22" t="s">
        <v>1218</v>
      </c>
      <c r="B22" t="s">
        <v>1228</v>
      </c>
      <c r="C22" t="s">
        <v>1229</v>
      </c>
      <c r="D22" t="s">
        <v>1190</v>
      </c>
      <c r="E22" t="s">
        <v>1669</v>
      </c>
      <c r="F22" t="s">
        <v>1884</v>
      </c>
    </row>
    <row r="23" spans="1:6">
      <c r="A23" t="s">
        <v>1218</v>
      </c>
      <c r="B23" t="s">
        <v>1230</v>
      </c>
      <c r="C23" t="s">
        <v>1231</v>
      </c>
      <c r="D23" t="s">
        <v>1190</v>
      </c>
      <c r="E23" t="s">
        <v>1691</v>
      </c>
      <c r="F23" t="s">
        <v>1885</v>
      </c>
    </row>
    <row r="24" spans="1:6">
      <c r="A24" t="s">
        <v>1218</v>
      </c>
      <c r="B24" t="s">
        <v>1232</v>
      </c>
      <c r="C24" t="s">
        <v>1233</v>
      </c>
      <c r="D24" t="s">
        <v>1190</v>
      </c>
      <c r="E24" t="s">
        <v>1705</v>
      </c>
      <c r="F24" t="s">
        <v>1886</v>
      </c>
    </row>
    <row r="25" spans="1:6">
      <c r="A25" t="s">
        <v>1234</v>
      </c>
      <c r="B25" t="s">
        <v>1236</v>
      </c>
      <c r="C25" t="s">
        <v>1237</v>
      </c>
      <c r="D25" t="s">
        <v>1190</v>
      </c>
      <c r="E25" t="s">
        <v>1741</v>
      </c>
      <c r="F25" t="s">
        <v>1887</v>
      </c>
    </row>
    <row r="26" spans="1:6">
      <c r="A26" t="s">
        <v>1234</v>
      </c>
      <c r="B26" t="s">
        <v>1238</v>
      </c>
      <c r="C26" t="s">
        <v>1239</v>
      </c>
      <c r="D26" t="s">
        <v>1190</v>
      </c>
      <c r="E26" t="s">
        <v>1759</v>
      </c>
      <c r="F26" t="s">
        <v>1888</v>
      </c>
    </row>
    <row r="27" spans="1:6">
      <c r="A27" t="s">
        <v>1234</v>
      </c>
      <c r="B27" t="s">
        <v>1234</v>
      </c>
      <c r="C27" t="s">
        <v>1235</v>
      </c>
      <c r="D27" t="s">
        <v>1191</v>
      </c>
      <c r="E27" t="s">
        <v>1782</v>
      </c>
      <c r="F27" t="s">
        <v>1889</v>
      </c>
    </row>
    <row r="28" spans="1:6">
      <c r="A28" t="s">
        <v>1234</v>
      </c>
      <c r="B28" t="s">
        <v>1240</v>
      </c>
      <c r="C28" t="s">
        <v>1241</v>
      </c>
      <c r="D28" t="s">
        <v>1190</v>
      </c>
      <c r="E28" t="s">
        <v>1802</v>
      </c>
      <c r="F28" t="s">
        <v>1890</v>
      </c>
    </row>
    <row r="29" spans="1:6">
      <c r="A29" t="s">
        <v>1234</v>
      </c>
      <c r="B29" t="s">
        <v>1242</v>
      </c>
      <c r="C29" t="s">
        <v>1243</v>
      </c>
      <c r="D29" t="s">
        <v>1190</v>
      </c>
      <c r="E29" t="s">
        <v>1819</v>
      </c>
      <c r="F29" t="s">
        <v>1891</v>
      </c>
    </row>
    <row r="30" spans="1:6">
      <c r="A30" t="s">
        <v>1234</v>
      </c>
      <c r="B30" t="s">
        <v>1244</v>
      </c>
      <c r="C30" t="s">
        <v>1245</v>
      </c>
      <c r="D30" t="s">
        <v>1190</v>
      </c>
      <c r="E30" t="s">
        <v>1853</v>
      </c>
      <c r="F30" t="s">
        <v>1892</v>
      </c>
    </row>
    <row r="31" spans="1:6">
      <c r="A31" t="s">
        <v>1234</v>
      </c>
      <c r="B31" t="s">
        <v>1246</v>
      </c>
      <c r="C31" t="s">
        <v>1247</v>
      </c>
      <c r="D31" t="s">
        <v>1190</v>
      </c>
      <c r="E31" t="s">
        <v>1856</v>
      </c>
      <c r="F31" t="s">
        <v>1893</v>
      </c>
    </row>
    <row r="32" spans="1:6">
      <c r="A32" t="s">
        <v>1234</v>
      </c>
      <c r="B32" t="s">
        <v>1248</v>
      </c>
      <c r="C32" t="s">
        <v>1249</v>
      </c>
      <c r="D32" t="s">
        <v>1190</v>
      </c>
      <c r="E32" t="s">
        <v>1858</v>
      </c>
      <c r="F32" t="s">
        <v>1894</v>
      </c>
    </row>
    <row r="33" spans="1:6">
      <c r="A33" t="s">
        <v>1234</v>
      </c>
      <c r="B33" t="s">
        <v>1250</v>
      </c>
      <c r="C33" t="s">
        <v>1251</v>
      </c>
      <c r="D33" t="s">
        <v>1190</v>
      </c>
      <c r="E33" t="s">
        <v>1860</v>
      </c>
      <c r="F33" t="s">
        <v>1895</v>
      </c>
    </row>
    <row r="34" spans="1:6">
      <c r="A34" t="s">
        <v>1234</v>
      </c>
      <c r="B34" t="s">
        <v>1252</v>
      </c>
      <c r="C34" t="s">
        <v>1253</v>
      </c>
      <c r="D34" t="s">
        <v>1190</v>
      </c>
      <c r="E34" t="s">
        <v>1862</v>
      </c>
      <c r="F34" t="s">
        <v>1896</v>
      </c>
    </row>
    <row r="35" spans="1:6">
      <c r="A35" t="s">
        <v>1234</v>
      </c>
      <c r="B35" t="s">
        <v>1254</v>
      </c>
      <c r="C35" t="s">
        <v>1255</v>
      </c>
      <c r="D35" t="s">
        <v>1190</v>
      </c>
    </row>
    <row r="36" spans="1:6">
      <c r="A36" t="s">
        <v>1234</v>
      </c>
      <c r="B36" t="s">
        <v>1256</v>
      </c>
      <c r="C36" t="s">
        <v>1257</v>
      </c>
      <c r="D36" t="s">
        <v>1190</v>
      </c>
    </row>
    <row r="37" spans="1:6">
      <c r="A37" t="s">
        <v>1234</v>
      </c>
      <c r="B37" t="s">
        <v>1258</v>
      </c>
      <c r="C37" t="s">
        <v>1259</v>
      </c>
      <c r="D37" t="s">
        <v>1260</v>
      </c>
    </row>
    <row r="38" spans="1:6">
      <c r="A38" t="s">
        <v>1234</v>
      </c>
      <c r="B38" t="s">
        <v>1261</v>
      </c>
      <c r="C38" t="s">
        <v>1262</v>
      </c>
      <c r="D38" t="s">
        <v>1260</v>
      </c>
    </row>
    <row r="39" spans="1:6">
      <c r="A39" t="s">
        <v>1263</v>
      </c>
      <c r="B39" t="s">
        <v>1265</v>
      </c>
      <c r="C39" t="s">
        <v>1266</v>
      </c>
      <c r="D39" t="s">
        <v>1190</v>
      </c>
    </row>
    <row r="40" spans="1:6">
      <c r="A40" t="s">
        <v>1263</v>
      </c>
      <c r="B40" t="s">
        <v>1267</v>
      </c>
      <c r="C40" t="s">
        <v>1268</v>
      </c>
      <c r="D40" t="s">
        <v>1190</v>
      </c>
    </row>
    <row r="41" spans="1:6">
      <c r="A41" t="s">
        <v>1263</v>
      </c>
      <c r="B41" t="s">
        <v>1263</v>
      </c>
      <c r="C41" t="s">
        <v>1264</v>
      </c>
      <c r="D41" t="s">
        <v>1191</v>
      </c>
    </row>
    <row r="42" spans="1:6">
      <c r="A42" t="s">
        <v>1263</v>
      </c>
      <c r="B42" t="s">
        <v>1269</v>
      </c>
      <c r="C42" t="s">
        <v>1270</v>
      </c>
      <c r="D42" t="s">
        <v>1190</v>
      </c>
    </row>
    <row r="43" spans="1:6">
      <c r="A43" t="s">
        <v>1263</v>
      </c>
      <c r="B43" t="s">
        <v>1271</v>
      </c>
      <c r="C43" t="s">
        <v>1272</v>
      </c>
      <c r="D43" t="s">
        <v>1190</v>
      </c>
    </row>
    <row r="44" spans="1:6">
      <c r="A44" t="s">
        <v>1263</v>
      </c>
      <c r="B44" t="s">
        <v>1273</v>
      </c>
      <c r="C44" t="s">
        <v>1274</v>
      </c>
      <c r="D44" t="s">
        <v>1190</v>
      </c>
    </row>
    <row r="45" spans="1:6">
      <c r="A45" t="s">
        <v>1263</v>
      </c>
      <c r="B45" t="s">
        <v>1275</v>
      </c>
      <c r="C45" t="s">
        <v>1276</v>
      </c>
      <c r="D45" t="s">
        <v>1190</v>
      </c>
    </row>
    <row r="46" spans="1:6">
      <c r="A46" t="s">
        <v>1263</v>
      </c>
      <c r="B46" t="s">
        <v>1277</v>
      </c>
      <c r="C46" t="s">
        <v>1278</v>
      </c>
      <c r="D46" t="s">
        <v>1190</v>
      </c>
    </row>
    <row r="47" spans="1:6">
      <c r="A47" t="s">
        <v>1263</v>
      </c>
      <c r="B47" t="s">
        <v>1279</v>
      </c>
      <c r="C47" t="s">
        <v>1280</v>
      </c>
      <c r="D47" t="s">
        <v>1190</v>
      </c>
    </row>
    <row r="48" spans="1:6">
      <c r="A48" t="s">
        <v>1263</v>
      </c>
      <c r="B48" t="s">
        <v>1281</v>
      </c>
      <c r="C48" t="s">
        <v>1282</v>
      </c>
      <c r="D48" t="s">
        <v>1190</v>
      </c>
    </row>
    <row r="49" spans="1:4">
      <c r="A49" t="s">
        <v>1263</v>
      </c>
      <c r="B49" t="s">
        <v>1283</v>
      </c>
      <c r="C49" t="s">
        <v>1284</v>
      </c>
      <c r="D49" t="s">
        <v>1190</v>
      </c>
    </row>
    <row r="50" spans="1:4">
      <c r="A50" t="s">
        <v>1263</v>
      </c>
      <c r="B50" t="s">
        <v>1285</v>
      </c>
      <c r="C50" t="s">
        <v>1286</v>
      </c>
      <c r="D50" t="s">
        <v>1190</v>
      </c>
    </row>
    <row r="51" spans="1:4">
      <c r="A51" t="s">
        <v>1263</v>
      </c>
      <c r="B51" t="s">
        <v>1287</v>
      </c>
      <c r="C51" t="s">
        <v>1288</v>
      </c>
      <c r="D51" t="s">
        <v>1190</v>
      </c>
    </row>
    <row r="52" spans="1:4">
      <c r="A52" t="s">
        <v>1263</v>
      </c>
      <c r="B52" t="s">
        <v>1289</v>
      </c>
      <c r="C52" t="s">
        <v>1290</v>
      </c>
      <c r="D52" t="s">
        <v>1190</v>
      </c>
    </row>
    <row r="53" spans="1:4">
      <c r="A53" t="s">
        <v>1263</v>
      </c>
      <c r="B53" t="s">
        <v>1291</v>
      </c>
      <c r="C53" t="s">
        <v>1292</v>
      </c>
      <c r="D53" t="s">
        <v>1190</v>
      </c>
    </row>
    <row r="54" spans="1:4">
      <c r="A54" t="s">
        <v>1263</v>
      </c>
      <c r="B54" t="s">
        <v>1293</v>
      </c>
      <c r="C54" t="s">
        <v>1294</v>
      </c>
      <c r="D54" t="s">
        <v>1260</v>
      </c>
    </row>
    <row r="55" spans="1:4">
      <c r="A55" t="s">
        <v>1295</v>
      </c>
      <c r="B55" t="s">
        <v>1297</v>
      </c>
      <c r="C55" t="s">
        <v>1298</v>
      </c>
      <c r="D55" t="s">
        <v>1190</v>
      </c>
    </row>
    <row r="56" spans="1:4">
      <c r="A56" t="s">
        <v>1295</v>
      </c>
      <c r="B56" t="s">
        <v>1295</v>
      </c>
      <c r="C56" t="s">
        <v>1296</v>
      </c>
      <c r="D56" t="s">
        <v>1191</v>
      </c>
    </row>
    <row r="57" spans="1:4">
      <c r="A57" t="s">
        <v>1295</v>
      </c>
      <c r="B57" t="s">
        <v>1299</v>
      </c>
      <c r="C57" t="s">
        <v>1300</v>
      </c>
      <c r="D57" t="s">
        <v>1190</v>
      </c>
    </row>
    <row r="58" spans="1:4">
      <c r="A58" t="s">
        <v>1295</v>
      </c>
      <c r="B58" t="s">
        <v>1301</v>
      </c>
      <c r="C58" t="s">
        <v>1302</v>
      </c>
      <c r="D58" t="s">
        <v>1190</v>
      </c>
    </row>
    <row r="59" spans="1:4">
      <c r="A59" t="s">
        <v>1295</v>
      </c>
      <c r="B59" t="s">
        <v>1303</v>
      </c>
      <c r="C59" t="s">
        <v>1304</v>
      </c>
      <c r="D59" t="s">
        <v>1190</v>
      </c>
    </row>
    <row r="60" spans="1:4">
      <c r="A60" t="s">
        <v>1295</v>
      </c>
      <c r="B60" t="s">
        <v>1305</v>
      </c>
      <c r="C60" t="s">
        <v>1306</v>
      </c>
      <c r="D60" t="s">
        <v>1190</v>
      </c>
    </row>
    <row r="61" spans="1:4">
      <c r="A61" t="s">
        <v>1295</v>
      </c>
      <c r="B61" t="s">
        <v>1307</v>
      </c>
      <c r="C61" t="s">
        <v>1308</v>
      </c>
      <c r="D61" t="s">
        <v>1190</v>
      </c>
    </row>
    <row r="62" spans="1:4">
      <c r="A62" t="s">
        <v>1295</v>
      </c>
      <c r="B62" t="s">
        <v>1309</v>
      </c>
      <c r="C62" t="s">
        <v>1310</v>
      </c>
      <c r="D62" t="s">
        <v>1190</v>
      </c>
    </row>
    <row r="63" spans="1:4">
      <c r="A63" t="s">
        <v>1295</v>
      </c>
      <c r="B63" t="s">
        <v>1311</v>
      </c>
      <c r="C63" t="s">
        <v>1312</v>
      </c>
      <c r="D63" t="s">
        <v>1313</v>
      </c>
    </row>
    <row r="64" spans="1:4">
      <c r="A64" t="s">
        <v>1314</v>
      </c>
      <c r="B64" t="s">
        <v>1316</v>
      </c>
      <c r="C64" t="s">
        <v>1317</v>
      </c>
      <c r="D64" t="s">
        <v>1190</v>
      </c>
    </row>
    <row r="65" spans="1:4">
      <c r="A65" t="s">
        <v>1314</v>
      </c>
      <c r="B65" t="s">
        <v>1318</v>
      </c>
      <c r="C65" t="s">
        <v>1319</v>
      </c>
      <c r="D65" t="s">
        <v>1190</v>
      </c>
    </row>
    <row r="66" spans="1:4">
      <c r="A66" t="s">
        <v>1314</v>
      </c>
      <c r="B66" t="s">
        <v>1320</v>
      </c>
      <c r="C66" t="s">
        <v>1321</v>
      </c>
      <c r="D66" t="s">
        <v>1190</v>
      </c>
    </row>
    <row r="67" spans="1:4">
      <c r="A67" t="s">
        <v>1314</v>
      </c>
      <c r="B67" t="s">
        <v>1322</v>
      </c>
      <c r="C67" t="s">
        <v>1323</v>
      </c>
      <c r="D67" t="s">
        <v>1190</v>
      </c>
    </row>
    <row r="68" spans="1:4">
      <c r="A68" t="s">
        <v>1314</v>
      </c>
      <c r="B68" t="s">
        <v>1314</v>
      </c>
      <c r="C68" t="s">
        <v>1315</v>
      </c>
      <c r="D68" t="s">
        <v>1191</v>
      </c>
    </row>
    <row r="69" spans="1:4">
      <c r="A69" t="s">
        <v>1314</v>
      </c>
      <c r="B69" t="s">
        <v>1324</v>
      </c>
      <c r="C69" t="s">
        <v>1325</v>
      </c>
      <c r="D69" t="s">
        <v>1190</v>
      </c>
    </row>
    <row r="70" spans="1:4">
      <c r="A70" t="s">
        <v>1314</v>
      </c>
      <c r="B70" t="s">
        <v>1326</v>
      </c>
      <c r="C70" t="s">
        <v>1327</v>
      </c>
      <c r="D70" t="s">
        <v>1190</v>
      </c>
    </row>
    <row r="71" spans="1:4">
      <c r="A71" t="s">
        <v>1314</v>
      </c>
      <c r="B71" t="s">
        <v>1328</v>
      </c>
      <c r="C71" t="s">
        <v>1329</v>
      </c>
      <c r="D71" t="s">
        <v>1190</v>
      </c>
    </row>
    <row r="72" spans="1:4">
      <c r="A72" t="s">
        <v>1314</v>
      </c>
      <c r="B72" t="s">
        <v>1330</v>
      </c>
      <c r="C72" t="s">
        <v>1331</v>
      </c>
      <c r="D72" t="s">
        <v>1190</v>
      </c>
    </row>
    <row r="73" spans="1:4">
      <c r="A73" t="s">
        <v>1314</v>
      </c>
      <c r="B73" t="s">
        <v>1332</v>
      </c>
      <c r="C73" t="s">
        <v>1333</v>
      </c>
      <c r="D73" t="s">
        <v>1190</v>
      </c>
    </row>
    <row r="74" spans="1:4">
      <c r="A74" t="s">
        <v>1314</v>
      </c>
      <c r="B74" t="s">
        <v>1334</v>
      </c>
      <c r="C74" t="s">
        <v>1335</v>
      </c>
      <c r="D74" t="s">
        <v>1190</v>
      </c>
    </row>
    <row r="75" spans="1:4">
      <c r="A75" t="s">
        <v>1314</v>
      </c>
      <c r="B75" t="s">
        <v>1336</v>
      </c>
      <c r="C75" t="s">
        <v>1337</v>
      </c>
      <c r="D75" t="s">
        <v>1190</v>
      </c>
    </row>
    <row r="76" spans="1:4">
      <c r="A76" t="s">
        <v>1314</v>
      </c>
      <c r="B76" t="s">
        <v>1338</v>
      </c>
      <c r="C76" t="s">
        <v>1339</v>
      </c>
      <c r="D76" t="s">
        <v>1190</v>
      </c>
    </row>
    <row r="77" spans="1:4">
      <c r="A77" t="s">
        <v>1314</v>
      </c>
      <c r="B77" t="s">
        <v>1340</v>
      </c>
      <c r="C77" t="s">
        <v>1341</v>
      </c>
      <c r="D77" t="s">
        <v>1260</v>
      </c>
    </row>
    <row r="78" spans="1:4">
      <c r="A78" t="s">
        <v>1342</v>
      </c>
      <c r="B78" t="s">
        <v>1344</v>
      </c>
      <c r="C78" t="s">
        <v>1345</v>
      </c>
      <c r="D78" t="s">
        <v>1190</v>
      </c>
    </row>
    <row r="79" spans="1:4">
      <c r="A79" t="s">
        <v>1342</v>
      </c>
      <c r="B79" t="s">
        <v>1346</v>
      </c>
      <c r="C79" t="s">
        <v>1347</v>
      </c>
      <c r="D79" t="s">
        <v>1190</v>
      </c>
    </row>
    <row r="80" spans="1:4">
      <c r="A80" t="s">
        <v>1342</v>
      </c>
      <c r="B80" t="s">
        <v>1348</v>
      </c>
      <c r="C80" t="s">
        <v>1349</v>
      </c>
      <c r="D80" t="s">
        <v>1190</v>
      </c>
    </row>
    <row r="81" spans="1:4">
      <c r="A81" t="s">
        <v>1342</v>
      </c>
      <c r="B81" t="s">
        <v>1350</v>
      </c>
      <c r="C81" t="s">
        <v>1351</v>
      </c>
      <c r="D81" t="s">
        <v>1190</v>
      </c>
    </row>
    <row r="82" spans="1:4">
      <c r="A82" t="s">
        <v>1342</v>
      </c>
      <c r="B82" t="s">
        <v>1352</v>
      </c>
      <c r="C82" t="s">
        <v>1353</v>
      </c>
      <c r="D82" t="s">
        <v>1190</v>
      </c>
    </row>
    <row r="83" spans="1:4">
      <c r="A83" t="s">
        <v>1342</v>
      </c>
      <c r="B83" t="s">
        <v>1342</v>
      </c>
      <c r="C83" t="s">
        <v>1343</v>
      </c>
      <c r="D83" t="s">
        <v>1191</v>
      </c>
    </row>
    <row r="84" spans="1:4">
      <c r="A84" t="s">
        <v>1342</v>
      </c>
      <c r="B84" t="s">
        <v>1354</v>
      </c>
      <c r="C84" t="s">
        <v>1355</v>
      </c>
      <c r="D84" t="s">
        <v>1190</v>
      </c>
    </row>
    <row r="85" spans="1:4">
      <c r="A85" t="s">
        <v>1342</v>
      </c>
      <c r="B85" t="s">
        <v>1356</v>
      </c>
      <c r="C85" t="s">
        <v>1357</v>
      </c>
      <c r="D85" t="s">
        <v>1190</v>
      </c>
    </row>
    <row r="86" spans="1:4">
      <c r="A86" t="s">
        <v>1342</v>
      </c>
      <c r="B86" t="s">
        <v>1358</v>
      </c>
      <c r="C86" t="s">
        <v>1359</v>
      </c>
      <c r="D86" t="s">
        <v>1190</v>
      </c>
    </row>
    <row r="87" spans="1:4">
      <c r="A87" t="s">
        <v>1342</v>
      </c>
      <c r="B87" t="s">
        <v>1360</v>
      </c>
      <c r="C87" t="s">
        <v>1361</v>
      </c>
      <c r="D87" t="s">
        <v>1190</v>
      </c>
    </row>
    <row r="88" spans="1:4">
      <c r="A88" t="s">
        <v>1342</v>
      </c>
      <c r="B88" t="s">
        <v>1362</v>
      </c>
      <c r="C88" t="s">
        <v>1363</v>
      </c>
      <c r="D88" t="s">
        <v>1260</v>
      </c>
    </row>
    <row r="89" spans="1:4">
      <c r="A89" t="s">
        <v>1364</v>
      </c>
      <c r="B89" t="s">
        <v>1236</v>
      </c>
      <c r="C89" t="s">
        <v>1366</v>
      </c>
      <c r="D89" t="s">
        <v>1190</v>
      </c>
    </row>
    <row r="90" spans="1:4">
      <c r="A90" t="s">
        <v>1364</v>
      </c>
      <c r="B90" t="s">
        <v>1367</v>
      </c>
      <c r="C90" t="s">
        <v>1368</v>
      </c>
      <c r="D90" t="s">
        <v>1190</v>
      </c>
    </row>
    <row r="91" spans="1:4">
      <c r="A91" t="s">
        <v>1364</v>
      </c>
      <c r="B91" t="s">
        <v>1369</v>
      </c>
      <c r="C91" t="s">
        <v>1370</v>
      </c>
      <c r="D91" t="s">
        <v>1190</v>
      </c>
    </row>
    <row r="92" spans="1:4">
      <c r="A92" t="s">
        <v>1364</v>
      </c>
      <c r="B92" t="s">
        <v>1371</v>
      </c>
      <c r="C92" t="s">
        <v>1372</v>
      </c>
      <c r="D92" t="s">
        <v>1190</v>
      </c>
    </row>
    <row r="93" spans="1:4">
      <c r="A93" t="s">
        <v>1364</v>
      </c>
      <c r="B93" t="s">
        <v>1373</v>
      </c>
      <c r="C93" t="s">
        <v>1374</v>
      </c>
      <c r="D93" t="s">
        <v>1190</v>
      </c>
    </row>
    <row r="94" spans="1:4">
      <c r="A94" t="s">
        <v>1364</v>
      </c>
      <c r="B94" t="s">
        <v>1364</v>
      </c>
      <c r="C94" t="s">
        <v>1365</v>
      </c>
      <c r="D94" t="s">
        <v>1191</v>
      </c>
    </row>
    <row r="95" spans="1:4">
      <c r="A95" t="s">
        <v>1364</v>
      </c>
      <c r="B95" t="s">
        <v>1375</v>
      </c>
      <c r="C95" t="s">
        <v>1376</v>
      </c>
      <c r="D95" t="s">
        <v>1190</v>
      </c>
    </row>
    <row r="96" spans="1:4">
      <c r="A96" t="s">
        <v>1364</v>
      </c>
      <c r="B96" t="s">
        <v>1377</v>
      </c>
      <c r="C96" t="s">
        <v>1378</v>
      </c>
      <c r="D96" t="s">
        <v>1190</v>
      </c>
    </row>
    <row r="97" spans="1:4">
      <c r="A97" t="s">
        <v>1364</v>
      </c>
      <c r="B97" t="s">
        <v>1379</v>
      </c>
      <c r="C97" t="s">
        <v>1380</v>
      </c>
      <c r="D97" t="s">
        <v>1190</v>
      </c>
    </row>
    <row r="98" spans="1:4">
      <c r="A98" t="s">
        <v>1364</v>
      </c>
      <c r="B98" t="s">
        <v>1381</v>
      </c>
      <c r="C98" t="s">
        <v>1382</v>
      </c>
      <c r="D98" t="s">
        <v>1190</v>
      </c>
    </row>
    <row r="99" spans="1:4">
      <c r="A99" t="s">
        <v>1364</v>
      </c>
      <c r="B99" t="s">
        <v>1383</v>
      </c>
      <c r="C99" t="s">
        <v>1384</v>
      </c>
      <c r="D99" t="s">
        <v>1190</v>
      </c>
    </row>
    <row r="100" spans="1:4">
      <c r="A100" t="s">
        <v>1364</v>
      </c>
      <c r="B100" t="s">
        <v>1385</v>
      </c>
      <c r="C100" t="s">
        <v>1386</v>
      </c>
      <c r="D100" t="s">
        <v>1190</v>
      </c>
    </row>
    <row r="101" spans="1:4">
      <c r="A101" t="s">
        <v>1364</v>
      </c>
      <c r="B101" t="s">
        <v>1387</v>
      </c>
      <c r="C101" t="s">
        <v>1388</v>
      </c>
      <c r="D101" t="s">
        <v>1190</v>
      </c>
    </row>
    <row r="102" spans="1:4">
      <c r="A102" t="s">
        <v>1364</v>
      </c>
      <c r="B102" t="s">
        <v>1389</v>
      </c>
      <c r="C102" t="s">
        <v>1390</v>
      </c>
      <c r="D102" t="s">
        <v>1190</v>
      </c>
    </row>
    <row r="103" spans="1:4">
      <c r="A103" t="s">
        <v>1364</v>
      </c>
      <c r="B103" t="s">
        <v>1391</v>
      </c>
      <c r="C103" t="s">
        <v>1392</v>
      </c>
      <c r="D103" t="s">
        <v>1260</v>
      </c>
    </row>
    <row r="104" spans="1:4">
      <c r="A104" t="s">
        <v>1364</v>
      </c>
      <c r="B104" t="s">
        <v>1393</v>
      </c>
      <c r="C104" t="s">
        <v>1394</v>
      </c>
      <c r="D104" t="s">
        <v>1260</v>
      </c>
    </row>
    <row r="105" spans="1:4">
      <c r="A105" t="s">
        <v>1364</v>
      </c>
      <c r="B105" t="s">
        <v>1395</v>
      </c>
      <c r="C105" t="s">
        <v>1396</v>
      </c>
      <c r="D105" t="s">
        <v>1260</v>
      </c>
    </row>
    <row r="106" spans="1:4">
      <c r="A106" t="s">
        <v>1397</v>
      </c>
      <c r="B106" t="s">
        <v>1399</v>
      </c>
      <c r="C106" t="s">
        <v>1400</v>
      </c>
      <c r="D106" t="s">
        <v>1190</v>
      </c>
    </row>
    <row r="107" spans="1:4">
      <c r="A107" t="s">
        <v>1397</v>
      </c>
      <c r="B107" t="s">
        <v>1401</v>
      </c>
      <c r="C107" t="s">
        <v>1402</v>
      </c>
      <c r="D107" t="s">
        <v>1190</v>
      </c>
    </row>
    <row r="108" spans="1:4">
      <c r="A108" t="s">
        <v>1397</v>
      </c>
      <c r="B108" t="s">
        <v>1403</v>
      </c>
      <c r="C108" t="s">
        <v>1404</v>
      </c>
      <c r="D108" t="s">
        <v>1190</v>
      </c>
    </row>
    <row r="109" spans="1:4">
      <c r="A109" t="s">
        <v>1397</v>
      </c>
      <c r="B109" t="s">
        <v>1397</v>
      </c>
      <c r="C109" t="s">
        <v>1398</v>
      </c>
      <c r="D109" t="s">
        <v>1191</v>
      </c>
    </row>
    <row r="110" spans="1:4">
      <c r="A110" t="s">
        <v>1397</v>
      </c>
      <c r="B110" t="s">
        <v>1405</v>
      </c>
      <c r="C110" t="s">
        <v>1406</v>
      </c>
      <c r="D110" t="s">
        <v>1190</v>
      </c>
    </row>
    <row r="111" spans="1:4">
      <c r="A111" t="s">
        <v>1397</v>
      </c>
      <c r="B111" t="s">
        <v>1407</v>
      </c>
      <c r="C111" t="s">
        <v>1408</v>
      </c>
      <c r="D111" t="s">
        <v>1190</v>
      </c>
    </row>
    <row r="112" spans="1:4">
      <c r="A112" t="s">
        <v>1397</v>
      </c>
      <c r="B112" t="s">
        <v>1409</v>
      </c>
      <c r="C112" t="s">
        <v>1410</v>
      </c>
      <c r="D112" t="s">
        <v>1190</v>
      </c>
    </row>
    <row r="113" spans="1:4">
      <c r="A113" t="s">
        <v>1397</v>
      </c>
      <c r="B113" t="s">
        <v>1411</v>
      </c>
      <c r="C113" t="s">
        <v>1412</v>
      </c>
      <c r="D113" t="s">
        <v>1190</v>
      </c>
    </row>
    <row r="114" spans="1:4">
      <c r="A114" t="s">
        <v>1397</v>
      </c>
      <c r="B114" t="s">
        <v>1413</v>
      </c>
      <c r="C114" t="s">
        <v>1414</v>
      </c>
      <c r="D114" t="s">
        <v>1190</v>
      </c>
    </row>
    <row r="115" spans="1:4">
      <c r="A115" t="s">
        <v>1397</v>
      </c>
      <c r="B115" t="s">
        <v>1415</v>
      </c>
      <c r="C115" t="s">
        <v>1416</v>
      </c>
      <c r="D115" t="s">
        <v>1190</v>
      </c>
    </row>
    <row r="116" spans="1:4">
      <c r="A116" t="s">
        <v>1397</v>
      </c>
      <c r="B116" t="s">
        <v>1417</v>
      </c>
      <c r="C116" t="s">
        <v>1418</v>
      </c>
      <c r="D116" t="s">
        <v>1260</v>
      </c>
    </row>
    <row r="117" spans="1:4">
      <c r="A117" t="s">
        <v>1419</v>
      </c>
      <c r="B117" t="s">
        <v>1421</v>
      </c>
      <c r="C117" t="s">
        <v>1422</v>
      </c>
      <c r="D117" t="s">
        <v>1190</v>
      </c>
    </row>
    <row r="118" spans="1:4">
      <c r="A118" t="s">
        <v>1419</v>
      </c>
      <c r="B118" t="s">
        <v>1423</v>
      </c>
      <c r="C118" t="s">
        <v>1424</v>
      </c>
      <c r="D118" t="s">
        <v>1190</v>
      </c>
    </row>
    <row r="119" spans="1:4">
      <c r="A119" t="s">
        <v>1419</v>
      </c>
      <c r="B119" t="s">
        <v>1419</v>
      </c>
      <c r="C119" t="s">
        <v>1420</v>
      </c>
      <c r="D119" t="s">
        <v>1191</v>
      </c>
    </row>
    <row r="120" spans="1:4">
      <c r="A120" t="s">
        <v>1419</v>
      </c>
      <c r="B120" t="s">
        <v>1425</v>
      </c>
      <c r="C120" t="s">
        <v>1426</v>
      </c>
      <c r="D120" t="s">
        <v>1190</v>
      </c>
    </row>
    <row r="121" spans="1:4">
      <c r="A121" t="s">
        <v>1419</v>
      </c>
      <c r="B121" t="s">
        <v>1224</v>
      </c>
      <c r="C121" t="s">
        <v>1427</v>
      </c>
      <c r="D121" t="s">
        <v>1190</v>
      </c>
    </row>
    <row r="122" spans="1:4">
      <c r="A122" t="s">
        <v>1419</v>
      </c>
      <c r="B122" t="s">
        <v>1428</v>
      </c>
      <c r="C122" t="s">
        <v>1429</v>
      </c>
      <c r="D122" t="s">
        <v>1190</v>
      </c>
    </row>
    <row r="123" spans="1:4">
      <c r="A123" t="s">
        <v>1419</v>
      </c>
      <c r="B123" t="s">
        <v>1430</v>
      </c>
      <c r="C123" t="s">
        <v>1431</v>
      </c>
      <c r="D123" t="s">
        <v>1190</v>
      </c>
    </row>
    <row r="124" spans="1:4">
      <c r="A124" t="s">
        <v>1419</v>
      </c>
      <c r="B124" t="s">
        <v>1432</v>
      </c>
      <c r="C124" t="s">
        <v>1433</v>
      </c>
      <c r="D124" t="s">
        <v>1190</v>
      </c>
    </row>
    <row r="125" spans="1:4">
      <c r="A125" t="s">
        <v>1419</v>
      </c>
      <c r="B125" t="s">
        <v>1434</v>
      </c>
      <c r="C125" t="s">
        <v>1435</v>
      </c>
      <c r="D125" t="s">
        <v>1190</v>
      </c>
    </row>
    <row r="126" spans="1:4">
      <c r="A126" t="s">
        <v>1419</v>
      </c>
      <c r="B126" t="s">
        <v>1436</v>
      </c>
      <c r="C126" t="s">
        <v>1437</v>
      </c>
      <c r="D126" t="s">
        <v>1190</v>
      </c>
    </row>
    <row r="127" spans="1:4">
      <c r="A127" t="s">
        <v>1419</v>
      </c>
      <c r="B127" t="s">
        <v>1438</v>
      </c>
      <c r="C127" t="s">
        <v>1439</v>
      </c>
      <c r="D127" t="s">
        <v>1260</v>
      </c>
    </row>
    <row r="128" spans="1:4">
      <c r="A128" t="s">
        <v>1440</v>
      </c>
      <c r="B128" t="s">
        <v>1442</v>
      </c>
      <c r="C128" t="s">
        <v>1443</v>
      </c>
      <c r="D128" t="s">
        <v>1190</v>
      </c>
    </row>
    <row r="129" spans="1:4">
      <c r="A129" t="s">
        <v>1440</v>
      </c>
      <c r="B129" t="s">
        <v>1444</v>
      </c>
      <c r="C129" t="s">
        <v>1445</v>
      </c>
      <c r="D129" t="s">
        <v>1190</v>
      </c>
    </row>
    <row r="130" spans="1:4">
      <c r="A130" t="s">
        <v>1440</v>
      </c>
      <c r="B130" t="s">
        <v>1446</v>
      </c>
      <c r="C130" t="s">
        <v>1447</v>
      </c>
      <c r="D130" t="s">
        <v>1190</v>
      </c>
    </row>
    <row r="131" spans="1:4">
      <c r="A131" t="s">
        <v>1440</v>
      </c>
      <c r="B131" t="s">
        <v>1448</v>
      </c>
      <c r="C131" t="s">
        <v>1449</v>
      </c>
      <c r="D131" t="s">
        <v>1190</v>
      </c>
    </row>
    <row r="132" spans="1:4">
      <c r="A132" t="s">
        <v>1440</v>
      </c>
      <c r="B132" t="s">
        <v>1450</v>
      </c>
      <c r="C132" t="s">
        <v>1451</v>
      </c>
      <c r="D132" t="s">
        <v>1190</v>
      </c>
    </row>
    <row r="133" spans="1:4">
      <c r="A133" t="s">
        <v>1440</v>
      </c>
      <c r="B133" t="s">
        <v>1452</v>
      </c>
      <c r="C133" t="s">
        <v>1453</v>
      </c>
      <c r="D133" t="s">
        <v>1190</v>
      </c>
    </row>
    <row r="134" spans="1:4">
      <c r="A134" t="s">
        <v>1440</v>
      </c>
      <c r="B134" t="s">
        <v>1440</v>
      </c>
      <c r="C134" t="s">
        <v>1441</v>
      </c>
      <c r="D134" t="s">
        <v>1191</v>
      </c>
    </row>
    <row r="135" spans="1:4">
      <c r="A135" t="s">
        <v>1440</v>
      </c>
      <c r="B135" t="s">
        <v>1454</v>
      </c>
      <c r="C135" t="s">
        <v>1455</v>
      </c>
      <c r="D135" t="s">
        <v>1190</v>
      </c>
    </row>
    <row r="136" spans="1:4">
      <c r="A136" t="s">
        <v>1440</v>
      </c>
      <c r="B136" t="s">
        <v>1456</v>
      </c>
      <c r="C136" t="s">
        <v>1457</v>
      </c>
      <c r="D136" t="s">
        <v>1190</v>
      </c>
    </row>
    <row r="137" spans="1:4">
      <c r="A137" t="s">
        <v>1440</v>
      </c>
      <c r="B137" t="s">
        <v>1458</v>
      </c>
      <c r="C137" t="s">
        <v>1459</v>
      </c>
      <c r="D137" t="s">
        <v>1190</v>
      </c>
    </row>
    <row r="138" spans="1:4">
      <c r="A138" t="s">
        <v>1440</v>
      </c>
      <c r="B138" t="s">
        <v>1460</v>
      </c>
      <c r="C138" t="s">
        <v>1461</v>
      </c>
      <c r="D138" t="s">
        <v>1190</v>
      </c>
    </row>
    <row r="139" spans="1:4">
      <c r="A139" t="s">
        <v>1440</v>
      </c>
      <c r="B139" t="s">
        <v>1462</v>
      </c>
      <c r="C139" t="s">
        <v>1463</v>
      </c>
      <c r="D139" t="s">
        <v>1190</v>
      </c>
    </row>
    <row r="140" spans="1:4">
      <c r="A140" t="s">
        <v>1440</v>
      </c>
      <c r="B140" t="s">
        <v>1464</v>
      </c>
      <c r="C140" t="s">
        <v>1465</v>
      </c>
      <c r="D140" t="s">
        <v>1190</v>
      </c>
    </row>
    <row r="141" spans="1:4">
      <c r="A141" t="s">
        <v>1440</v>
      </c>
      <c r="B141" t="s">
        <v>1466</v>
      </c>
      <c r="C141" t="s">
        <v>1467</v>
      </c>
      <c r="D141" t="s">
        <v>1190</v>
      </c>
    </row>
    <row r="142" spans="1:4">
      <c r="A142" t="s">
        <v>1440</v>
      </c>
      <c r="B142" t="s">
        <v>1468</v>
      </c>
      <c r="C142" t="s">
        <v>1469</v>
      </c>
      <c r="D142" t="s">
        <v>1190</v>
      </c>
    </row>
    <row r="143" spans="1:4">
      <c r="A143" t="s">
        <v>1440</v>
      </c>
      <c r="B143" t="s">
        <v>1334</v>
      </c>
      <c r="C143" t="s">
        <v>1470</v>
      </c>
      <c r="D143" t="s">
        <v>1190</v>
      </c>
    </row>
    <row r="144" spans="1:4">
      <c r="A144" t="s">
        <v>1440</v>
      </c>
      <c r="B144" t="s">
        <v>1471</v>
      </c>
      <c r="C144" t="s">
        <v>1472</v>
      </c>
      <c r="D144" t="s">
        <v>1190</v>
      </c>
    </row>
    <row r="145" spans="1:4">
      <c r="A145" t="s">
        <v>1440</v>
      </c>
      <c r="B145" t="s">
        <v>1473</v>
      </c>
      <c r="C145" t="s">
        <v>1474</v>
      </c>
      <c r="D145" t="s">
        <v>1190</v>
      </c>
    </row>
    <row r="146" spans="1:4">
      <c r="A146" t="s">
        <v>1475</v>
      </c>
      <c r="B146" t="s">
        <v>1477</v>
      </c>
      <c r="C146" t="s">
        <v>1478</v>
      </c>
      <c r="D146" t="s">
        <v>1190</v>
      </c>
    </row>
    <row r="147" spans="1:4">
      <c r="A147" t="s">
        <v>1475</v>
      </c>
      <c r="B147" t="s">
        <v>1479</v>
      </c>
      <c r="C147" t="s">
        <v>1480</v>
      </c>
      <c r="D147" t="s">
        <v>1190</v>
      </c>
    </row>
    <row r="148" spans="1:4">
      <c r="A148" t="s">
        <v>1475</v>
      </c>
      <c r="B148" t="s">
        <v>1481</v>
      </c>
      <c r="C148" t="s">
        <v>1482</v>
      </c>
      <c r="D148" t="s">
        <v>1190</v>
      </c>
    </row>
    <row r="149" spans="1:4">
      <c r="A149" t="s">
        <v>1475</v>
      </c>
      <c r="B149" t="s">
        <v>1483</v>
      </c>
      <c r="C149" t="s">
        <v>1484</v>
      </c>
      <c r="D149" t="s">
        <v>1190</v>
      </c>
    </row>
    <row r="150" spans="1:4">
      <c r="A150" t="s">
        <v>1475</v>
      </c>
      <c r="B150" t="s">
        <v>1475</v>
      </c>
      <c r="C150" t="s">
        <v>1476</v>
      </c>
      <c r="D150" t="s">
        <v>1191</v>
      </c>
    </row>
    <row r="151" spans="1:4">
      <c r="A151" t="s">
        <v>1475</v>
      </c>
      <c r="B151" t="s">
        <v>1485</v>
      </c>
      <c r="C151" t="s">
        <v>1486</v>
      </c>
      <c r="D151" t="s">
        <v>1190</v>
      </c>
    </row>
    <row r="152" spans="1:4">
      <c r="A152" t="s">
        <v>1475</v>
      </c>
      <c r="B152" t="s">
        <v>1487</v>
      </c>
      <c r="C152" t="s">
        <v>1488</v>
      </c>
      <c r="D152" t="s">
        <v>1190</v>
      </c>
    </row>
    <row r="153" spans="1:4">
      <c r="A153" t="s">
        <v>1475</v>
      </c>
      <c r="B153" t="s">
        <v>1489</v>
      </c>
      <c r="C153" t="s">
        <v>1490</v>
      </c>
      <c r="D153" t="s">
        <v>1260</v>
      </c>
    </row>
    <row r="154" spans="1:4">
      <c r="A154" t="s">
        <v>1475</v>
      </c>
      <c r="B154" t="s">
        <v>1491</v>
      </c>
      <c r="C154" t="s">
        <v>1492</v>
      </c>
      <c r="D154" t="s">
        <v>1260</v>
      </c>
    </row>
    <row r="155" spans="1:4">
      <c r="A155" t="s">
        <v>1493</v>
      </c>
      <c r="B155" t="s">
        <v>1495</v>
      </c>
      <c r="C155" t="s">
        <v>1496</v>
      </c>
      <c r="D155" t="s">
        <v>1190</v>
      </c>
    </row>
    <row r="156" spans="1:4">
      <c r="A156" t="s">
        <v>1493</v>
      </c>
      <c r="B156" t="s">
        <v>1497</v>
      </c>
      <c r="C156" t="s">
        <v>1498</v>
      </c>
      <c r="D156" t="s">
        <v>1190</v>
      </c>
    </row>
    <row r="157" spans="1:4">
      <c r="A157" t="s">
        <v>1493</v>
      </c>
      <c r="B157" t="s">
        <v>1499</v>
      </c>
      <c r="C157" t="s">
        <v>1500</v>
      </c>
      <c r="D157" t="s">
        <v>1190</v>
      </c>
    </row>
    <row r="158" spans="1:4">
      <c r="A158" t="s">
        <v>1493</v>
      </c>
      <c r="B158" t="s">
        <v>1501</v>
      </c>
      <c r="C158" t="s">
        <v>1502</v>
      </c>
      <c r="D158" t="s">
        <v>1190</v>
      </c>
    </row>
    <row r="159" spans="1:4">
      <c r="A159" t="s">
        <v>1493</v>
      </c>
      <c r="B159" t="s">
        <v>1503</v>
      </c>
      <c r="C159" t="s">
        <v>1504</v>
      </c>
      <c r="D159" t="s">
        <v>1190</v>
      </c>
    </row>
    <row r="160" spans="1:4">
      <c r="A160" t="s">
        <v>1493</v>
      </c>
      <c r="B160" t="s">
        <v>1505</v>
      </c>
      <c r="C160" t="s">
        <v>1506</v>
      </c>
      <c r="D160" t="s">
        <v>1190</v>
      </c>
    </row>
    <row r="161" spans="1:4">
      <c r="A161" t="s">
        <v>1493</v>
      </c>
      <c r="B161" t="s">
        <v>1493</v>
      </c>
      <c r="C161" t="s">
        <v>1494</v>
      </c>
      <c r="D161" t="s">
        <v>1191</v>
      </c>
    </row>
    <row r="162" spans="1:4">
      <c r="A162" t="s">
        <v>1493</v>
      </c>
      <c r="B162" t="s">
        <v>1507</v>
      </c>
      <c r="C162" t="s">
        <v>1508</v>
      </c>
      <c r="D162" t="s">
        <v>1190</v>
      </c>
    </row>
    <row r="163" spans="1:4">
      <c r="A163" t="s">
        <v>1493</v>
      </c>
      <c r="B163" t="s">
        <v>1509</v>
      </c>
      <c r="C163" t="s">
        <v>1510</v>
      </c>
      <c r="D163" t="s">
        <v>1190</v>
      </c>
    </row>
    <row r="164" spans="1:4">
      <c r="A164" t="s">
        <v>1511</v>
      </c>
      <c r="B164" t="s">
        <v>1513</v>
      </c>
      <c r="C164" t="s">
        <v>1514</v>
      </c>
      <c r="D164" t="s">
        <v>1190</v>
      </c>
    </row>
    <row r="165" spans="1:4">
      <c r="A165" t="s">
        <v>1511</v>
      </c>
      <c r="B165" t="s">
        <v>1515</v>
      </c>
      <c r="C165" t="s">
        <v>1516</v>
      </c>
      <c r="D165" t="s">
        <v>1190</v>
      </c>
    </row>
    <row r="166" spans="1:4">
      <c r="A166" t="s">
        <v>1511</v>
      </c>
      <c r="B166" t="s">
        <v>1511</v>
      </c>
      <c r="C166" t="s">
        <v>1512</v>
      </c>
      <c r="D166" t="s">
        <v>1191</v>
      </c>
    </row>
    <row r="167" spans="1:4">
      <c r="A167" t="s">
        <v>1511</v>
      </c>
      <c r="B167" t="s">
        <v>1517</v>
      </c>
      <c r="C167" t="s">
        <v>1518</v>
      </c>
      <c r="D167" t="s">
        <v>1190</v>
      </c>
    </row>
    <row r="168" spans="1:4">
      <c r="A168" t="s">
        <v>1511</v>
      </c>
      <c r="B168" t="s">
        <v>1519</v>
      </c>
      <c r="C168" t="s">
        <v>1520</v>
      </c>
      <c r="D168" t="s">
        <v>1190</v>
      </c>
    </row>
    <row r="169" spans="1:4">
      <c r="A169" t="s">
        <v>1511</v>
      </c>
      <c r="B169" t="s">
        <v>1521</v>
      </c>
      <c r="C169" t="s">
        <v>1522</v>
      </c>
      <c r="D169" t="s">
        <v>1190</v>
      </c>
    </row>
    <row r="170" spans="1:4">
      <c r="A170" t="s">
        <v>1511</v>
      </c>
      <c r="B170" t="s">
        <v>1523</v>
      </c>
      <c r="C170" t="s">
        <v>1524</v>
      </c>
      <c r="D170" t="s">
        <v>1190</v>
      </c>
    </row>
    <row r="171" spans="1:4">
      <c r="A171" t="s">
        <v>1511</v>
      </c>
      <c r="B171" t="s">
        <v>1525</v>
      </c>
      <c r="C171" t="s">
        <v>1526</v>
      </c>
      <c r="D171" t="s">
        <v>1190</v>
      </c>
    </row>
    <row r="172" spans="1:4">
      <c r="A172" t="s">
        <v>1527</v>
      </c>
      <c r="B172" t="s">
        <v>1529</v>
      </c>
      <c r="C172" t="s">
        <v>1530</v>
      </c>
      <c r="D172" t="s">
        <v>1190</v>
      </c>
    </row>
    <row r="173" spans="1:4">
      <c r="A173" t="s">
        <v>1527</v>
      </c>
      <c r="B173" t="s">
        <v>1531</v>
      </c>
      <c r="C173" t="s">
        <v>1532</v>
      </c>
      <c r="D173" t="s">
        <v>1190</v>
      </c>
    </row>
    <row r="174" spans="1:4">
      <c r="A174" t="s">
        <v>1527</v>
      </c>
      <c r="B174" t="s">
        <v>1533</v>
      </c>
      <c r="C174" t="s">
        <v>1534</v>
      </c>
      <c r="D174" t="s">
        <v>1190</v>
      </c>
    </row>
    <row r="175" spans="1:4">
      <c r="A175" t="s">
        <v>1527</v>
      </c>
      <c r="B175" t="s">
        <v>1535</v>
      </c>
      <c r="C175" t="s">
        <v>1536</v>
      </c>
      <c r="D175" t="s">
        <v>1190</v>
      </c>
    </row>
    <row r="176" spans="1:4">
      <c r="A176" t="s">
        <v>1527</v>
      </c>
      <c r="B176" t="s">
        <v>1537</v>
      </c>
      <c r="C176" t="s">
        <v>1538</v>
      </c>
      <c r="D176" t="s">
        <v>1190</v>
      </c>
    </row>
    <row r="177" spans="1:4">
      <c r="A177" t="s">
        <v>1527</v>
      </c>
      <c r="B177" t="s">
        <v>1527</v>
      </c>
      <c r="C177" t="s">
        <v>1528</v>
      </c>
      <c r="D177" t="s">
        <v>1191</v>
      </c>
    </row>
    <row r="178" spans="1:4">
      <c r="A178" t="s">
        <v>1527</v>
      </c>
      <c r="B178" t="s">
        <v>1539</v>
      </c>
      <c r="C178" t="s">
        <v>1540</v>
      </c>
      <c r="D178" t="s">
        <v>1190</v>
      </c>
    </row>
    <row r="179" spans="1:4">
      <c r="A179" t="s">
        <v>1527</v>
      </c>
      <c r="B179" t="s">
        <v>1541</v>
      </c>
      <c r="C179" t="s">
        <v>1542</v>
      </c>
      <c r="D179" t="s">
        <v>1190</v>
      </c>
    </row>
    <row r="180" spans="1:4">
      <c r="A180" t="s">
        <v>1527</v>
      </c>
      <c r="B180" t="s">
        <v>1543</v>
      </c>
      <c r="C180" t="s">
        <v>1544</v>
      </c>
      <c r="D180" t="s">
        <v>1190</v>
      </c>
    </row>
    <row r="181" spans="1:4">
      <c r="A181" t="s">
        <v>1527</v>
      </c>
      <c r="B181" t="s">
        <v>1545</v>
      </c>
      <c r="C181" t="s">
        <v>1546</v>
      </c>
      <c r="D181" t="s">
        <v>1190</v>
      </c>
    </row>
    <row r="182" spans="1:4">
      <c r="A182" t="s">
        <v>1527</v>
      </c>
      <c r="B182" t="s">
        <v>1547</v>
      </c>
      <c r="C182" t="s">
        <v>1548</v>
      </c>
      <c r="D182" t="s">
        <v>1260</v>
      </c>
    </row>
    <row r="183" spans="1:4">
      <c r="A183" t="s">
        <v>1549</v>
      </c>
      <c r="B183" t="s">
        <v>1551</v>
      </c>
      <c r="C183" t="s">
        <v>1552</v>
      </c>
      <c r="D183" t="s">
        <v>1190</v>
      </c>
    </row>
    <row r="184" spans="1:4">
      <c r="A184" t="s">
        <v>1549</v>
      </c>
      <c r="B184" t="s">
        <v>1553</v>
      </c>
      <c r="C184" t="s">
        <v>1554</v>
      </c>
      <c r="D184" t="s">
        <v>1190</v>
      </c>
    </row>
    <row r="185" spans="1:4">
      <c r="A185" t="s">
        <v>1549</v>
      </c>
      <c r="B185" t="s">
        <v>1555</v>
      </c>
      <c r="C185" t="s">
        <v>1556</v>
      </c>
      <c r="D185" t="s">
        <v>1190</v>
      </c>
    </row>
    <row r="186" spans="1:4">
      <c r="A186" t="s">
        <v>1549</v>
      </c>
      <c r="B186" t="s">
        <v>1557</v>
      </c>
      <c r="C186" t="s">
        <v>1558</v>
      </c>
      <c r="D186" t="s">
        <v>1190</v>
      </c>
    </row>
    <row r="187" spans="1:4">
      <c r="A187" t="s">
        <v>1549</v>
      </c>
      <c r="B187" t="s">
        <v>1559</v>
      </c>
      <c r="C187" t="s">
        <v>1560</v>
      </c>
      <c r="D187" t="s">
        <v>1190</v>
      </c>
    </row>
    <row r="188" spans="1:4">
      <c r="A188" t="s">
        <v>1549</v>
      </c>
      <c r="B188" t="s">
        <v>1561</v>
      </c>
      <c r="C188" t="s">
        <v>1562</v>
      </c>
      <c r="D188" t="s">
        <v>1190</v>
      </c>
    </row>
    <row r="189" spans="1:4">
      <c r="A189" t="s">
        <v>1549</v>
      </c>
      <c r="B189" t="s">
        <v>1563</v>
      </c>
      <c r="C189" t="s">
        <v>1564</v>
      </c>
      <c r="D189" t="s">
        <v>1190</v>
      </c>
    </row>
    <row r="190" spans="1:4">
      <c r="A190" t="s">
        <v>1549</v>
      </c>
      <c r="B190" t="s">
        <v>1565</v>
      </c>
      <c r="C190" t="s">
        <v>1566</v>
      </c>
      <c r="D190" t="s">
        <v>1190</v>
      </c>
    </row>
    <row r="191" spans="1:4">
      <c r="A191" t="s">
        <v>1549</v>
      </c>
      <c r="B191" t="s">
        <v>1549</v>
      </c>
      <c r="C191" t="s">
        <v>1550</v>
      </c>
      <c r="D191" t="s">
        <v>1191</v>
      </c>
    </row>
    <row r="192" spans="1:4">
      <c r="A192" t="s">
        <v>1549</v>
      </c>
      <c r="B192" t="s">
        <v>1567</v>
      </c>
      <c r="C192" t="s">
        <v>1568</v>
      </c>
      <c r="D192" t="s">
        <v>1190</v>
      </c>
    </row>
    <row r="193" spans="1:4">
      <c r="A193" t="s">
        <v>1549</v>
      </c>
      <c r="B193" t="s">
        <v>1569</v>
      </c>
      <c r="C193" t="s">
        <v>1570</v>
      </c>
      <c r="D193" t="s">
        <v>1190</v>
      </c>
    </row>
    <row r="194" spans="1:4">
      <c r="A194" t="s">
        <v>1549</v>
      </c>
      <c r="B194" t="s">
        <v>1571</v>
      </c>
      <c r="C194" t="s">
        <v>1572</v>
      </c>
      <c r="D194" t="s">
        <v>1190</v>
      </c>
    </row>
    <row r="195" spans="1:4">
      <c r="A195" t="s">
        <v>1549</v>
      </c>
      <c r="B195" t="s">
        <v>1573</v>
      </c>
      <c r="C195" t="s">
        <v>1574</v>
      </c>
      <c r="D195" t="s">
        <v>1190</v>
      </c>
    </row>
    <row r="196" spans="1:4">
      <c r="A196" t="s">
        <v>1549</v>
      </c>
      <c r="B196" t="s">
        <v>1575</v>
      </c>
      <c r="C196" t="s">
        <v>1576</v>
      </c>
      <c r="D196" t="s">
        <v>1313</v>
      </c>
    </row>
    <row r="197" spans="1:4">
      <c r="A197" t="s">
        <v>1577</v>
      </c>
      <c r="B197" t="s">
        <v>1579</v>
      </c>
      <c r="C197" t="s">
        <v>1580</v>
      </c>
      <c r="D197" t="s">
        <v>1190</v>
      </c>
    </row>
    <row r="198" spans="1:4">
      <c r="A198" t="s">
        <v>1577</v>
      </c>
      <c r="B198" t="s">
        <v>1581</v>
      </c>
      <c r="C198" t="s">
        <v>1582</v>
      </c>
      <c r="D198" t="s">
        <v>1190</v>
      </c>
    </row>
    <row r="199" spans="1:4">
      <c r="A199" t="s">
        <v>1577</v>
      </c>
      <c r="B199" t="s">
        <v>1583</v>
      </c>
      <c r="C199" t="s">
        <v>1584</v>
      </c>
      <c r="D199" t="s">
        <v>1190</v>
      </c>
    </row>
    <row r="200" spans="1:4">
      <c r="A200" t="s">
        <v>1577</v>
      </c>
      <c r="B200" t="s">
        <v>1585</v>
      </c>
      <c r="C200" t="s">
        <v>1586</v>
      </c>
      <c r="D200" t="s">
        <v>1190</v>
      </c>
    </row>
    <row r="201" spans="1:4">
      <c r="A201" t="s">
        <v>1577</v>
      </c>
      <c r="B201" t="s">
        <v>1587</v>
      </c>
      <c r="C201" t="s">
        <v>1588</v>
      </c>
      <c r="D201" t="s">
        <v>1190</v>
      </c>
    </row>
    <row r="202" spans="1:4">
      <c r="A202" t="s">
        <v>1577</v>
      </c>
      <c r="B202" t="s">
        <v>1277</v>
      </c>
      <c r="C202" t="s">
        <v>1589</v>
      </c>
      <c r="D202" t="s">
        <v>1190</v>
      </c>
    </row>
    <row r="203" spans="1:4">
      <c r="A203" t="s">
        <v>1577</v>
      </c>
      <c r="B203" t="s">
        <v>1577</v>
      </c>
      <c r="C203" t="s">
        <v>1578</v>
      </c>
      <c r="D203" t="s">
        <v>1191</v>
      </c>
    </row>
    <row r="204" spans="1:4">
      <c r="A204" t="s">
        <v>1577</v>
      </c>
      <c r="B204" t="s">
        <v>1590</v>
      </c>
      <c r="C204" t="s">
        <v>1591</v>
      </c>
      <c r="D204" t="s">
        <v>1190</v>
      </c>
    </row>
    <row r="205" spans="1:4">
      <c r="A205" t="s">
        <v>1577</v>
      </c>
      <c r="B205" t="s">
        <v>1592</v>
      </c>
      <c r="C205" t="s">
        <v>1593</v>
      </c>
      <c r="D205" t="s">
        <v>1190</v>
      </c>
    </row>
    <row r="206" spans="1:4">
      <c r="A206" t="s">
        <v>1577</v>
      </c>
      <c r="B206" t="s">
        <v>1594</v>
      </c>
      <c r="C206" t="s">
        <v>1595</v>
      </c>
      <c r="D206" t="s">
        <v>1190</v>
      </c>
    </row>
    <row r="207" spans="1:4">
      <c r="A207" t="s">
        <v>1577</v>
      </c>
      <c r="B207" t="s">
        <v>1596</v>
      </c>
      <c r="C207" t="s">
        <v>1597</v>
      </c>
      <c r="D207" t="s">
        <v>1190</v>
      </c>
    </row>
    <row r="208" spans="1:4">
      <c r="A208" t="s">
        <v>1577</v>
      </c>
      <c r="B208" t="s">
        <v>1598</v>
      </c>
      <c r="C208" t="s">
        <v>1599</v>
      </c>
      <c r="D208" t="s">
        <v>1260</v>
      </c>
    </row>
    <row r="209" spans="1:4">
      <c r="A209" t="s">
        <v>1600</v>
      </c>
      <c r="B209" t="s">
        <v>1602</v>
      </c>
      <c r="C209" t="s">
        <v>1603</v>
      </c>
      <c r="D209" t="s">
        <v>1190</v>
      </c>
    </row>
    <row r="210" spans="1:4">
      <c r="A210" t="s">
        <v>1600</v>
      </c>
      <c r="B210" t="s">
        <v>1604</v>
      </c>
      <c r="C210" t="s">
        <v>1605</v>
      </c>
      <c r="D210" t="s">
        <v>1190</v>
      </c>
    </row>
    <row r="211" spans="1:4">
      <c r="A211" t="s">
        <v>1600</v>
      </c>
      <c r="B211" t="s">
        <v>1606</v>
      </c>
      <c r="C211" t="s">
        <v>1607</v>
      </c>
      <c r="D211" t="s">
        <v>1190</v>
      </c>
    </row>
    <row r="212" spans="1:4">
      <c r="A212" t="s">
        <v>1600</v>
      </c>
      <c r="B212" t="s">
        <v>1608</v>
      </c>
      <c r="C212" t="s">
        <v>1609</v>
      </c>
      <c r="D212" t="s">
        <v>1190</v>
      </c>
    </row>
    <row r="213" spans="1:4">
      <c r="A213" t="s">
        <v>1600</v>
      </c>
      <c r="B213" t="s">
        <v>1610</v>
      </c>
      <c r="C213" t="s">
        <v>1611</v>
      </c>
      <c r="D213" t="s">
        <v>1190</v>
      </c>
    </row>
    <row r="214" spans="1:4">
      <c r="A214" t="s">
        <v>1600</v>
      </c>
      <c r="B214" t="s">
        <v>1612</v>
      </c>
      <c r="C214" t="s">
        <v>1613</v>
      </c>
      <c r="D214" t="s">
        <v>1190</v>
      </c>
    </row>
    <row r="215" spans="1:4">
      <c r="A215" t="s">
        <v>1600</v>
      </c>
      <c r="B215" t="s">
        <v>1614</v>
      </c>
      <c r="C215" t="s">
        <v>1615</v>
      </c>
      <c r="D215" t="s">
        <v>1190</v>
      </c>
    </row>
    <row r="216" spans="1:4">
      <c r="A216" t="s">
        <v>1600</v>
      </c>
      <c r="B216" t="s">
        <v>1600</v>
      </c>
      <c r="C216" t="s">
        <v>1601</v>
      </c>
      <c r="D216" t="s">
        <v>1191</v>
      </c>
    </row>
    <row r="217" spans="1:4">
      <c r="A217" t="s">
        <v>1600</v>
      </c>
      <c r="B217" t="s">
        <v>1616</v>
      </c>
      <c r="C217" t="s">
        <v>1617</v>
      </c>
      <c r="D217" t="s">
        <v>1260</v>
      </c>
    </row>
    <row r="218" spans="1:4">
      <c r="A218" t="s">
        <v>1618</v>
      </c>
      <c r="B218" t="s">
        <v>1620</v>
      </c>
      <c r="C218" t="s">
        <v>1621</v>
      </c>
      <c r="D218" t="s">
        <v>1190</v>
      </c>
    </row>
    <row r="219" spans="1:4">
      <c r="A219" t="s">
        <v>1618</v>
      </c>
      <c r="B219" t="s">
        <v>1375</v>
      </c>
      <c r="C219" t="s">
        <v>1622</v>
      </c>
      <c r="D219" t="s">
        <v>1190</v>
      </c>
    </row>
    <row r="220" spans="1:4">
      <c r="A220" t="s">
        <v>1618</v>
      </c>
      <c r="B220" t="s">
        <v>1623</v>
      </c>
      <c r="C220" t="s">
        <v>1624</v>
      </c>
      <c r="D220" t="s">
        <v>1190</v>
      </c>
    </row>
    <row r="221" spans="1:4">
      <c r="A221" t="s">
        <v>1618</v>
      </c>
      <c r="B221" t="s">
        <v>1618</v>
      </c>
      <c r="C221" t="s">
        <v>1619</v>
      </c>
      <c r="D221" t="s">
        <v>1191</v>
      </c>
    </row>
    <row r="222" spans="1:4">
      <c r="A222" t="s">
        <v>1618</v>
      </c>
      <c r="B222" t="s">
        <v>1625</v>
      </c>
      <c r="C222" t="s">
        <v>1626</v>
      </c>
      <c r="D222" t="s">
        <v>1190</v>
      </c>
    </row>
    <row r="223" spans="1:4">
      <c r="A223" t="s">
        <v>1618</v>
      </c>
      <c r="B223" t="s">
        <v>1627</v>
      </c>
      <c r="C223" t="s">
        <v>1628</v>
      </c>
      <c r="D223" t="s">
        <v>1190</v>
      </c>
    </row>
    <row r="224" spans="1:4">
      <c r="A224" t="s">
        <v>1618</v>
      </c>
      <c r="B224" t="s">
        <v>1629</v>
      </c>
      <c r="C224" t="s">
        <v>1630</v>
      </c>
      <c r="D224" t="s">
        <v>1190</v>
      </c>
    </row>
    <row r="225" spans="1:4">
      <c r="A225" t="s">
        <v>1618</v>
      </c>
      <c r="B225" t="s">
        <v>1631</v>
      </c>
      <c r="C225" t="s">
        <v>1632</v>
      </c>
      <c r="D225" t="s">
        <v>1190</v>
      </c>
    </row>
    <row r="226" spans="1:4">
      <c r="A226" t="s">
        <v>1618</v>
      </c>
      <c r="B226" t="s">
        <v>1633</v>
      </c>
      <c r="C226" t="s">
        <v>1634</v>
      </c>
      <c r="D226" t="s">
        <v>1190</v>
      </c>
    </row>
    <row r="227" spans="1:4">
      <c r="A227" t="s">
        <v>1618</v>
      </c>
      <c r="B227" t="s">
        <v>1635</v>
      </c>
      <c r="C227" t="s">
        <v>1636</v>
      </c>
      <c r="D227" t="s">
        <v>1260</v>
      </c>
    </row>
    <row r="228" spans="1:4">
      <c r="A228" t="s">
        <v>1618</v>
      </c>
      <c r="B228" t="s">
        <v>1637</v>
      </c>
      <c r="C228" t="s">
        <v>1638</v>
      </c>
      <c r="D228" t="s">
        <v>1260</v>
      </c>
    </row>
    <row r="229" spans="1:4">
      <c r="A229" t="s">
        <v>1639</v>
      </c>
      <c r="B229" t="s">
        <v>1641</v>
      </c>
      <c r="C229" t="s">
        <v>1642</v>
      </c>
      <c r="D229" t="s">
        <v>1190</v>
      </c>
    </row>
    <row r="230" spans="1:4">
      <c r="A230" t="s">
        <v>1639</v>
      </c>
      <c r="B230" t="s">
        <v>1643</v>
      </c>
      <c r="C230" t="s">
        <v>1644</v>
      </c>
      <c r="D230" t="s">
        <v>1190</v>
      </c>
    </row>
    <row r="231" spans="1:4">
      <c r="A231" t="s">
        <v>1639</v>
      </c>
      <c r="B231" t="s">
        <v>1645</v>
      </c>
      <c r="C231" t="s">
        <v>1646</v>
      </c>
      <c r="D231" t="s">
        <v>1190</v>
      </c>
    </row>
    <row r="232" spans="1:4">
      <c r="A232" t="s">
        <v>1639</v>
      </c>
      <c r="B232" t="s">
        <v>1647</v>
      </c>
      <c r="C232" t="s">
        <v>1648</v>
      </c>
      <c r="D232" t="s">
        <v>1190</v>
      </c>
    </row>
    <row r="233" spans="1:4">
      <c r="A233" t="s">
        <v>1639</v>
      </c>
      <c r="B233" t="s">
        <v>1649</v>
      </c>
      <c r="C233" t="s">
        <v>1650</v>
      </c>
      <c r="D233" t="s">
        <v>1190</v>
      </c>
    </row>
    <row r="234" spans="1:4">
      <c r="A234" t="s">
        <v>1639</v>
      </c>
      <c r="B234" t="s">
        <v>1651</v>
      </c>
      <c r="C234" t="s">
        <v>1652</v>
      </c>
      <c r="D234" t="s">
        <v>1190</v>
      </c>
    </row>
    <row r="235" spans="1:4">
      <c r="A235" t="s">
        <v>1639</v>
      </c>
      <c r="B235" t="s">
        <v>1328</v>
      </c>
      <c r="C235" t="s">
        <v>1653</v>
      </c>
      <c r="D235" t="s">
        <v>1190</v>
      </c>
    </row>
    <row r="236" spans="1:4">
      <c r="A236" t="s">
        <v>1639</v>
      </c>
      <c r="B236" t="s">
        <v>1654</v>
      </c>
      <c r="C236" t="s">
        <v>1655</v>
      </c>
      <c r="D236" t="s">
        <v>1190</v>
      </c>
    </row>
    <row r="237" spans="1:4">
      <c r="A237" t="s">
        <v>1639</v>
      </c>
      <c r="B237" t="s">
        <v>1656</v>
      </c>
      <c r="C237" t="s">
        <v>1657</v>
      </c>
      <c r="D237" t="s">
        <v>1190</v>
      </c>
    </row>
    <row r="238" spans="1:4">
      <c r="A238" t="s">
        <v>1639</v>
      </c>
      <c r="B238" t="s">
        <v>1658</v>
      </c>
      <c r="C238" t="s">
        <v>1659</v>
      </c>
      <c r="D238" t="s">
        <v>1190</v>
      </c>
    </row>
    <row r="239" spans="1:4">
      <c r="A239" t="s">
        <v>1639</v>
      </c>
      <c r="B239" t="s">
        <v>1660</v>
      </c>
      <c r="C239" t="s">
        <v>1661</v>
      </c>
      <c r="D239" t="s">
        <v>1190</v>
      </c>
    </row>
    <row r="240" spans="1:4">
      <c r="A240" t="s">
        <v>1639</v>
      </c>
      <c r="B240" t="s">
        <v>1662</v>
      </c>
      <c r="C240" t="s">
        <v>1663</v>
      </c>
      <c r="D240" t="s">
        <v>1190</v>
      </c>
    </row>
    <row r="241" spans="1:4">
      <c r="A241" t="s">
        <v>1639</v>
      </c>
      <c r="B241" t="s">
        <v>1639</v>
      </c>
      <c r="C241" t="s">
        <v>1640</v>
      </c>
      <c r="D241" t="s">
        <v>1191</v>
      </c>
    </row>
    <row r="242" spans="1:4">
      <c r="A242" t="s">
        <v>1639</v>
      </c>
      <c r="B242" t="s">
        <v>1336</v>
      </c>
      <c r="C242" t="s">
        <v>1664</v>
      </c>
      <c r="D242" t="s">
        <v>1190</v>
      </c>
    </row>
    <row r="243" spans="1:4">
      <c r="A243" t="s">
        <v>1639</v>
      </c>
      <c r="B243" t="s">
        <v>1665</v>
      </c>
      <c r="C243" t="s">
        <v>1666</v>
      </c>
      <c r="D243" t="s">
        <v>1190</v>
      </c>
    </row>
    <row r="244" spans="1:4">
      <c r="A244" t="s">
        <v>1639</v>
      </c>
      <c r="B244" t="s">
        <v>1667</v>
      </c>
      <c r="C244" t="s">
        <v>1668</v>
      </c>
      <c r="D244" t="s">
        <v>1313</v>
      </c>
    </row>
    <row r="245" spans="1:4">
      <c r="A245" t="s">
        <v>1669</v>
      </c>
      <c r="B245" t="s">
        <v>1671</v>
      </c>
      <c r="C245" t="s">
        <v>1672</v>
      </c>
      <c r="D245" t="s">
        <v>1190</v>
      </c>
    </row>
    <row r="246" spans="1:4">
      <c r="A246" t="s">
        <v>1669</v>
      </c>
      <c r="B246" t="s">
        <v>1673</v>
      </c>
      <c r="C246" t="s">
        <v>1674</v>
      </c>
      <c r="D246" t="s">
        <v>1190</v>
      </c>
    </row>
    <row r="247" spans="1:4">
      <c r="A247" t="s">
        <v>1669</v>
      </c>
      <c r="B247" t="s">
        <v>1675</v>
      </c>
      <c r="C247" t="s">
        <v>1676</v>
      </c>
      <c r="D247" t="s">
        <v>1190</v>
      </c>
    </row>
    <row r="248" spans="1:4">
      <c r="A248" t="s">
        <v>1669</v>
      </c>
      <c r="B248" t="s">
        <v>1377</v>
      </c>
      <c r="C248" t="s">
        <v>1677</v>
      </c>
      <c r="D248" t="s">
        <v>1190</v>
      </c>
    </row>
    <row r="249" spans="1:4">
      <c r="A249" t="s">
        <v>1669</v>
      </c>
      <c r="B249" t="s">
        <v>1678</v>
      </c>
      <c r="C249" t="s">
        <v>1679</v>
      </c>
      <c r="D249" t="s">
        <v>1190</v>
      </c>
    </row>
    <row r="250" spans="1:4">
      <c r="A250" t="s">
        <v>1669</v>
      </c>
      <c r="B250" t="s">
        <v>1383</v>
      </c>
      <c r="C250" t="s">
        <v>1680</v>
      </c>
      <c r="D250" t="s">
        <v>1190</v>
      </c>
    </row>
    <row r="251" spans="1:4">
      <c r="A251" t="s">
        <v>1669</v>
      </c>
      <c r="B251" t="s">
        <v>1681</v>
      </c>
      <c r="C251" t="s">
        <v>1682</v>
      </c>
      <c r="D251" t="s">
        <v>1190</v>
      </c>
    </row>
    <row r="252" spans="1:4">
      <c r="A252" t="s">
        <v>1669</v>
      </c>
      <c r="B252" t="s">
        <v>1683</v>
      </c>
      <c r="C252" t="s">
        <v>1684</v>
      </c>
      <c r="D252" t="s">
        <v>1190</v>
      </c>
    </row>
    <row r="253" spans="1:4">
      <c r="A253" t="s">
        <v>1669</v>
      </c>
      <c r="B253" t="s">
        <v>1685</v>
      </c>
      <c r="C253" t="s">
        <v>1686</v>
      </c>
      <c r="D253" t="s">
        <v>1190</v>
      </c>
    </row>
    <row r="254" spans="1:4">
      <c r="A254" t="s">
        <v>1669</v>
      </c>
      <c r="B254" t="s">
        <v>1669</v>
      </c>
      <c r="C254" t="s">
        <v>1670</v>
      </c>
      <c r="D254" t="s">
        <v>1191</v>
      </c>
    </row>
    <row r="255" spans="1:4">
      <c r="A255" t="s">
        <v>1669</v>
      </c>
      <c r="B255" t="s">
        <v>1687</v>
      </c>
      <c r="C255" t="s">
        <v>1688</v>
      </c>
      <c r="D255" t="s">
        <v>1190</v>
      </c>
    </row>
    <row r="256" spans="1:4">
      <c r="A256" t="s">
        <v>1669</v>
      </c>
      <c r="B256" t="s">
        <v>1689</v>
      </c>
      <c r="C256" t="s">
        <v>1690</v>
      </c>
      <c r="D256" t="s">
        <v>1260</v>
      </c>
    </row>
    <row r="257" spans="1:4">
      <c r="A257" t="s">
        <v>1691</v>
      </c>
      <c r="B257" t="s">
        <v>1693</v>
      </c>
      <c r="C257" t="s">
        <v>1694</v>
      </c>
      <c r="D257" t="s">
        <v>1190</v>
      </c>
    </row>
    <row r="258" spans="1:4">
      <c r="A258" t="s">
        <v>1691</v>
      </c>
      <c r="B258" t="s">
        <v>1695</v>
      </c>
      <c r="C258" t="s">
        <v>1696</v>
      </c>
      <c r="D258" t="s">
        <v>1190</v>
      </c>
    </row>
    <row r="259" spans="1:4">
      <c r="A259" t="s">
        <v>1691</v>
      </c>
      <c r="B259" t="s">
        <v>1645</v>
      </c>
      <c r="C259" t="s">
        <v>1697</v>
      </c>
      <c r="D259" t="s">
        <v>1190</v>
      </c>
    </row>
    <row r="260" spans="1:4">
      <c r="A260" t="s">
        <v>1691</v>
      </c>
      <c r="B260" t="s">
        <v>1691</v>
      </c>
      <c r="C260" t="s">
        <v>1692</v>
      </c>
      <c r="D260" t="s">
        <v>1191</v>
      </c>
    </row>
    <row r="261" spans="1:4">
      <c r="A261" t="s">
        <v>1691</v>
      </c>
      <c r="B261" t="s">
        <v>1698</v>
      </c>
      <c r="C261" t="s">
        <v>1699</v>
      </c>
      <c r="D261" t="s">
        <v>1190</v>
      </c>
    </row>
    <row r="262" spans="1:4">
      <c r="A262" t="s">
        <v>1691</v>
      </c>
      <c r="B262" t="s">
        <v>1700</v>
      </c>
      <c r="C262" t="s">
        <v>1701</v>
      </c>
      <c r="D262" t="s">
        <v>1190</v>
      </c>
    </row>
    <row r="263" spans="1:4">
      <c r="A263" t="s">
        <v>1691</v>
      </c>
      <c r="B263" t="s">
        <v>1471</v>
      </c>
      <c r="C263" t="s">
        <v>1702</v>
      </c>
      <c r="D263" t="s">
        <v>1190</v>
      </c>
    </row>
    <row r="264" spans="1:4">
      <c r="A264" t="s">
        <v>1691</v>
      </c>
      <c r="B264" t="s">
        <v>1703</v>
      </c>
      <c r="C264" t="s">
        <v>1704</v>
      </c>
      <c r="D264" t="s">
        <v>1260</v>
      </c>
    </row>
    <row r="265" spans="1:4">
      <c r="A265" t="s">
        <v>1705</v>
      </c>
      <c r="B265" t="s">
        <v>1707</v>
      </c>
      <c r="C265" t="s">
        <v>1708</v>
      </c>
      <c r="D265" t="s">
        <v>1190</v>
      </c>
    </row>
    <row r="266" spans="1:4">
      <c r="A266" t="s">
        <v>1705</v>
      </c>
      <c r="B266" t="s">
        <v>1709</v>
      </c>
      <c r="C266" t="s">
        <v>1710</v>
      </c>
      <c r="D266" t="s">
        <v>1190</v>
      </c>
    </row>
    <row r="267" spans="1:4">
      <c r="A267" t="s">
        <v>1705</v>
      </c>
      <c r="B267" t="s">
        <v>1711</v>
      </c>
      <c r="C267" t="s">
        <v>1712</v>
      </c>
      <c r="D267" t="s">
        <v>1190</v>
      </c>
    </row>
    <row r="268" spans="1:4">
      <c r="A268" t="s">
        <v>1705</v>
      </c>
      <c r="B268" t="s">
        <v>1713</v>
      </c>
      <c r="C268" t="s">
        <v>1714</v>
      </c>
      <c r="D268" t="s">
        <v>1190</v>
      </c>
    </row>
    <row r="269" spans="1:4">
      <c r="A269" t="s">
        <v>1705</v>
      </c>
      <c r="B269" t="s">
        <v>1715</v>
      </c>
      <c r="C269" t="s">
        <v>1716</v>
      </c>
      <c r="D269" t="s">
        <v>1190</v>
      </c>
    </row>
    <row r="270" spans="1:4">
      <c r="A270" t="s">
        <v>1705</v>
      </c>
      <c r="B270" t="s">
        <v>1717</v>
      </c>
      <c r="C270" t="s">
        <v>1718</v>
      </c>
      <c r="D270" t="s">
        <v>1190</v>
      </c>
    </row>
    <row r="271" spans="1:4">
      <c r="A271" t="s">
        <v>1705</v>
      </c>
      <c r="B271" t="s">
        <v>1719</v>
      </c>
      <c r="C271" t="s">
        <v>1720</v>
      </c>
      <c r="D271" t="s">
        <v>1190</v>
      </c>
    </row>
    <row r="272" spans="1:4">
      <c r="A272" t="s">
        <v>1705</v>
      </c>
      <c r="B272" t="s">
        <v>1721</v>
      </c>
      <c r="C272" t="s">
        <v>1722</v>
      </c>
      <c r="D272" t="s">
        <v>1190</v>
      </c>
    </row>
    <row r="273" spans="1:4">
      <c r="A273" t="s">
        <v>1705</v>
      </c>
      <c r="B273" t="s">
        <v>1723</v>
      </c>
      <c r="C273" t="s">
        <v>1724</v>
      </c>
      <c r="D273" t="s">
        <v>1190</v>
      </c>
    </row>
    <row r="274" spans="1:4">
      <c r="A274" t="s">
        <v>1705</v>
      </c>
      <c r="B274" t="s">
        <v>1725</v>
      </c>
      <c r="C274" t="s">
        <v>1726</v>
      </c>
      <c r="D274" t="s">
        <v>1190</v>
      </c>
    </row>
    <row r="275" spans="1:4">
      <c r="A275" t="s">
        <v>1705</v>
      </c>
      <c r="B275" t="s">
        <v>1727</v>
      </c>
      <c r="C275" t="s">
        <v>1728</v>
      </c>
      <c r="D275" t="s">
        <v>1190</v>
      </c>
    </row>
    <row r="276" spans="1:4">
      <c r="A276" t="s">
        <v>1705</v>
      </c>
      <c r="B276" t="s">
        <v>1729</v>
      </c>
      <c r="C276" t="s">
        <v>1730</v>
      </c>
      <c r="D276" t="s">
        <v>1190</v>
      </c>
    </row>
    <row r="277" spans="1:4">
      <c r="A277" t="s">
        <v>1705</v>
      </c>
      <c r="B277" t="s">
        <v>1731</v>
      </c>
      <c r="C277" t="s">
        <v>1732</v>
      </c>
      <c r="D277" t="s">
        <v>1190</v>
      </c>
    </row>
    <row r="278" spans="1:4">
      <c r="A278" t="s">
        <v>1705</v>
      </c>
      <c r="B278" t="s">
        <v>1733</v>
      </c>
      <c r="C278" t="s">
        <v>1734</v>
      </c>
      <c r="D278" t="s">
        <v>1190</v>
      </c>
    </row>
    <row r="279" spans="1:4">
      <c r="A279" t="s">
        <v>1705</v>
      </c>
      <c r="B279" t="s">
        <v>1735</v>
      </c>
      <c r="C279" t="s">
        <v>1736</v>
      </c>
      <c r="D279" t="s">
        <v>1190</v>
      </c>
    </row>
    <row r="280" spans="1:4">
      <c r="A280" t="s">
        <v>1705</v>
      </c>
      <c r="B280" t="s">
        <v>1705</v>
      </c>
      <c r="C280" t="s">
        <v>1706</v>
      </c>
      <c r="D280" t="s">
        <v>1191</v>
      </c>
    </row>
    <row r="281" spans="1:4">
      <c r="A281" t="s">
        <v>1705</v>
      </c>
      <c r="B281" t="s">
        <v>1737</v>
      </c>
      <c r="C281" t="s">
        <v>1738</v>
      </c>
      <c r="D281" t="s">
        <v>1190</v>
      </c>
    </row>
    <row r="282" spans="1:4">
      <c r="A282" t="s">
        <v>1705</v>
      </c>
      <c r="B282" t="s">
        <v>1739</v>
      </c>
      <c r="C282" t="s">
        <v>1740</v>
      </c>
      <c r="D282" t="s">
        <v>1313</v>
      </c>
    </row>
    <row r="283" spans="1:4">
      <c r="A283" t="s">
        <v>1741</v>
      </c>
      <c r="B283" t="s">
        <v>1743</v>
      </c>
      <c r="C283" t="s">
        <v>1744</v>
      </c>
      <c r="D283" t="s">
        <v>1190</v>
      </c>
    </row>
    <row r="284" spans="1:4">
      <c r="A284" t="s">
        <v>1741</v>
      </c>
      <c r="B284" t="s">
        <v>1745</v>
      </c>
      <c r="C284" t="s">
        <v>1746</v>
      </c>
      <c r="D284" t="s">
        <v>1190</v>
      </c>
    </row>
    <row r="285" spans="1:4">
      <c r="A285" t="s">
        <v>1741</v>
      </c>
      <c r="B285" t="s">
        <v>1747</v>
      </c>
      <c r="C285" t="s">
        <v>1748</v>
      </c>
      <c r="D285" t="s">
        <v>1190</v>
      </c>
    </row>
    <row r="286" spans="1:4">
      <c r="A286" t="s">
        <v>1741</v>
      </c>
      <c r="B286" t="s">
        <v>1383</v>
      </c>
      <c r="C286" t="s">
        <v>1749</v>
      </c>
      <c r="D286" t="s">
        <v>1190</v>
      </c>
    </row>
    <row r="287" spans="1:4">
      <c r="A287" t="s">
        <v>1741</v>
      </c>
      <c r="B287" t="s">
        <v>1750</v>
      </c>
      <c r="C287" t="s">
        <v>1751</v>
      </c>
      <c r="D287" t="s">
        <v>1190</v>
      </c>
    </row>
    <row r="288" spans="1:4">
      <c r="A288" t="s">
        <v>1741</v>
      </c>
      <c r="B288" t="s">
        <v>1752</v>
      </c>
      <c r="C288" t="s">
        <v>1753</v>
      </c>
      <c r="D288" t="s">
        <v>1190</v>
      </c>
    </row>
    <row r="289" spans="1:4">
      <c r="A289" t="s">
        <v>1741</v>
      </c>
      <c r="B289" t="s">
        <v>1741</v>
      </c>
      <c r="C289" t="s">
        <v>1742</v>
      </c>
      <c r="D289" t="s">
        <v>1191</v>
      </c>
    </row>
    <row r="290" spans="1:4">
      <c r="A290" t="s">
        <v>1741</v>
      </c>
      <c r="B290" t="s">
        <v>1754</v>
      </c>
      <c r="C290" t="s">
        <v>1755</v>
      </c>
      <c r="D290" t="s">
        <v>1190</v>
      </c>
    </row>
    <row r="291" spans="1:4">
      <c r="A291" t="s">
        <v>1741</v>
      </c>
      <c r="B291" t="s">
        <v>1389</v>
      </c>
      <c r="C291" t="s">
        <v>1756</v>
      </c>
      <c r="D291" t="s">
        <v>1190</v>
      </c>
    </row>
    <row r="292" spans="1:4">
      <c r="A292" t="s">
        <v>1741</v>
      </c>
      <c r="B292" t="s">
        <v>1757</v>
      </c>
      <c r="C292" t="s">
        <v>1758</v>
      </c>
      <c r="D292" t="s">
        <v>1260</v>
      </c>
    </row>
    <row r="293" spans="1:4">
      <c r="A293" t="s">
        <v>1759</v>
      </c>
      <c r="B293" t="s">
        <v>1761</v>
      </c>
      <c r="C293" t="s">
        <v>1762</v>
      </c>
      <c r="D293" t="s">
        <v>1190</v>
      </c>
    </row>
    <row r="294" spans="1:4">
      <c r="A294" t="s">
        <v>1759</v>
      </c>
      <c r="B294" t="s">
        <v>1763</v>
      </c>
      <c r="C294" t="s">
        <v>1764</v>
      </c>
      <c r="D294" t="s">
        <v>1190</v>
      </c>
    </row>
    <row r="295" spans="1:4">
      <c r="A295" t="s">
        <v>1759</v>
      </c>
      <c r="B295" t="s">
        <v>1765</v>
      </c>
      <c r="C295" t="s">
        <v>1766</v>
      </c>
      <c r="D295" t="s">
        <v>1190</v>
      </c>
    </row>
    <row r="296" spans="1:4">
      <c r="A296" t="s">
        <v>1759</v>
      </c>
      <c r="B296" t="s">
        <v>1767</v>
      </c>
      <c r="C296" t="s">
        <v>1768</v>
      </c>
      <c r="D296" t="s">
        <v>1190</v>
      </c>
    </row>
    <row r="297" spans="1:4">
      <c r="A297" t="s">
        <v>1759</v>
      </c>
      <c r="B297" t="s">
        <v>1769</v>
      </c>
      <c r="C297" t="s">
        <v>1770</v>
      </c>
      <c r="D297" t="s">
        <v>1190</v>
      </c>
    </row>
    <row r="298" spans="1:4">
      <c r="A298" t="s">
        <v>1759</v>
      </c>
      <c r="B298" t="s">
        <v>1771</v>
      </c>
      <c r="C298" t="s">
        <v>1772</v>
      </c>
      <c r="D298" t="s">
        <v>1190</v>
      </c>
    </row>
    <row r="299" spans="1:4">
      <c r="A299" t="s">
        <v>1759</v>
      </c>
      <c r="B299" t="s">
        <v>1773</v>
      </c>
      <c r="C299" t="s">
        <v>1774</v>
      </c>
      <c r="D299" t="s">
        <v>1190</v>
      </c>
    </row>
    <row r="300" spans="1:4">
      <c r="A300" t="s">
        <v>1759</v>
      </c>
      <c r="B300" t="s">
        <v>1775</v>
      </c>
      <c r="C300" t="s">
        <v>1776</v>
      </c>
      <c r="D300" t="s">
        <v>1190</v>
      </c>
    </row>
    <row r="301" spans="1:4">
      <c r="A301" t="s">
        <v>1759</v>
      </c>
      <c r="B301" t="s">
        <v>1777</v>
      </c>
      <c r="C301" t="s">
        <v>1778</v>
      </c>
      <c r="D301" t="s">
        <v>1190</v>
      </c>
    </row>
    <row r="302" spans="1:4">
      <c r="A302" t="s">
        <v>1759</v>
      </c>
      <c r="B302" t="s">
        <v>1281</v>
      </c>
      <c r="C302" t="s">
        <v>1779</v>
      </c>
      <c r="D302" t="s">
        <v>1190</v>
      </c>
    </row>
    <row r="303" spans="1:4">
      <c r="A303" t="s">
        <v>1759</v>
      </c>
      <c r="B303" t="s">
        <v>1759</v>
      </c>
      <c r="C303" t="s">
        <v>1760</v>
      </c>
      <c r="D303" t="s">
        <v>1191</v>
      </c>
    </row>
    <row r="304" spans="1:4">
      <c r="A304" t="s">
        <v>1759</v>
      </c>
      <c r="B304" t="s">
        <v>1780</v>
      </c>
      <c r="C304" t="s">
        <v>1781</v>
      </c>
      <c r="D304" t="s">
        <v>1313</v>
      </c>
    </row>
    <row r="305" spans="1:4">
      <c r="A305" t="s">
        <v>1782</v>
      </c>
      <c r="B305" t="s">
        <v>1784</v>
      </c>
      <c r="C305" t="s">
        <v>1785</v>
      </c>
      <c r="D305" t="s">
        <v>1190</v>
      </c>
    </row>
    <row r="306" spans="1:4">
      <c r="A306" t="s">
        <v>1782</v>
      </c>
      <c r="B306" t="s">
        <v>1786</v>
      </c>
      <c r="C306" t="s">
        <v>1787</v>
      </c>
      <c r="D306" t="s">
        <v>1190</v>
      </c>
    </row>
    <row r="307" spans="1:4">
      <c r="A307" t="s">
        <v>1782</v>
      </c>
      <c r="B307" t="s">
        <v>1788</v>
      </c>
      <c r="C307" t="s">
        <v>1789</v>
      </c>
      <c r="D307" t="s">
        <v>1190</v>
      </c>
    </row>
    <row r="308" spans="1:4">
      <c r="A308" t="s">
        <v>1782</v>
      </c>
      <c r="B308" t="s">
        <v>1790</v>
      </c>
      <c r="C308" t="s">
        <v>1791</v>
      </c>
      <c r="D308" t="s">
        <v>1190</v>
      </c>
    </row>
    <row r="309" spans="1:4">
      <c r="A309" t="s">
        <v>1782</v>
      </c>
      <c r="B309" t="s">
        <v>1792</v>
      </c>
      <c r="C309" t="s">
        <v>1793</v>
      </c>
      <c r="D309" t="s">
        <v>1190</v>
      </c>
    </row>
    <row r="310" spans="1:4">
      <c r="A310" t="s">
        <v>1782</v>
      </c>
      <c r="B310" t="s">
        <v>1794</v>
      </c>
      <c r="C310" t="s">
        <v>1795</v>
      </c>
      <c r="D310" t="s">
        <v>1190</v>
      </c>
    </row>
    <row r="311" spans="1:4">
      <c r="A311" t="s">
        <v>1782</v>
      </c>
      <c r="B311" t="s">
        <v>1796</v>
      </c>
      <c r="C311" t="s">
        <v>1797</v>
      </c>
      <c r="D311" t="s">
        <v>1190</v>
      </c>
    </row>
    <row r="312" spans="1:4">
      <c r="A312" t="s">
        <v>1782</v>
      </c>
      <c r="B312" t="s">
        <v>1798</v>
      </c>
      <c r="C312" t="s">
        <v>1799</v>
      </c>
      <c r="D312" t="s">
        <v>1190</v>
      </c>
    </row>
    <row r="313" spans="1:4">
      <c r="A313" t="s">
        <v>1782</v>
      </c>
      <c r="B313" t="s">
        <v>1782</v>
      </c>
      <c r="C313" t="s">
        <v>1783</v>
      </c>
      <c r="D313" t="s">
        <v>1191</v>
      </c>
    </row>
    <row r="314" spans="1:4">
      <c r="A314" t="s">
        <v>1782</v>
      </c>
      <c r="B314" t="s">
        <v>1800</v>
      </c>
      <c r="C314" t="s">
        <v>1801</v>
      </c>
      <c r="D314" t="s">
        <v>1260</v>
      </c>
    </row>
    <row r="315" spans="1:4">
      <c r="A315" t="s">
        <v>1802</v>
      </c>
      <c r="B315" t="s">
        <v>1804</v>
      </c>
      <c r="C315" t="s">
        <v>1805</v>
      </c>
      <c r="D315" t="s">
        <v>1190</v>
      </c>
    </row>
    <row r="316" spans="1:4">
      <c r="A316" t="s">
        <v>1802</v>
      </c>
      <c r="B316" t="s">
        <v>1328</v>
      </c>
      <c r="C316" t="s">
        <v>1806</v>
      </c>
      <c r="D316" t="s">
        <v>1190</v>
      </c>
    </row>
    <row r="317" spans="1:4">
      <c r="A317" t="s">
        <v>1802</v>
      </c>
      <c r="B317" t="s">
        <v>1807</v>
      </c>
      <c r="C317" t="s">
        <v>1808</v>
      </c>
      <c r="D317" t="s">
        <v>1190</v>
      </c>
    </row>
    <row r="318" spans="1:4">
      <c r="A318" t="s">
        <v>1802</v>
      </c>
      <c r="B318" t="s">
        <v>1792</v>
      </c>
      <c r="C318" t="s">
        <v>1809</v>
      </c>
      <c r="D318" t="s">
        <v>1190</v>
      </c>
    </row>
    <row r="319" spans="1:4">
      <c r="A319" t="s">
        <v>1802</v>
      </c>
      <c r="B319" t="s">
        <v>1810</v>
      </c>
      <c r="C319" t="s">
        <v>1811</v>
      </c>
      <c r="D319" t="s">
        <v>1190</v>
      </c>
    </row>
    <row r="320" spans="1:4">
      <c r="A320" t="s">
        <v>1802</v>
      </c>
      <c r="B320" t="s">
        <v>1777</v>
      </c>
      <c r="C320" t="s">
        <v>1812</v>
      </c>
      <c r="D320" t="s">
        <v>1190</v>
      </c>
    </row>
    <row r="321" spans="1:4">
      <c r="A321" t="s">
        <v>1802</v>
      </c>
      <c r="B321" t="s">
        <v>1813</v>
      </c>
      <c r="C321" t="s">
        <v>1814</v>
      </c>
      <c r="D321" t="s">
        <v>1190</v>
      </c>
    </row>
    <row r="322" spans="1:4">
      <c r="A322" t="s">
        <v>1802</v>
      </c>
      <c r="B322" t="s">
        <v>1815</v>
      </c>
      <c r="C322" t="s">
        <v>1816</v>
      </c>
      <c r="D322" t="s">
        <v>1190</v>
      </c>
    </row>
    <row r="323" spans="1:4">
      <c r="A323" t="s">
        <v>1802</v>
      </c>
      <c r="B323" t="s">
        <v>1802</v>
      </c>
      <c r="C323" t="s">
        <v>1803</v>
      </c>
      <c r="D323" t="s">
        <v>1191</v>
      </c>
    </row>
    <row r="324" spans="1:4">
      <c r="A324" t="s">
        <v>1802</v>
      </c>
      <c r="B324" t="s">
        <v>1817</v>
      </c>
      <c r="C324" t="s">
        <v>1818</v>
      </c>
      <c r="D324" t="s">
        <v>1260</v>
      </c>
    </row>
    <row r="325" spans="1:4">
      <c r="A325" t="s">
        <v>1819</v>
      </c>
      <c r="B325" t="s">
        <v>1821</v>
      </c>
      <c r="C325" t="s">
        <v>1822</v>
      </c>
      <c r="D325" t="s">
        <v>1190</v>
      </c>
    </row>
    <row r="326" spans="1:4">
      <c r="A326" t="s">
        <v>1819</v>
      </c>
      <c r="B326" t="s">
        <v>1196</v>
      </c>
      <c r="C326" t="s">
        <v>1823</v>
      </c>
      <c r="D326" t="s">
        <v>1190</v>
      </c>
    </row>
    <row r="327" spans="1:4">
      <c r="A327" t="s">
        <v>1819</v>
      </c>
      <c r="B327" t="s">
        <v>1824</v>
      </c>
      <c r="C327" t="s">
        <v>1825</v>
      </c>
      <c r="D327" t="s">
        <v>1190</v>
      </c>
    </row>
    <row r="328" spans="1:4">
      <c r="A328" t="s">
        <v>1819</v>
      </c>
      <c r="B328" t="s">
        <v>1826</v>
      </c>
      <c r="C328" t="s">
        <v>1827</v>
      </c>
      <c r="D328" t="s">
        <v>1190</v>
      </c>
    </row>
    <row r="329" spans="1:4">
      <c r="A329" t="s">
        <v>1819</v>
      </c>
      <c r="B329" t="s">
        <v>1828</v>
      </c>
      <c r="C329" t="s">
        <v>1829</v>
      </c>
      <c r="D329" t="s">
        <v>1190</v>
      </c>
    </row>
    <row r="330" spans="1:4">
      <c r="A330" t="s">
        <v>1819</v>
      </c>
      <c r="B330" t="s">
        <v>1269</v>
      </c>
      <c r="C330" t="s">
        <v>1830</v>
      </c>
      <c r="D330" t="s">
        <v>1190</v>
      </c>
    </row>
    <row r="331" spans="1:4">
      <c r="A331" t="s">
        <v>1819</v>
      </c>
      <c r="B331" t="s">
        <v>1831</v>
      </c>
      <c r="C331" t="s">
        <v>1832</v>
      </c>
      <c r="D331" t="s">
        <v>1190</v>
      </c>
    </row>
    <row r="332" spans="1:4">
      <c r="A332" t="s">
        <v>1819</v>
      </c>
      <c r="B332" t="s">
        <v>1833</v>
      </c>
      <c r="C332" t="s">
        <v>1834</v>
      </c>
      <c r="D332" t="s">
        <v>1190</v>
      </c>
    </row>
    <row r="333" spans="1:4">
      <c r="A333" t="s">
        <v>1819</v>
      </c>
      <c r="B333" t="s">
        <v>1835</v>
      </c>
      <c r="C333" t="s">
        <v>1836</v>
      </c>
      <c r="D333" t="s">
        <v>1190</v>
      </c>
    </row>
    <row r="334" spans="1:4">
      <c r="A334" t="s">
        <v>1819</v>
      </c>
      <c r="B334" t="s">
        <v>1837</v>
      </c>
      <c r="C334" t="s">
        <v>1838</v>
      </c>
      <c r="D334" t="s">
        <v>1190</v>
      </c>
    </row>
    <row r="335" spans="1:4">
      <c r="A335" t="s">
        <v>1819</v>
      </c>
      <c r="B335" t="s">
        <v>1839</v>
      </c>
      <c r="C335" t="s">
        <v>1840</v>
      </c>
      <c r="D335" t="s">
        <v>1190</v>
      </c>
    </row>
    <row r="336" spans="1:4">
      <c r="A336" t="s">
        <v>1819</v>
      </c>
      <c r="B336" t="s">
        <v>1277</v>
      </c>
      <c r="C336" t="s">
        <v>1841</v>
      </c>
      <c r="D336" t="s">
        <v>1190</v>
      </c>
    </row>
    <row r="337" spans="1:4">
      <c r="A337" t="s">
        <v>1819</v>
      </c>
      <c r="B337" t="s">
        <v>1842</v>
      </c>
      <c r="C337" t="s">
        <v>1843</v>
      </c>
      <c r="D337" t="s">
        <v>1190</v>
      </c>
    </row>
    <row r="338" spans="1:4">
      <c r="A338" t="s">
        <v>1819</v>
      </c>
      <c r="B338" t="s">
        <v>1844</v>
      </c>
      <c r="C338" t="s">
        <v>1845</v>
      </c>
      <c r="D338" t="s">
        <v>1190</v>
      </c>
    </row>
    <row r="339" spans="1:4">
      <c r="A339" t="s">
        <v>1819</v>
      </c>
      <c r="B339" t="s">
        <v>1662</v>
      </c>
      <c r="C339" t="s">
        <v>1846</v>
      </c>
      <c r="D339" t="s">
        <v>1190</v>
      </c>
    </row>
    <row r="340" spans="1:4">
      <c r="A340" t="s">
        <v>1819</v>
      </c>
      <c r="B340" t="s">
        <v>1847</v>
      </c>
      <c r="C340" t="s">
        <v>1848</v>
      </c>
      <c r="D340" t="s">
        <v>1190</v>
      </c>
    </row>
    <row r="341" spans="1:4">
      <c r="A341" t="s">
        <v>1819</v>
      </c>
      <c r="B341" t="s">
        <v>1849</v>
      </c>
      <c r="C341" t="s">
        <v>1850</v>
      </c>
      <c r="D341" t="s">
        <v>1190</v>
      </c>
    </row>
    <row r="342" spans="1:4">
      <c r="A342" t="s">
        <v>1819</v>
      </c>
      <c r="B342" t="s">
        <v>1851</v>
      </c>
      <c r="C342" t="s">
        <v>1852</v>
      </c>
      <c r="D342" t="s">
        <v>1190</v>
      </c>
    </row>
    <row r="343" spans="1:4">
      <c r="A343" t="s">
        <v>1819</v>
      </c>
      <c r="B343" t="s">
        <v>1819</v>
      </c>
      <c r="C343" t="s">
        <v>1820</v>
      </c>
      <c r="D343" t="s">
        <v>1191</v>
      </c>
    </row>
    <row r="344" spans="1:4">
      <c r="A344" t="s">
        <v>1853</v>
      </c>
      <c r="B344" t="s">
        <v>1853</v>
      </c>
      <c r="C344" t="s">
        <v>1854</v>
      </c>
      <c r="D344" t="s">
        <v>1855</v>
      </c>
    </row>
    <row r="345" spans="1:4">
      <c r="A345" t="s">
        <v>1856</v>
      </c>
      <c r="B345" t="s">
        <v>1856</v>
      </c>
      <c r="C345" t="s">
        <v>1857</v>
      </c>
      <c r="D345" t="s">
        <v>1855</v>
      </c>
    </row>
    <row r="346" spans="1:4">
      <c r="A346" t="s">
        <v>1858</v>
      </c>
      <c r="B346" t="s">
        <v>1858</v>
      </c>
      <c r="C346" t="s">
        <v>1859</v>
      </c>
      <c r="D346" t="s">
        <v>1855</v>
      </c>
    </row>
    <row r="347" spans="1:4">
      <c r="A347" t="s">
        <v>1860</v>
      </c>
      <c r="B347" t="s">
        <v>1860</v>
      </c>
      <c r="C347" t="s">
        <v>1861</v>
      </c>
      <c r="D347" t="s">
        <v>1855</v>
      </c>
    </row>
    <row r="348" spans="1:4">
      <c r="A348" t="s">
        <v>1862</v>
      </c>
      <c r="B348" t="s">
        <v>1862</v>
      </c>
      <c r="C348" t="s">
        <v>1863</v>
      </c>
      <c r="D348" t="s">
        <v>1855</v>
      </c>
    </row>
  </sheetData>
  <phoneticPr fontId="11" type="noConversion"/>
  <pageMargins left="0.75" right="0.75" top="1" bottom="1" header="0.5" footer="0.5"/>
  <pageSetup paperSize="9" orientation="portrait" horizontalDpi="0" verticalDpi="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SH_REESTR_ORG">
    <tabColor indexed="47"/>
  </sheetPr>
  <dimension ref="A1:S224"/>
  <sheetViews>
    <sheetView zoomScaleNormal="100" workbookViewId="0"/>
  </sheetViews>
  <sheetFormatPr defaultColWidth="9.140625" defaultRowHeight="11.25"/>
  <cols>
    <col min="1" max="16384" width="9.140625" style="3"/>
  </cols>
  <sheetData>
    <row r="1" spans="1:19">
      <c r="B1" s="3" t="s">
        <v>841</v>
      </c>
      <c r="C1" s="3" t="s">
        <v>842</v>
      </c>
      <c r="D1" s="3" t="s">
        <v>832</v>
      </c>
      <c r="E1" s="3" t="s">
        <v>843</v>
      </c>
      <c r="F1" s="3" t="s">
        <v>833</v>
      </c>
      <c r="G1" s="3" t="s">
        <v>834</v>
      </c>
      <c r="H1" s="3" t="s">
        <v>844</v>
      </c>
      <c r="I1" s="3" t="s">
        <v>845</v>
      </c>
      <c r="J1" s="3" t="s">
        <v>846</v>
      </c>
      <c r="K1" s="3" t="s">
        <v>847</v>
      </c>
      <c r="L1" s="3" t="s">
        <v>848</v>
      </c>
      <c r="M1" s="3" t="s">
        <v>849</v>
      </c>
      <c r="N1" s="3" t="s">
        <v>850</v>
      </c>
      <c r="O1" s="3" t="s">
        <v>851</v>
      </c>
      <c r="P1" s="3" t="s">
        <v>852</v>
      </c>
      <c r="Q1" s="3" t="s">
        <v>853</v>
      </c>
      <c r="R1" s="3" t="s">
        <v>854</v>
      </c>
      <c r="S1" s="3" t="s">
        <v>855</v>
      </c>
    </row>
    <row r="2" spans="1:19">
      <c r="A2" s="3">
        <v>1</v>
      </c>
      <c r="B2" s="3" t="s">
        <v>1897</v>
      </c>
      <c r="C2" s="3" t="s">
        <v>46</v>
      </c>
      <c r="D2" s="3" t="s">
        <v>1440</v>
      </c>
      <c r="E2" s="3" t="s">
        <v>1441</v>
      </c>
      <c r="F2" s="3" t="s">
        <v>1452</v>
      </c>
      <c r="G2" s="3" t="s">
        <v>1453</v>
      </c>
      <c r="H2" s="3" t="s">
        <v>1898</v>
      </c>
      <c r="I2" s="3" t="s">
        <v>1899</v>
      </c>
      <c r="J2" s="3" t="s">
        <v>1900</v>
      </c>
      <c r="K2" s="3" t="s">
        <v>1901</v>
      </c>
      <c r="L2" s="3" t="s">
        <v>1902</v>
      </c>
    </row>
    <row r="3" spans="1:19">
      <c r="A3" s="3">
        <v>2</v>
      </c>
      <c r="B3" s="3" t="s">
        <v>1897</v>
      </c>
      <c r="C3" s="3" t="s">
        <v>46</v>
      </c>
      <c r="D3" s="3" t="s">
        <v>1856</v>
      </c>
      <c r="E3" s="3" t="s">
        <v>1857</v>
      </c>
      <c r="F3" s="3" t="s">
        <v>1856</v>
      </c>
      <c r="G3" s="3" t="s">
        <v>1857</v>
      </c>
      <c r="H3" s="3" t="s">
        <v>1903</v>
      </c>
      <c r="I3" s="3" t="s">
        <v>1904</v>
      </c>
      <c r="J3" s="3" t="s">
        <v>1905</v>
      </c>
      <c r="K3" s="3" t="s">
        <v>1906</v>
      </c>
      <c r="L3" s="3" t="s">
        <v>1907</v>
      </c>
    </row>
    <row r="4" spans="1:19">
      <c r="A4" s="3">
        <v>3</v>
      </c>
      <c r="B4" s="3" t="s">
        <v>1897</v>
      </c>
      <c r="C4" s="3" t="s">
        <v>46</v>
      </c>
      <c r="D4" s="3" t="s">
        <v>1475</v>
      </c>
      <c r="E4" s="3" t="s">
        <v>1476</v>
      </c>
      <c r="F4" s="3" t="s">
        <v>1489</v>
      </c>
      <c r="G4" s="3" t="s">
        <v>1490</v>
      </c>
      <c r="H4" s="3" t="s">
        <v>1908</v>
      </c>
      <c r="I4" s="3" t="s">
        <v>1909</v>
      </c>
      <c r="J4" s="3" t="s">
        <v>1910</v>
      </c>
      <c r="K4" s="3" t="s">
        <v>1911</v>
      </c>
    </row>
    <row r="5" spans="1:19">
      <c r="A5" s="3">
        <v>4</v>
      </c>
      <c r="B5" s="3" t="s">
        <v>1897</v>
      </c>
      <c r="C5" s="3" t="s">
        <v>46</v>
      </c>
      <c r="D5" s="3" t="s">
        <v>1858</v>
      </c>
      <c r="E5" s="3" t="s">
        <v>1859</v>
      </c>
      <c r="F5" s="3" t="s">
        <v>1858</v>
      </c>
      <c r="G5" s="3" t="s">
        <v>1859</v>
      </c>
      <c r="H5" s="3" t="s">
        <v>1908</v>
      </c>
      <c r="I5" s="3" t="s">
        <v>1909</v>
      </c>
      <c r="J5" s="3" t="s">
        <v>1910</v>
      </c>
      <c r="K5" s="3" t="s">
        <v>1911</v>
      </c>
    </row>
    <row r="6" spans="1:19">
      <c r="A6" s="3">
        <v>5</v>
      </c>
      <c r="B6" s="3" t="s">
        <v>1897</v>
      </c>
      <c r="C6" s="3" t="s">
        <v>46</v>
      </c>
      <c r="D6" s="3" t="s">
        <v>1853</v>
      </c>
      <c r="E6" s="3" t="s">
        <v>1854</v>
      </c>
      <c r="F6" s="3" t="s">
        <v>1853</v>
      </c>
      <c r="G6" s="3" t="s">
        <v>1854</v>
      </c>
      <c r="H6" s="3" t="s">
        <v>1912</v>
      </c>
      <c r="I6" s="3" t="s">
        <v>1913</v>
      </c>
      <c r="J6" s="3" t="s">
        <v>1914</v>
      </c>
      <c r="K6" s="3" t="s">
        <v>1915</v>
      </c>
      <c r="L6" s="3" t="s">
        <v>1916</v>
      </c>
    </row>
    <row r="7" spans="1:19">
      <c r="A7" s="3">
        <v>6</v>
      </c>
      <c r="B7" s="3" t="s">
        <v>1897</v>
      </c>
      <c r="C7" s="3" t="s">
        <v>46</v>
      </c>
      <c r="D7" s="3" t="s">
        <v>1440</v>
      </c>
      <c r="E7" s="3" t="s">
        <v>1441</v>
      </c>
      <c r="F7" s="3" t="s">
        <v>1452</v>
      </c>
      <c r="G7" s="3" t="s">
        <v>1453</v>
      </c>
      <c r="H7" s="3" t="s">
        <v>1917</v>
      </c>
      <c r="I7" s="3" t="s">
        <v>1918</v>
      </c>
      <c r="J7" s="3" t="s">
        <v>1919</v>
      </c>
      <c r="K7" s="3" t="s">
        <v>1920</v>
      </c>
    </row>
    <row r="8" spans="1:19">
      <c r="A8" s="3">
        <v>7</v>
      </c>
      <c r="B8" s="3" t="s">
        <v>1897</v>
      </c>
      <c r="C8" s="3" t="s">
        <v>46</v>
      </c>
      <c r="D8" s="3" t="s">
        <v>1856</v>
      </c>
      <c r="E8" s="3" t="s">
        <v>1857</v>
      </c>
      <c r="F8" s="3" t="s">
        <v>1856</v>
      </c>
      <c r="G8" s="3" t="s">
        <v>1857</v>
      </c>
      <c r="H8" s="3" t="s">
        <v>1917</v>
      </c>
      <c r="I8" s="3" t="s">
        <v>1918</v>
      </c>
      <c r="J8" s="3" t="s">
        <v>1919</v>
      </c>
      <c r="K8" s="3" t="s">
        <v>1920</v>
      </c>
    </row>
    <row r="9" spans="1:19">
      <c r="A9" s="3">
        <v>8</v>
      </c>
      <c r="B9" s="3" t="s">
        <v>1897</v>
      </c>
      <c r="C9" s="3" t="s">
        <v>46</v>
      </c>
      <c r="D9" s="3" t="s">
        <v>1860</v>
      </c>
      <c r="E9" s="3" t="s">
        <v>1861</v>
      </c>
      <c r="F9" s="3" t="s">
        <v>1860</v>
      </c>
      <c r="G9" s="3" t="s">
        <v>1861</v>
      </c>
      <c r="H9" s="3" t="s">
        <v>1921</v>
      </c>
      <c r="I9" s="3" t="s">
        <v>1922</v>
      </c>
      <c r="J9" s="3" t="s">
        <v>1923</v>
      </c>
      <c r="K9" s="3" t="s">
        <v>1924</v>
      </c>
    </row>
    <row r="10" spans="1:19">
      <c r="A10" s="3">
        <v>9</v>
      </c>
      <c r="B10" s="3" t="s">
        <v>1897</v>
      </c>
      <c r="C10" s="3" t="s">
        <v>46</v>
      </c>
      <c r="D10" s="3" t="s">
        <v>1440</v>
      </c>
      <c r="E10" s="3" t="s">
        <v>1441</v>
      </c>
      <c r="F10" s="3" t="s">
        <v>1458</v>
      </c>
      <c r="G10" s="3" t="s">
        <v>1459</v>
      </c>
      <c r="H10" s="3" t="s">
        <v>1925</v>
      </c>
      <c r="I10" s="3" t="s">
        <v>1926</v>
      </c>
      <c r="J10" s="3" t="s">
        <v>1927</v>
      </c>
      <c r="K10" s="3" t="s">
        <v>1906</v>
      </c>
    </row>
    <row r="11" spans="1:19">
      <c r="A11" s="3">
        <v>10</v>
      </c>
      <c r="B11" s="3" t="s">
        <v>1897</v>
      </c>
      <c r="C11" s="3" t="s">
        <v>46</v>
      </c>
      <c r="D11" s="3" t="s">
        <v>1856</v>
      </c>
      <c r="E11" s="3" t="s">
        <v>1857</v>
      </c>
      <c r="F11" s="3" t="s">
        <v>1856</v>
      </c>
      <c r="G11" s="3" t="s">
        <v>1857</v>
      </c>
      <c r="H11" s="3" t="s">
        <v>1925</v>
      </c>
      <c r="I11" s="3" t="s">
        <v>1926</v>
      </c>
      <c r="J11" s="3" t="s">
        <v>1927</v>
      </c>
      <c r="K11" s="3" t="s">
        <v>1906</v>
      </c>
    </row>
    <row r="12" spans="1:19">
      <c r="A12" s="3">
        <v>11</v>
      </c>
      <c r="B12" s="3" t="s">
        <v>1897</v>
      </c>
      <c r="C12" s="3" t="s">
        <v>46</v>
      </c>
      <c r="D12" s="3" t="s">
        <v>1186</v>
      </c>
      <c r="E12" s="3" t="s">
        <v>1187</v>
      </c>
      <c r="F12" s="3" t="s">
        <v>1192</v>
      </c>
      <c r="G12" s="3" t="s">
        <v>1193</v>
      </c>
      <c r="H12" s="3" t="s">
        <v>1928</v>
      </c>
      <c r="I12" s="3" t="s">
        <v>1929</v>
      </c>
      <c r="J12" s="3" t="s">
        <v>1930</v>
      </c>
      <c r="K12" s="3" t="s">
        <v>1931</v>
      </c>
    </row>
    <row r="13" spans="1:19">
      <c r="A13" s="3">
        <v>12</v>
      </c>
      <c r="B13" s="3" t="s">
        <v>1897</v>
      </c>
      <c r="C13" s="3" t="s">
        <v>46</v>
      </c>
      <c r="D13" s="3" t="s">
        <v>1364</v>
      </c>
      <c r="E13" s="3" t="s">
        <v>1365</v>
      </c>
      <c r="F13" s="3" t="s">
        <v>1393</v>
      </c>
      <c r="G13" s="3" t="s">
        <v>1394</v>
      </c>
      <c r="H13" s="3" t="s">
        <v>1932</v>
      </c>
      <c r="I13" s="3" t="s">
        <v>1933</v>
      </c>
      <c r="J13" s="3" t="s">
        <v>1934</v>
      </c>
      <c r="K13" s="3" t="s">
        <v>1935</v>
      </c>
    </row>
    <row r="14" spans="1:19">
      <c r="A14" s="3">
        <v>13</v>
      </c>
      <c r="B14" s="3" t="s">
        <v>1897</v>
      </c>
      <c r="C14" s="3" t="s">
        <v>46</v>
      </c>
      <c r="D14" s="3" t="s">
        <v>1618</v>
      </c>
      <c r="E14" s="3" t="s">
        <v>1619</v>
      </c>
      <c r="F14" s="3" t="s">
        <v>1637</v>
      </c>
      <c r="G14" s="3" t="s">
        <v>1638</v>
      </c>
      <c r="H14" s="3" t="s">
        <v>1932</v>
      </c>
      <c r="I14" s="3" t="s">
        <v>1933</v>
      </c>
      <c r="J14" s="3" t="s">
        <v>1934</v>
      </c>
      <c r="K14" s="3" t="s">
        <v>1935</v>
      </c>
    </row>
    <row r="15" spans="1:19">
      <c r="A15" s="3">
        <v>14</v>
      </c>
      <c r="B15" s="3" t="s">
        <v>1897</v>
      </c>
      <c r="C15" s="3" t="s">
        <v>46</v>
      </c>
      <c r="D15" s="3" t="s">
        <v>1856</v>
      </c>
      <c r="E15" s="3" t="s">
        <v>1857</v>
      </c>
      <c r="F15" s="3" t="s">
        <v>1856</v>
      </c>
      <c r="G15" s="3" t="s">
        <v>1857</v>
      </c>
      <c r="H15" s="3" t="s">
        <v>1936</v>
      </c>
      <c r="I15" s="3" t="s">
        <v>1937</v>
      </c>
      <c r="J15" s="3" t="s">
        <v>1934</v>
      </c>
      <c r="K15" s="3" t="s">
        <v>1938</v>
      </c>
    </row>
    <row r="16" spans="1:19">
      <c r="A16" s="3">
        <v>15</v>
      </c>
      <c r="B16" s="3" t="s">
        <v>1897</v>
      </c>
      <c r="C16" s="3" t="s">
        <v>46</v>
      </c>
      <c r="D16" s="3" t="s">
        <v>1186</v>
      </c>
      <c r="E16" s="3" t="s">
        <v>1187</v>
      </c>
      <c r="F16" s="3" t="s">
        <v>1204</v>
      </c>
      <c r="G16" s="3" t="s">
        <v>1205</v>
      </c>
      <c r="H16" s="3" t="s">
        <v>1939</v>
      </c>
      <c r="I16" s="3" t="s">
        <v>1940</v>
      </c>
      <c r="J16" s="3" t="s">
        <v>1941</v>
      </c>
      <c r="K16" s="3" t="s">
        <v>1906</v>
      </c>
    </row>
    <row r="17" spans="1:11">
      <c r="A17" s="3">
        <v>16</v>
      </c>
      <c r="B17" s="3" t="s">
        <v>1897</v>
      </c>
      <c r="C17" s="3" t="s">
        <v>46</v>
      </c>
      <c r="D17" s="3" t="s">
        <v>1218</v>
      </c>
      <c r="E17" s="3" t="s">
        <v>1219</v>
      </c>
      <c r="F17" s="3" t="s">
        <v>1220</v>
      </c>
      <c r="G17" s="3" t="s">
        <v>1221</v>
      </c>
      <c r="H17" s="3" t="s">
        <v>1939</v>
      </c>
      <c r="I17" s="3" t="s">
        <v>1940</v>
      </c>
      <c r="J17" s="3" t="s">
        <v>1941</v>
      </c>
      <c r="K17" s="3" t="s">
        <v>1906</v>
      </c>
    </row>
    <row r="18" spans="1:11">
      <c r="A18" s="3">
        <v>17</v>
      </c>
      <c r="B18" s="3" t="s">
        <v>1897</v>
      </c>
      <c r="C18" s="3" t="s">
        <v>46</v>
      </c>
      <c r="D18" s="3" t="s">
        <v>1218</v>
      </c>
      <c r="E18" s="3" t="s">
        <v>1219</v>
      </c>
      <c r="F18" s="3" t="s">
        <v>1222</v>
      </c>
      <c r="G18" s="3" t="s">
        <v>1223</v>
      </c>
      <c r="H18" s="3" t="s">
        <v>1939</v>
      </c>
      <c r="I18" s="3" t="s">
        <v>1940</v>
      </c>
      <c r="J18" s="3" t="s">
        <v>1941</v>
      </c>
      <c r="K18" s="3" t="s">
        <v>1906</v>
      </c>
    </row>
    <row r="19" spans="1:11">
      <c r="A19" s="3">
        <v>18</v>
      </c>
      <c r="B19" s="3" t="s">
        <v>1897</v>
      </c>
      <c r="C19" s="3" t="s">
        <v>46</v>
      </c>
      <c r="D19" s="3" t="s">
        <v>1218</v>
      </c>
      <c r="E19" s="3" t="s">
        <v>1219</v>
      </c>
      <c r="F19" s="3" t="s">
        <v>1226</v>
      </c>
      <c r="G19" s="3" t="s">
        <v>1227</v>
      </c>
      <c r="H19" s="3" t="s">
        <v>1939</v>
      </c>
      <c r="I19" s="3" t="s">
        <v>1940</v>
      </c>
      <c r="J19" s="3" t="s">
        <v>1941</v>
      </c>
      <c r="K19" s="3" t="s">
        <v>1906</v>
      </c>
    </row>
    <row r="20" spans="1:11">
      <c r="A20" s="3">
        <v>19</v>
      </c>
      <c r="B20" s="3" t="s">
        <v>1897</v>
      </c>
      <c r="C20" s="3" t="s">
        <v>46</v>
      </c>
      <c r="D20" s="3" t="s">
        <v>1218</v>
      </c>
      <c r="E20" s="3" t="s">
        <v>1219</v>
      </c>
      <c r="F20" s="3" t="s">
        <v>1228</v>
      </c>
      <c r="G20" s="3" t="s">
        <v>1229</v>
      </c>
      <c r="H20" s="3" t="s">
        <v>1939</v>
      </c>
      <c r="I20" s="3" t="s">
        <v>1940</v>
      </c>
      <c r="J20" s="3" t="s">
        <v>1941</v>
      </c>
      <c r="K20" s="3" t="s">
        <v>1906</v>
      </c>
    </row>
    <row r="21" spans="1:11">
      <c r="A21" s="3">
        <v>20</v>
      </c>
      <c r="B21" s="3" t="s">
        <v>1897</v>
      </c>
      <c r="C21" s="3" t="s">
        <v>46</v>
      </c>
      <c r="D21" s="3" t="s">
        <v>1234</v>
      </c>
      <c r="E21" s="3" t="s">
        <v>1235</v>
      </c>
      <c r="F21" s="3" t="s">
        <v>1244</v>
      </c>
      <c r="G21" s="3" t="s">
        <v>1245</v>
      </c>
      <c r="H21" s="3" t="s">
        <v>1939</v>
      </c>
      <c r="I21" s="3" t="s">
        <v>1940</v>
      </c>
      <c r="J21" s="3" t="s">
        <v>1941</v>
      </c>
      <c r="K21" s="3" t="s">
        <v>1906</v>
      </c>
    </row>
    <row r="22" spans="1:11">
      <c r="A22" s="3">
        <v>21</v>
      </c>
      <c r="B22" s="3" t="s">
        <v>1897</v>
      </c>
      <c r="C22" s="3" t="s">
        <v>46</v>
      </c>
      <c r="D22" s="3" t="s">
        <v>1234</v>
      </c>
      <c r="E22" s="3" t="s">
        <v>1235</v>
      </c>
      <c r="F22" s="3" t="s">
        <v>1248</v>
      </c>
      <c r="G22" s="3" t="s">
        <v>1249</v>
      </c>
      <c r="H22" s="3" t="s">
        <v>1939</v>
      </c>
      <c r="I22" s="3" t="s">
        <v>1940</v>
      </c>
      <c r="J22" s="3" t="s">
        <v>1941</v>
      </c>
      <c r="K22" s="3" t="s">
        <v>1906</v>
      </c>
    </row>
    <row r="23" spans="1:11">
      <c r="A23" s="3">
        <v>22</v>
      </c>
      <c r="B23" s="3" t="s">
        <v>1897</v>
      </c>
      <c r="C23" s="3" t="s">
        <v>46</v>
      </c>
      <c r="D23" s="3" t="s">
        <v>1263</v>
      </c>
      <c r="E23" s="3" t="s">
        <v>1264</v>
      </c>
      <c r="F23" s="3" t="s">
        <v>1273</v>
      </c>
      <c r="G23" s="3" t="s">
        <v>1274</v>
      </c>
      <c r="H23" s="3" t="s">
        <v>1939</v>
      </c>
      <c r="I23" s="3" t="s">
        <v>1940</v>
      </c>
      <c r="J23" s="3" t="s">
        <v>1941</v>
      </c>
      <c r="K23" s="3" t="s">
        <v>1906</v>
      </c>
    </row>
    <row r="24" spans="1:11">
      <c r="A24" s="3">
        <v>23</v>
      </c>
      <c r="B24" s="3" t="s">
        <v>1897</v>
      </c>
      <c r="C24" s="3" t="s">
        <v>46</v>
      </c>
      <c r="D24" s="3" t="s">
        <v>1263</v>
      </c>
      <c r="E24" s="3" t="s">
        <v>1264</v>
      </c>
      <c r="F24" s="3" t="s">
        <v>1275</v>
      </c>
      <c r="G24" s="3" t="s">
        <v>1276</v>
      </c>
      <c r="H24" s="3" t="s">
        <v>1939</v>
      </c>
      <c r="I24" s="3" t="s">
        <v>1940</v>
      </c>
      <c r="J24" s="3" t="s">
        <v>1941</v>
      </c>
      <c r="K24" s="3" t="s">
        <v>1906</v>
      </c>
    </row>
    <row r="25" spans="1:11">
      <c r="A25" s="3">
        <v>24</v>
      </c>
      <c r="B25" s="3" t="s">
        <v>1897</v>
      </c>
      <c r="C25" s="3" t="s">
        <v>46</v>
      </c>
      <c r="D25" s="3" t="s">
        <v>1263</v>
      </c>
      <c r="E25" s="3" t="s">
        <v>1264</v>
      </c>
      <c r="F25" s="3" t="s">
        <v>1277</v>
      </c>
      <c r="G25" s="3" t="s">
        <v>1278</v>
      </c>
      <c r="H25" s="3" t="s">
        <v>1939</v>
      </c>
      <c r="I25" s="3" t="s">
        <v>1940</v>
      </c>
      <c r="J25" s="3" t="s">
        <v>1941</v>
      </c>
      <c r="K25" s="3" t="s">
        <v>1906</v>
      </c>
    </row>
    <row r="26" spans="1:11">
      <c r="A26" s="3">
        <v>25</v>
      </c>
      <c r="B26" s="3" t="s">
        <v>1897</v>
      </c>
      <c r="C26" s="3" t="s">
        <v>46</v>
      </c>
      <c r="D26" s="3" t="s">
        <v>1263</v>
      </c>
      <c r="E26" s="3" t="s">
        <v>1264</v>
      </c>
      <c r="F26" s="3" t="s">
        <v>1281</v>
      </c>
      <c r="G26" s="3" t="s">
        <v>1282</v>
      </c>
      <c r="H26" s="3" t="s">
        <v>1939</v>
      </c>
      <c r="I26" s="3" t="s">
        <v>1940</v>
      </c>
      <c r="J26" s="3" t="s">
        <v>1941</v>
      </c>
      <c r="K26" s="3" t="s">
        <v>1906</v>
      </c>
    </row>
    <row r="27" spans="1:11">
      <c r="A27" s="3">
        <v>26</v>
      </c>
      <c r="B27" s="3" t="s">
        <v>1897</v>
      </c>
      <c r="C27" s="3" t="s">
        <v>46</v>
      </c>
      <c r="D27" s="3" t="s">
        <v>1263</v>
      </c>
      <c r="E27" s="3" t="s">
        <v>1264</v>
      </c>
      <c r="F27" s="3" t="s">
        <v>1285</v>
      </c>
      <c r="G27" s="3" t="s">
        <v>1286</v>
      </c>
      <c r="H27" s="3" t="s">
        <v>1939</v>
      </c>
      <c r="I27" s="3" t="s">
        <v>1940</v>
      </c>
      <c r="J27" s="3" t="s">
        <v>1941</v>
      </c>
      <c r="K27" s="3" t="s">
        <v>1906</v>
      </c>
    </row>
    <row r="28" spans="1:11">
      <c r="A28" s="3">
        <v>27</v>
      </c>
      <c r="B28" s="3" t="s">
        <v>1897</v>
      </c>
      <c r="C28" s="3" t="s">
        <v>46</v>
      </c>
      <c r="D28" s="3" t="s">
        <v>1263</v>
      </c>
      <c r="E28" s="3" t="s">
        <v>1264</v>
      </c>
      <c r="F28" s="3" t="s">
        <v>1291</v>
      </c>
      <c r="G28" s="3" t="s">
        <v>1292</v>
      </c>
      <c r="H28" s="3" t="s">
        <v>1939</v>
      </c>
      <c r="I28" s="3" t="s">
        <v>1940</v>
      </c>
      <c r="J28" s="3" t="s">
        <v>1941</v>
      </c>
      <c r="K28" s="3" t="s">
        <v>1906</v>
      </c>
    </row>
    <row r="29" spans="1:11">
      <c r="A29" s="3">
        <v>28</v>
      </c>
      <c r="B29" s="3" t="s">
        <v>1897</v>
      </c>
      <c r="C29" s="3" t="s">
        <v>46</v>
      </c>
      <c r="D29" s="3" t="s">
        <v>1263</v>
      </c>
      <c r="E29" s="3" t="s">
        <v>1264</v>
      </c>
      <c r="F29" s="3" t="s">
        <v>1293</v>
      </c>
      <c r="G29" s="3" t="s">
        <v>1294</v>
      </c>
      <c r="H29" s="3" t="s">
        <v>1939</v>
      </c>
      <c r="I29" s="3" t="s">
        <v>1940</v>
      </c>
      <c r="J29" s="3" t="s">
        <v>1941</v>
      </c>
      <c r="K29" s="3" t="s">
        <v>1906</v>
      </c>
    </row>
    <row r="30" spans="1:11">
      <c r="A30" s="3">
        <v>29</v>
      </c>
      <c r="B30" s="3" t="s">
        <v>1897</v>
      </c>
      <c r="C30" s="3" t="s">
        <v>46</v>
      </c>
      <c r="D30" s="3" t="s">
        <v>1295</v>
      </c>
      <c r="E30" s="3" t="s">
        <v>1296</v>
      </c>
      <c r="F30" s="3" t="s">
        <v>1311</v>
      </c>
      <c r="G30" s="3" t="s">
        <v>1312</v>
      </c>
      <c r="H30" s="3" t="s">
        <v>1939</v>
      </c>
      <c r="I30" s="3" t="s">
        <v>1940</v>
      </c>
      <c r="J30" s="3" t="s">
        <v>1941</v>
      </c>
      <c r="K30" s="3" t="s">
        <v>1906</v>
      </c>
    </row>
    <row r="31" spans="1:11">
      <c r="A31" s="3">
        <v>30</v>
      </c>
      <c r="B31" s="3" t="s">
        <v>1897</v>
      </c>
      <c r="C31" s="3" t="s">
        <v>46</v>
      </c>
      <c r="D31" s="3" t="s">
        <v>1314</v>
      </c>
      <c r="E31" s="3" t="s">
        <v>1315</v>
      </c>
      <c r="F31" s="3" t="s">
        <v>1340</v>
      </c>
      <c r="G31" s="3" t="s">
        <v>1341</v>
      </c>
      <c r="H31" s="3" t="s">
        <v>1939</v>
      </c>
      <c r="I31" s="3" t="s">
        <v>1940</v>
      </c>
      <c r="J31" s="3" t="s">
        <v>1941</v>
      </c>
      <c r="K31" s="3" t="s">
        <v>1906</v>
      </c>
    </row>
    <row r="32" spans="1:11">
      <c r="A32" s="3">
        <v>31</v>
      </c>
      <c r="B32" s="3" t="s">
        <v>1897</v>
      </c>
      <c r="C32" s="3" t="s">
        <v>46</v>
      </c>
      <c r="D32" s="3" t="s">
        <v>1342</v>
      </c>
      <c r="E32" s="3" t="s">
        <v>1343</v>
      </c>
      <c r="F32" s="3" t="s">
        <v>1348</v>
      </c>
      <c r="G32" s="3" t="s">
        <v>1349</v>
      </c>
      <c r="H32" s="3" t="s">
        <v>1939</v>
      </c>
      <c r="I32" s="3" t="s">
        <v>1940</v>
      </c>
      <c r="J32" s="3" t="s">
        <v>1941</v>
      </c>
      <c r="K32" s="3" t="s">
        <v>1906</v>
      </c>
    </row>
    <row r="33" spans="1:11">
      <c r="A33" s="3">
        <v>32</v>
      </c>
      <c r="B33" s="3" t="s">
        <v>1897</v>
      </c>
      <c r="C33" s="3" t="s">
        <v>46</v>
      </c>
      <c r="D33" s="3" t="s">
        <v>1342</v>
      </c>
      <c r="E33" s="3" t="s">
        <v>1343</v>
      </c>
      <c r="F33" s="3" t="s">
        <v>1356</v>
      </c>
      <c r="G33" s="3" t="s">
        <v>1357</v>
      </c>
      <c r="H33" s="3" t="s">
        <v>1939</v>
      </c>
      <c r="I33" s="3" t="s">
        <v>1940</v>
      </c>
      <c r="J33" s="3" t="s">
        <v>1941</v>
      </c>
      <c r="K33" s="3" t="s">
        <v>1906</v>
      </c>
    </row>
    <row r="34" spans="1:11">
      <c r="A34" s="3">
        <v>33</v>
      </c>
      <c r="B34" s="3" t="s">
        <v>1897</v>
      </c>
      <c r="C34" s="3" t="s">
        <v>46</v>
      </c>
      <c r="D34" s="3" t="s">
        <v>1342</v>
      </c>
      <c r="E34" s="3" t="s">
        <v>1343</v>
      </c>
      <c r="F34" s="3" t="s">
        <v>1358</v>
      </c>
      <c r="G34" s="3" t="s">
        <v>1359</v>
      </c>
      <c r="H34" s="3" t="s">
        <v>1939</v>
      </c>
      <c r="I34" s="3" t="s">
        <v>1940</v>
      </c>
      <c r="J34" s="3" t="s">
        <v>1941</v>
      </c>
      <c r="K34" s="3" t="s">
        <v>1906</v>
      </c>
    </row>
    <row r="35" spans="1:11">
      <c r="A35" s="3">
        <v>34</v>
      </c>
      <c r="B35" s="3" t="s">
        <v>1897</v>
      </c>
      <c r="C35" s="3" t="s">
        <v>46</v>
      </c>
      <c r="D35" s="3" t="s">
        <v>1342</v>
      </c>
      <c r="E35" s="3" t="s">
        <v>1343</v>
      </c>
      <c r="F35" s="3" t="s">
        <v>1360</v>
      </c>
      <c r="G35" s="3" t="s">
        <v>1361</v>
      </c>
      <c r="H35" s="3" t="s">
        <v>1939</v>
      </c>
      <c r="I35" s="3" t="s">
        <v>1940</v>
      </c>
      <c r="J35" s="3" t="s">
        <v>1941</v>
      </c>
      <c r="K35" s="3" t="s">
        <v>1906</v>
      </c>
    </row>
    <row r="36" spans="1:11">
      <c r="A36" s="3">
        <v>35</v>
      </c>
      <c r="B36" s="3" t="s">
        <v>1897</v>
      </c>
      <c r="C36" s="3" t="s">
        <v>46</v>
      </c>
      <c r="D36" s="3" t="s">
        <v>1342</v>
      </c>
      <c r="E36" s="3" t="s">
        <v>1343</v>
      </c>
      <c r="F36" s="3" t="s">
        <v>1362</v>
      </c>
      <c r="G36" s="3" t="s">
        <v>1363</v>
      </c>
      <c r="H36" s="3" t="s">
        <v>1939</v>
      </c>
      <c r="I36" s="3" t="s">
        <v>1940</v>
      </c>
      <c r="J36" s="3" t="s">
        <v>1941</v>
      </c>
      <c r="K36" s="3" t="s">
        <v>1906</v>
      </c>
    </row>
    <row r="37" spans="1:11">
      <c r="A37" s="3">
        <v>36</v>
      </c>
      <c r="B37" s="3" t="s">
        <v>1897</v>
      </c>
      <c r="C37" s="3" t="s">
        <v>46</v>
      </c>
      <c r="D37" s="3" t="s">
        <v>1364</v>
      </c>
      <c r="E37" s="3" t="s">
        <v>1365</v>
      </c>
      <c r="F37" s="3" t="s">
        <v>1381</v>
      </c>
      <c r="G37" s="3" t="s">
        <v>1382</v>
      </c>
      <c r="H37" s="3" t="s">
        <v>1939</v>
      </c>
      <c r="I37" s="3" t="s">
        <v>1940</v>
      </c>
      <c r="J37" s="3" t="s">
        <v>1941</v>
      </c>
      <c r="K37" s="3" t="s">
        <v>1906</v>
      </c>
    </row>
    <row r="38" spans="1:11">
      <c r="A38" s="3">
        <v>37</v>
      </c>
      <c r="B38" s="3" t="s">
        <v>1897</v>
      </c>
      <c r="C38" s="3" t="s">
        <v>46</v>
      </c>
      <c r="D38" s="3" t="s">
        <v>1364</v>
      </c>
      <c r="E38" s="3" t="s">
        <v>1365</v>
      </c>
      <c r="F38" s="3" t="s">
        <v>1391</v>
      </c>
      <c r="G38" s="3" t="s">
        <v>1392</v>
      </c>
      <c r="H38" s="3" t="s">
        <v>1939</v>
      </c>
      <c r="I38" s="3" t="s">
        <v>1940</v>
      </c>
      <c r="J38" s="3" t="s">
        <v>1941</v>
      </c>
      <c r="K38" s="3" t="s">
        <v>1906</v>
      </c>
    </row>
    <row r="39" spans="1:11">
      <c r="A39" s="3">
        <v>38</v>
      </c>
      <c r="B39" s="3" t="s">
        <v>1897</v>
      </c>
      <c r="C39" s="3" t="s">
        <v>46</v>
      </c>
      <c r="D39" s="3" t="s">
        <v>1364</v>
      </c>
      <c r="E39" s="3" t="s">
        <v>1365</v>
      </c>
      <c r="F39" s="3" t="s">
        <v>1395</v>
      </c>
      <c r="G39" s="3" t="s">
        <v>1396</v>
      </c>
      <c r="H39" s="3" t="s">
        <v>1939</v>
      </c>
      <c r="I39" s="3" t="s">
        <v>1940</v>
      </c>
      <c r="J39" s="3" t="s">
        <v>1941</v>
      </c>
      <c r="K39" s="3" t="s">
        <v>1906</v>
      </c>
    </row>
    <row r="40" spans="1:11">
      <c r="A40" s="3">
        <v>39</v>
      </c>
      <c r="B40" s="3" t="s">
        <v>1897</v>
      </c>
      <c r="C40" s="3" t="s">
        <v>46</v>
      </c>
      <c r="D40" s="3" t="s">
        <v>1397</v>
      </c>
      <c r="E40" s="3" t="s">
        <v>1398</v>
      </c>
      <c r="F40" s="3" t="s">
        <v>1417</v>
      </c>
      <c r="G40" s="3" t="s">
        <v>1418</v>
      </c>
      <c r="H40" s="3" t="s">
        <v>1939</v>
      </c>
      <c r="I40" s="3" t="s">
        <v>1940</v>
      </c>
      <c r="J40" s="3" t="s">
        <v>1941</v>
      </c>
      <c r="K40" s="3" t="s">
        <v>1906</v>
      </c>
    </row>
    <row r="41" spans="1:11">
      <c r="A41" s="3">
        <v>40</v>
      </c>
      <c r="B41" s="3" t="s">
        <v>1897</v>
      </c>
      <c r="C41" s="3" t="s">
        <v>46</v>
      </c>
      <c r="D41" s="3" t="s">
        <v>1440</v>
      </c>
      <c r="E41" s="3" t="s">
        <v>1441</v>
      </c>
      <c r="F41" s="3" t="s">
        <v>1450</v>
      </c>
      <c r="G41" s="3" t="s">
        <v>1451</v>
      </c>
      <c r="H41" s="3" t="s">
        <v>1939</v>
      </c>
      <c r="I41" s="3" t="s">
        <v>1940</v>
      </c>
      <c r="J41" s="3" t="s">
        <v>1941</v>
      </c>
      <c r="K41" s="3" t="s">
        <v>1906</v>
      </c>
    </row>
    <row r="42" spans="1:11">
      <c r="A42" s="3">
        <v>41</v>
      </c>
      <c r="B42" s="3" t="s">
        <v>1897</v>
      </c>
      <c r="C42" s="3" t="s">
        <v>46</v>
      </c>
      <c r="D42" s="3" t="s">
        <v>1440</v>
      </c>
      <c r="E42" s="3" t="s">
        <v>1441</v>
      </c>
      <c r="F42" s="3" t="s">
        <v>1456</v>
      </c>
      <c r="G42" s="3" t="s">
        <v>1457</v>
      </c>
      <c r="H42" s="3" t="s">
        <v>1939</v>
      </c>
      <c r="I42" s="3" t="s">
        <v>1940</v>
      </c>
      <c r="J42" s="3" t="s">
        <v>1941</v>
      </c>
      <c r="K42" s="3" t="s">
        <v>1906</v>
      </c>
    </row>
    <row r="43" spans="1:11">
      <c r="A43" s="3">
        <v>42</v>
      </c>
      <c r="B43" s="3" t="s">
        <v>1897</v>
      </c>
      <c r="C43" s="3" t="s">
        <v>46</v>
      </c>
      <c r="D43" s="3" t="s">
        <v>1440</v>
      </c>
      <c r="E43" s="3" t="s">
        <v>1441</v>
      </c>
      <c r="F43" s="3" t="s">
        <v>1334</v>
      </c>
      <c r="G43" s="3" t="s">
        <v>1470</v>
      </c>
      <c r="H43" s="3" t="s">
        <v>1939</v>
      </c>
      <c r="I43" s="3" t="s">
        <v>1940</v>
      </c>
      <c r="J43" s="3" t="s">
        <v>1941</v>
      </c>
      <c r="K43" s="3" t="s">
        <v>1906</v>
      </c>
    </row>
    <row r="44" spans="1:11">
      <c r="A44" s="3">
        <v>43</v>
      </c>
      <c r="B44" s="3" t="s">
        <v>1897</v>
      </c>
      <c r="C44" s="3" t="s">
        <v>46</v>
      </c>
      <c r="D44" s="3" t="s">
        <v>1440</v>
      </c>
      <c r="E44" s="3" t="s">
        <v>1441</v>
      </c>
      <c r="F44" s="3" t="s">
        <v>1473</v>
      </c>
      <c r="G44" s="3" t="s">
        <v>1474</v>
      </c>
      <c r="H44" s="3" t="s">
        <v>1939</v>
      </c>
      <c r="I44" s="3" t="s">
        <v>1940</v>
      </c>
      <c r="J44" s="3" t="s">
        <v>1941</v>
      </c>
      <c r="K44" s="3" t="s">
        <v>1906</v>
      </c>
    </row>
    <row r="45" spans="1:11">
      <c r="A45" s="3">
        <v>44</v>
      </c>
      <c r="B45" s="3" t="s">
        <v>1897</v>
      </c>
      <c r="C45" s="3" t="s">
        <v>46</v>
      </c>
      <c r="D45" s="3" t="s">
        <v>1475</v>
      </c>
      <c r="E45" s="3" t="s">
        <v>1476</v>
      </c>
      <c r="F45" s="3" t="s">
        <v>1491</v>
      </c>
      <c r="G45" s="3" t="s">
        <v>1492</v>
      </c>
      <c r="H45" s="3" t="s">
        <v>1939</v>
      </c>
      <c r="I45" s="3" t="s">
        <v>1940</v>
      </c>
      <c r="J45" s="3" t="s">
        <v>1941</v>
      </c>
      <c r="K45" s="3" t="s">
        <v>1906</v>
      </c>
    </row>
    <row r="46" spans="1:11">
      <c r="A46" s="3">
        <v>45</v>
      </c>
      <c r="B46" s="3" t="s">
        <v>1897</v>
      </c>
      <c r="C46" s="3" t="s">
        <v>46</v>
      </c>
      <c r="D46" s="3" t="s">
        <v>1493</v>
      </c>
      <c r="E46" s="3" t="s">
        <v>1494</v>
      </c>
      <c r="F46" s="3" t="s">
        <v>1501</v>
      </c>
      <c r="G46" s="3" t="s">
        <v>1502</v>
      </c>
      <c r="H46" s="3" t="s">
        <v>1939</v>
      </c>
      <c r="I46" s="3" t="s">
        <v>1940</v>
      </c>
      <c r="J46" s="3" t="s">
        <v>1941</v>
      </c>
      <c r="K46" s="3" t="s">
        <v>1906</v>
      </c>
    </row>
    <row r="47" spans="1:11">
      <c r="A47" s="3">
        <v>46</v>
      </c>
      <c r="B47" s="3" t="s">
        <v>1897</v>
      </c>
      <c r="C47" s="3" t="s">
        <v>46</v>
      </c>
      <c r="D47" s="3" t="s">
        <v>1493</v>
      </c>
      <c r="E47" s="3" t="s">
        <v>1494</v>
      </c>
      <c r="F47" s="3" t="s">
        <v>1503</v>
      </c>
      <c r="G47" s="3" t="s">
        <v>1504</v>
      </c>
      <c r="H47" s="3" t="s">
        <v>1939</v>
      </c>
      <c r="I47" s="3" t="s">
        <v>1940</v>
      </c>
      <c r="J47" s="3" t="s">
        <v>1941</v>
      </c>
      <c r="K47" s="3" t="s">
        <v>1906</v>
      </c>
    </row>
    <row r="48" spans="1:11">
      <c r="A48" s="3">
        <v>47</v>
      </c>
      <c r="B48" s="3" t="s">
        <v>1897</v>
      </c>
      <c r="C48" s="3" t="s">
        <v>46</v>
      </c>
      <c r="D48" s="3" t="s">
        <v>1493</v>
      </c>
      <c r="E48" s="3" t="s">
        <v>1494</v>
      </c>
      <c r="F48" s="3" t="s">
        <v>1509</v>
      </c>
      <c r="G48" s="3" t="s">
        <v>1510</v>
      </c>
      <c r="H48" s="3" t="s">
        <v>1939</v>
      </c>
      <c r="I48" s="3" t="s">
        <v>1940</v>
      </c>
      <c r="J48" s="3" t="s">
        <v>1941</v>
      </c>
      <c r="K48" s="3" t="s">
        <v>1906</v>
      </c>
    </row>
    <row r="49" spans="1:11">
      <c r="A49" s="3">
        <v>48</v>
      </c>
      <c r="B49" s="3" t="s">
        <v>1897</v>
      </c>
      <c r="C49" s="3" t="s">
        <v>46</v>
      </c>
      <c r="D49" s="3" t="s">
        <v>1511</v>
      </c>
      <c r="E49" s="3" t="s">
        <v>1512</v>
      </c>
      <c r="F49" s="3" t="s">
        <v>1517</v>
      </c>
      <c r="G49" s="3" t="s">
        <v>1518</v>
      </c>
      <c r="H49" s="3" t="s">
        <v>1939</v>
      </c>
      <c r="I49" s="3" t="s">
        <v>1940</v>
      </c>
      <c r="J49" s="3" t="s">
        <v>1941</v>
      </c>
      <c r="K49" s="3" t="s">
        <v>1906</v>
      </c>
    </row>
    <row r="50" spans="1:11">
      <c r="A50" s="3">
        <v>49</v>
      </c>
      <c r="B50" s="3" t="s">
        <v>1897</v>
      </c>
      <c r="C50" s="3" t="s">
        <v>46</v>
      </c>
      <c r="D50" s="3" t="s">
        <v>1511</v>
      </c>
      <c r="E50" s="3" t="s">
        <v>1512</v>
      </c>
      <c r="F50" s="3" t="s">
        <v>1523</v>
      </c>
      <c r="G50" s="3" t="s">
        <v>1524</v>
      </c>
      <c r="H50" s="3" t="s">
        <v>1939</v>
      </c>
      <c r="I50" s="3" t="s">
        <v>1940</v>
      </c>
      <c r="J50" s="3" t="s">
        <v>1941</v>
      </c>
      <c r="K50" s="3" t="s">
        <v>1906</v>
      </c>
    </row>
    <row r="51" spans="1:11">
      <c r="A51" s="3">
        <v>50</v>
      </c>
      <c r="B51" s="3" t="s">
        <v>1897</v>
      </c>
      <c r="C51" s="3" t="s">
        <v>46</v>
      </c>
      <c r="D51" s="3" t="s">
        <v>1527</v>
      </c>
      <c r="E51" s="3" t="s">
        <v>1528</v>
      </c>
      <c r="F51" s="3" t="s">
        <v>1529</v>
      </c>
      <c r="G51" s="3" t="s">
        <v>1530</v>
      </c>
      <c r="H51" s="3" t="s">
        <v>1939</v>
      </c>
      <c r="I51" s="3" t="s">
        <v>1940</v>
      </c>
      <c r="J51" s="3" t="s">
        <v>1941</v>
      </c>
      <c r="K51" s="3" t="s">
        <v>1906</v>
      </c>
    </row>
    <row r="52" spans="1:11">
      <c r="A52" s="3">
        <v>51</v>
      </c>
      <c r="B52" s="3" t="s">
        <v>1897</v>
      </c>
      <c r="C52" s="3" t="s">
        <v>46</v>
      </c>
      <c r="D52" s="3" t="s">
        <v>1527</v>
      </c>
      <c r="E52" s="3" t="s">
        <v>1528</v>
      </c>
      <c r="F52" s="3" t="s">
        <v>1535</v>
      </c>
      <c r="G52" s="3" t="s">
        <v>1536</v>
      </c>
      <c r="H52" s="3" t="s">
        <v>1939</v>
      </c>
      <c r="I52" s="3" t="s">
        <v>1940</v>
      </c>
      <c r="J52" s="3" t="s">
        <v>1941</v>
      </c>
      <c r="K52" s="3" t="s">
        <v>1906</v>
      </c>
    </row>
    <row r="53" spans="1:11">
      <c r="A53" s="3">
        <v>52</v>
      </c>
      <c r="B53" s="3" t="s">
        <v>1897</v>
      </c>
      <c r="C53" s="3" t="s">
        <v>46</v>
      </c>
      <c r="D53" s="3" t="s">
        <v>1527</v>
      </c>
      <c r="E53" s="3" t="s">
        <v>1528</v>
      </c>
      <c r="F53" s="3" t="s">
        <v>1543</v>
      </c>
      <c r="G53" s="3" t="s">
        <v>1544</v>
      </c>
      <c r="H53" s="3" t="s">
        <v>1939</v>
      </c>
      <c r="I53" s="3" t="s">
        <v>1940</v>
      </c>
      <c r="J53" s="3" t="s">
        <v>1941</v>
      </c>
      <c r="K53" s="3" t="s">
        <v>1906</v>
      </c>
    </row>
    <row r="54" spans="1:11">
      <c r="A54" s="3">
        <v>53</v>
      </c>
      <c r="B54" s="3" t="s">
        <v>1897</v>
      </c>
      <c r="C54" s="3" t="s">
        <v>46</v>
      </c>
      <c r="D54" s="3" t="s">
        <v>1527</v>
      </c>
      <c r="E54" s="3" t="s">
        <v>1528</v>
      </c>
      <c r="F54" s="3" t="s">
        <v>1547</v>
      </c>
      <c r="G54" s="3" t="s">
        <v>1548</v>
      </c>
      <c r="H54" s="3" t="s">
        <v>1939</v>
      </c>
      <c r="I54" s="3" t="s">
        <v>1940</v>
      </c>
      <c r="J54" s="3" t="s">
        <v>1941</v>
      </c>
      <c r="K54" s="3" t="s">
        <v>1906</v>
      </c>
    </row>
    <row r="55" spans="1:11">
      <c r="A55" s="3">
        <v>54</v>
      </c>
      <c r="B55" s="3" t="s">
        <v>1897</v>
      </c>
      <c r="C55" s="3" t="s">
        <v>46</v>
      </c>
      <c r="D55" s="3" t="s">
        <v>1549</v>
      </c>
      <c r="E55" s="3" t="s">
        <v>1550</v>
      </c>
      <c r="F55" s="3" t="s">
        <v>1557</v>
      </c>
      <c r="G55" s="3" t="s">
        <v>1558</v>
      </c>
      <c r="H55" s="3" t="s">
        <v>1939</v>
      </c>
      <c r="I55" s="3" t="s">
        <v>1940</v>
      </c>
      <c r="J55" s="3" t="s">
        <v>1941</v>
      </c>
      <c r="K55" s="3" t="s">
        <v>1906</v>
      </c>
    </row>
    <row r="56" spans="1:11">
      <c r="A56" s="3">
        <v>55</v>
      </c>
      <c r="B56" s="3" t="s">
        <v>1897</v>
      </c>
      <c r="C56" s="3" t="s">
        <v>46</v>
      </c>
      <c r="D56" s="3" t="s">
        <v>1549</v>
      </c>
      <c r="E56" s="3" t="s">
        <v>1550</v>
      </c>
      <c r="F56" s="3" t="s">
        <v>1561</v>
      </c>
      <c r="G56" s="3" t="s">
        <v>1562</v>
      </c>
      <c r="H56" s="3" t="s">
        <v>1939</v>
      </c>
      <c r="I56" s="3" t="s">
        <v>1940</v>
      </c>
      <c r="J56" s="3" t="s">
        <v>1941</v>
      </c>
      <c r="K56" s="3" t="s">
        <v>1906</v>
      </c>
    </row>
    <row r="57" spans="1:11">
      <c r="A57" s="3">
        <v>56</v>
      </c>
      <c r="B57" s="3" t="s">
        <v>1897</v>
      </c>
      <c r="C57" s="3" t="s">
        <v>46</v>
      </c>
      <c r="D57" s="3" t="s">
        <v>1577</v>
      </c>
      <c r="E57" s="3" t="s">
        <v>1578</v>
      </c>
      <c r="F57" s="3" t="s">
        <v>1598</v>
      </c>
      <c r="G57" s="3" t="s">
        <v>1599</v>
      </c>
      <c r="H57" s="3" t="s">
        <v>1939</v>
      </c>
      <c r="I57" s="3" t="s">
        <v>1940</v>
      </c>
      <c r="J57" s="3" t="s">
        <v>1941</v>
      </c>
      <c r="K57" s="3" t="s">
        <v>1906</v>
      </c>
    </row>
    <row r="58" spans="1:11">
      <c r="A58" s="3">
        <v>57</v>
      </c>
      <c r="B58" s="3" t="s">
        <v>1897</v>
      </c>
      <c r="C58" s="3" t="s">
        <v>46</v>
      </c>
      <c r="D58" s="3" t="s">
        <v>1600</v>
      </c>
      <c r="E58" s="3" t="s">
        <v>1601</v>
      </c>
      <c r="F58" s="3" t="s">
        <v>1608</v>
      </c>
      <c r="G58" s="3" t="s">
        <v>1609</v>
      </c>
      <c r="H58" s="3" t="s">
        <v>1939</v>
      </c>
      <c r="I58" s="3" t="s">
        <v>1940</v>
      </c>
      <c r="J58" s="3" t="s">
        <v>1941</v>
      </c>
      <c r="K58" s="3" t="s">
        <v>1906</v>
      </c>
    </row>
    <row r="59" spans="1:11">
      <c r="A59" s="3">
        <v>58</v>
      </c>
      <c r="B59" s="3" t="s">
        <v>1897</v>
      </c>
      <c r="C59" s="3" t="s">
        <v>46</v>
      </c>
      <c r="D59" s="3" t="s">
        <v>1600</v>
      </c>
      <c r="E59" s="3" t="s">
        <v>1601</v>
      </c>
      <c r="F59" s="3" t="s">
        <v>1612</v>
      </c>
      <c r="G59" s="3" t="s">
        <v>1613</v>
      </c>
      <c r="H59" s="3" t="s">
        <v>1939</v>
      </c>
      <c r="I59" s="3" t="s">
        <v>1940</v>
      </c>
      <c r="J59" s="3" t="s">
        <v>1941</v>
      </c>
      <c r="K59" s="3" t="s">
        <v>1906</v>
      </c>
    </row>
    <row r="60" spans="1:11">
      <c r="A60" s="3">
        <v>59</v>
      </c>
      <c r="B60" s="3" t="s">
        <v>1897</v>
      </c>
      <c r="C60" s="3" t="s">
        <v>46</v>
      </c>
      <c r="D60" s="3" t="s">
        <v>1618</v>
      </c>
      <c r="E60" s="3" t="s">
        <v>1619</v>
      </c>
      <c r="F60" s="3" t="s">
        <v>1620</v>
      </c>
      <c r="G60" s="3" t="s">
        <v>1621</v>
      </c>
      <c r="H60" s="3" t="s">
        <v>1939</v>
      </c>
      <c r="I60" s="3" t="s">
        <v>1940</v>
      </c>
      <c r="J60" s="3" t="s">
        <v>1941</v>
      </c>
      <c r="K60" s="3" t="s">
        <v>1906</v>
      </c>
    </row>
    <row r="61" spans="1:11">
      <c r="A61" s="3">
        <v>60</v>
      </c>
      <c r="B61" s="3" t="s">
        <v>1897</v>
      </c>
      <c r="C61" s="3" t="s">
        <v>46</v>
      </c>
      <c r="D61" s="3" t="s">
        <v>1618</v>
      </c>
      <c r="E61" s="3" t="s">
        <v>1619</v>
      </c>
      <c r="F61" s="3" t="s">
        <v>1635</v>
      </c>
      <c r="G61" s="3" t="s">
        <v>1636</v>
      </c>
      <c r="H61" s="3" t="s">
        <v>1939</v>
      </c>
      <c r="I61" s="3" t="s">
        <v>1940</v>
      </c>
      <c r="J61" s="3" t="s">
        <v>1941</v>
      </c>
      <c r="K61" s="3" t="s">
        <v>1906</v>
      </c>
    </row>
    <row r="62" spans="1:11">
      <c r="A62" s="3">
        <v>61</v>
      </c>
      <c r="B62" s="3" t="s">
        <v>1897</v>
      </c>
      <c r="C62" s="3" t="s">
        <v>46</v>
      </c>
      <c r="D62" s="3" t="s">
        <v>1639</v>
      </c>
      <c r="E62" s="3" t="s">
        <v>1640</v>
      </c>
      <c r="F62" s="3" t="s">
        <v>1645</v>
      </c>
      <c r="G62" s="3" t="s">
        <v>1646</v>
      </c>
      <c r="H62" s="3" t="s">
        <v>1939</v>
      </c>
      <c r="I62" s="3" t="s">
        <v>1940</v>
      </c>
      <c r="J62" s="3" t="s">
        <v>1941</v>
      </c>
      <c r="K62" s="3" t="s">
        <v>1906</v>
      </c>
    </row>
    <row r="63" spans="1:11">
      <c r="A63" s="3">
        <v>62</v>
      </c>
      <c r="B63" s="3" t="s">
        <v>1897</v>
      </c>
      <c r="C63" s="3" t="s">
        <v>46</v>
      </c>
      <c r="D63" s="3" t="s">
        <v>1639</v>
      </c>
      <c r="E63" s="3" t="s">
        <v>1640</v>
      </c>
      <c r="F63" s="3" t="s">
        <v>1649</v>
      </c>
      <c r="G63" s="3" t="s">
        <v>1650</v>
      </c>
      <c r="H63" s="3" t="s">
        <v>1939</v>
      </c>
      <c r="I63" s="3" t="s">
        <v>1940</v>
      </c>
      <c r="J63" s="3" t="s">
        <v>1941</v>
      </c>
      <c r="K63" s="3" t="s">
        <v>1906</v>
      </c>
    </row>
    <row r="64" spans="1:11">
      <c r="A64" s="3">
        <v>63</v>
      </c>
      <c r="B64" s="3" t="s">
        <v>1897</v>
      </c>
      <c r="C64" s="3" t="s">
        <v>46</v>
      </c>
      <c r="D64" s="3" t="s">
        <v>1669</v>
      </c>
      <c r="E64" s="3" t="s">
        <v>1670</v>
      </c>
      <c r="F64" s="3" t="s">
        <v>1675</v>
      </c>
      <c r="G64" s="3" t="s">
        <v>1676</v>
      </c>
      <c r="H64" s="3" t="s">
        <v>1939</v>
      </c>
      <c r="I64" s="3" t="s">
        <v>1940</v>
      </c>
      <c r="J64" s="3" t="s">
        <v>1941</v>
      </c>
      <c r="K64" s="3" t="s">
        <v>1906</v>
      </c>
    </row>
    <row r="65" spans="1:11">
      <c r="A65" s="3">
        <v>64</v>
      </c>
      <c r="B65" s="3" t="s">
        <v>1897</v>
      </c>
      <c r="C65" s="3" t="s">
        <v>46</v>
      </c>
      <c r="D65" s="3" t="s">
        <v>1669</v>
      </c>
      <c r="E65" s="3" t="s">
        <v>1670</v>
      </c>
      <c r="F65" s="3" t="s">
        <v>1681</v>
      </c>
      <c r="G65" s="3" t="s">
        <v>1682</v>
      </c>
      <c r="H65" s="3" t="s">
        <v>1939</v>
      </c>
      <c r="I65" s="3" t="s">
        <v>1940</v>
      </c>
      <c r="J65" s="3" t="s">
        <v>1941</v>
      </c>
      <c r="K65" s="3" t="s">
        <v>1906</v>
      </c>
    </row>
    <row r="66" spans="1:11">
      <c r="A66" s="3">
        <v>65</v>
      </c>
      <c r="B66" s="3" t="s">
        <v>1897</v>
      </c>
      <c r="C66" s="3" t="s">
        <v>46</v>
      </c>
      <c r="D66" s="3" t="s">
        <v>1669</v>
      </c>
      <c r="E66" s="3" t="s">
        <v>1670</v>
      </c>
      <c r="F66" s="3" t="s">
        <v>1687</v>
      </c>
      <c r="G66" s="3" t="s">
        <v>1688</v>
      </c>
      <c r="H66" s="3" t="s">
        <v>1939</v>
      </c>
      <c r="I66" s="3" t="s">
        <v>1940</v>
      </c>
      <c r="J66" s="3" t="s">
        <v>1941</v>
      </c>
      <c r="K66" s="3" t="s">
        <v>1906</v>
      </c>
    </row>
    <row r="67" spans="1:11">
      <c r="A67" s="3">
        <v>66</v>
      </c>
      <c r="B67" s="3" t="s">
        <v>1897</v>
      </c>
      <c r="C67" s="3" t="s">
        <v>46</v>
      </c>
      <c r="D67" s="3" t="s">
        <v>1669</v>
      </c>
      <c r="E67" s="3" t="s">
        <v>1670</v>
      </c>
      <c r="F67" s="3" t="s">
        <v>1689</v>
      </c>
      <c r="G67" s="3" t="s">
        <v>1690</v>
      </c>
      <c r="H67" s="3" t="s">
        <v>1939</v>
      </c>
      <c r="I67" s="3" t="s">
        <v>1940</v>
      </c>
      <c r="J67" s="3" t="s">
        <v>1941</v>
      </c>
      <c r="K67" s="3" t="s">
        <v>1906</v>
      </c>
    </row>
    <row r="68" spans="1:11">
      <c r="A68" s="3">
        <v>67</v>
      </c>
      <c r="B68" s="3" t="s">
        <v>1897</v>
      </c>
      <c r="C68" s="3" t="s">
        <v>46</v>
      </c>
      <c r="D68" s="3" t="s">
        <v>1691</v>
      </c>
      <c r="E68" s="3" t="s">
        <v>1692</v>
      </c>
      <c r="F68" s="3" t="s">
        <v>1645</v>
      </c>
      <c r="G68" s="3" t="s">
        <v>1697</v>
      </c>
      <c r="H68" s="3" t="s">
        <v>1939</v>
      </c>
      <c r="I68" s="3" t="s">
        <v>1940</v>
      </c>
      <c r="J68" s="3" t="s">
        <v>1941</v>
      </c>
      <c r="K68" s="3" t="s">
        <v>1906</v>
      </c>
    </row>
    <row r="69" spans="1:11">
      <c r="A69" s="3">
        <v>68</v>
      </c>
      <c r="B69" s="3" t="s">
        <v>1897</v>
      </c>
      <c r="C69" s="3" t="s">
        <v>46</v>
      </c>
      <c r="D69" s="3" t="s">
        <v>1691</v>
      </c>
      <c r="E69" s="3" t="s">
        <v>1692</v>
      </c>
      <c r="F69" s="3" t="s">
        <v>1700</v>
      </c>
      <c r="G69" s="3" t="s">
        <v>1701</v>
      </c>
      <c r="H69" s="3" t="s">
        <v>1939</v>
      </c>
      <c r="I69" s="3" t="s">
        <v>1940</v>
      </c>
      <c r="J69" s="3" t="s">
        <v>1941</v>
      </c>
      <c r="K69" s="3" t="s">
        <v>1906</v>
      </c>
    </row>
    <row r="70" spans="1:11">
      <c r="A70" s="3">
        <v>69</v>
      </c>
      <c r="B70" s="3" t="s">
        <v>1897</v>
      </c>
      <c r="C70" s="3" t="s">
        <v>46</v>
      </c>
      <c r="D70" s="3" t="s">
        <v>1691</v>
      </c>
      <c r="E70" s="3" t="s">
        <v>1692</v>
      </c>
      <c r="F70" s="3" t="s">
        <v>1703</v>
      </c>
      <c r="G70" s="3" t="s">
        <v>1704</v>
      </c>
      <c r="H70" s="3" t="s">
        <v>1939</v>
      </c>
      <c r="I70" s="3" t="s">
        <v>1940</v>
      </c>
      <c r="J70" s="3" t="s">
        <v>1941</v>
      </c>
      <c r="K70" s="3" t="s">
        <v>1906</v>
      </c>
    </row>
    <row r="71" spans="1:11">
      <c r="A71" s="3">
        <v>70</v>
      </c>
      <c r="B71" s="3" t="s">
        <v>1897</v>
      </c>
      <c r="C71" s="3" t="s">
        <v>46</v>
      </c>
      <c r="D71" s="3" t="s">
        <v>1741</v>
      </c>
      <c r="E71" s="3" t="s">
        <v>1742</v>
      </c>
      <c r="F71" s="3" t="s">
        <v>1757</v>
      </c>
      <c r="G71" s="3" t="s">
        <v>1758</v>
      </c>
      <c r="H71" s="3" t="s">
        <v>1939</v>
      </c>
      <c r="I71" s="3" t="s">
        <v>1940</v>
      </c>
      <c r="J71" s="3" t="s">
        <v>1941</v>
      </c>
      <c r="K71" s="3" t="s">
        <v>1906</v>
      </c>
    </row>
    <row r="72" spans="1:11">
      <c r="A72" s="3">
        <v>71</v>
      </c>
      <c r="B72" s="3" t="s">
        <v>1897</v>
      </c>
      <c r="C72" s="3" t="s">
        <v>46</v>
      </c>
      <c r="D72" s="3" t="s">
        <v>1759</v>
      </c>
      <c r="E72" s="3" t="s">
        <v>1760</v>
      </c>
      <c r="F72" s="3" t="s">
        <v>1780</v>
      </c>
      <c r="G72" s="3" t="s">
        <v>1781</v>
      </c>
      <c r="H72" s="3" t="s">
        <v>1939</v>
      </c>
      <c r="I72" s="3" t="s">
        <v>1940</v>
      </c>
      <c r="J72" s="3" t="s">
        <v>1941</v>
      </c>
      <c r="K72" s="3" t="s">
        <v>1906</v>
      </c>
    </row>
    <row r="73" spans="1:11">
      <c r="A73" s="3">
        <v>72</v>
      </c>
      <c r="B73" s="3" t="s">
        <v>1897</v>
      </c>
      <c r="C73" s="3" t="s">
        <v>46</v>
      </c>
      <c r="D73" s="3" t="s">
        <v>1782</v>
      </c>
      <c r="E73" s="3" t="s">
        <v>1783</v>
      </c>
      <c r="F73" s="3" t="s">
        <v>1786</v>
      </c>
      <c r="G73" s="3" t="s">
        <v>1787</v>
      </c>
      <c r="H73" s="3" t="s">
        <v>1939</v>
      </c>
      <c r="I73" s="3" t="s">
        <v>1940</v>
      </c>
      <c r="J73" s="3" t="s">
        <v>1941</v>
      </c>
      <c r="K73" s="3" t="s">
        <v>1906</v>
      </c>
    </row>
    <row r="74" spans="1:11">
      <c r="A74" s="3">
        <v>73</v>
      </c>
      <c r="B74" s="3" t="s">
        <v>1897</v>
      </c>
      <c r="C74" s="3" t="s">
        <v>46</v>
      </c>
      <c r="D74" s="3" t="s">
        <v>1782</v>
      </c>
      <c r="E74" s="3" t="s">
        <v>1783</v>
      </c>
      <c r="F74" s="3" t="s">
        <v>1796</v>
      </c>
      <c r="G74" s="3" t="s">
        <v>1797</v>
      </c>
      <c r="H74" s="3" t="s">
        <v>1939</v>
      </c>
      <c r="I74" s="3" t="s">
        <v>1940</v>
      </c>
      <c r="J74" s="3" t="s">
        <v>1941</v>
      </c>
      <c r="K74" s="3" t="s">
        <v>1906</v>
      </c>
    </row>
    <row r="75" spans="1:11">
      <c r="A75" s="3">
        <v>74</v>
      </c>
      <c r="B75" s="3" t="s">
        <v>1897</v>
      </c>
      <c r="C75" s="3" t="s">
        <v>46</v>
      </c>
      <c r="D75" s="3" t="s">
        <v>1802</v>
      </c>
      <c r="E75" s="3" t="s">
        <v>1803</v>
      </c>
      <c r="F75" s="3" t="s">
        <v>1804</v>
      </c>
      <c r="G75" s="3" t="s">
        <v>1805</v>
      </c>
      <c r="H75" s="3" t="s">
        <v>1939</v>
      </c>
      <c r="I75" s="3" t="s">
        <v>1940</v>
      </c>
      <c r="J75" s="3" t="s">
        <v>1941</v>
      </c>
      <c r="K75" s="3" t="s">
        <v>1906</v>
      </c>
    </row>
    <row r="76" spans="1:11">
      <c r="A76" s="3">
        <v>75</v>
      </c>
      <c r="B76" s="3" t="s">
        <v>1897</v>
      </c>
      <c r="C76" s="3" t="s">
        <v>46</v>
      </c>
      <c r="D76" s="3" t="s">
        <v>1802</v>
      </c>
      <c r="E76" s="3" t="s">
        <v>1803</v>
      </c>
      <c r="F76" s="3" t="s">
        <v>1817</v>
      </c>
      <c r="G76" s="3" t="s">
        <v>1818</v>
      </c>
      <c r="H76" s="3" t="s">
        <v>1939</v>
      </c>
      <c r="I76" s="3" t="s">
        <v>1940</v>
      </c>
      <c r="J76" s="3" t="s">
        <v>1941</v>
      </c>
      <c r="K76" s="3" t="s">
        <v>1906</v>
      </c>
    </row>
    <row r="77" spans="1:11">
      <c r="A77" s="3">
        <v>76</v>
      </c>
      <c r="B77" s="3" t="s">
        <v>1897</v>
      </c>
      <c r="C77" s="3" t="s">
        <v>46</v>
      </c>
      <c r="D77" s="3" t="s">
        <v>1819</v>
      </c>
      <c r="E77" s="3" t="s">
        <v>1820</v>
      </c>
      <c r="F77" s="3" t="s">
        <v>1196</v>
      </c>
      <c r="G77" s="3" t="s">
        <v>1823</v>
      </c>
      <c r="H77" s="3" t="s">
        <v>1939</v>
      </c>
      <c r="I77" s="3" t="s">
        <v>1940</v>
      </c>
      <c r="J77" s="3" t="s">
        <v>1941</v>
      </c>
      <c r="K77" s="3" t="s">
        <v>1906</v>
      </c>
    </row>
    <row r="78" spans="1:11">
      <c r="A78" s="3">
        <v>77</v>
      </c>
      <c r="B78" s="3" t="s">
        <v>1897</v>
      </c>
      <c r="C78" s="3" t="s">
        <v>46</v>
      </c>
      <c r="D78" s="3" t="s">
        <v>1819</v>
      </c>
      <c r="E78" s="3" t="s">
        <v>1820</v>
      </c>
      <c r="F78" s="3" t="s">
        <v>1824</v>
      </c>
      <c r="G78" s="3" t="s">
        <v>1825</v>
      </c>
      <c r="H78" s="3" t="s">
        <v>1939</v>
      </c>
      <c r="I78" s="3" t="s">
        <v>1940</v>
      </c>
      <c r="J78" s="3" t="s">
        <v>1941</v>
      </c>
      <c r="K78" s="3" t="s">
        <v>1906</v>
      </c>
    </row>
    <row r="79" spans="1:11">
      <c r="A79" s="3">
        <v>78</v>
      </c>
      <c r="B79" s="3" t="s">
        <v>1897</v>
      </c>
      <c r="C79" s="3" t="s">
        <v>46</v>
      </c>
      <c r="D79" s="3" t="s">
        <v>1819</v>
      </c>
      <c r="E79" s="3" t="s">
        <v>1820</v>
      </c>
      <c r="F79" s="3" t="s">
        <v>1828</v>
      </c>
      <c r="G79" s="3" t="s">
        <v>1829</v>
      </c>
      <c r="H79" s="3" t="s">
        <v>1939</v>
      </c>
      <c r="I79" s="3" t="s">
        <v>1940</v>
      </c>
      <c r="J79" s="3" t="s">
        <v>1941</v>
      </c>
      <c r="K79" s="3" t="s">
        <v>1906</v>
      </c>
    </row>
    <row r="80" spans="1:11">
      <c r="A80" s="3">
        <v>79</v>
      </c>
      <c r="B80" s="3" t="s">
        <v>1897</v>
      </c>
      <c r="C80" s="3" t="s">
        <v>46</v>
      </c>
      <c r="D80" s="3" t="s">
        <v>1819</v>
      </c>
      <c r="E80" s="3" t="s">
        <v>1820</v>
      </c>
      <c r="F80" s="3" t="s">
        <v>1269</v>
      </c>
      <c r="G80" s="3" t="s">
        <v>1830</v>
      </c>
      <c r="H80" s="3" t="s">
        <v>1939</v>
      </c>
      <c r="I80" s="3" t="s">
        <v>1940</v>
      </c>
      <c r="J80" s="3" t="s">
        <v>1941</v>
      </c>
      <c r="K80" s="3" t="s">
        <v>1906</v>
      </c>
    </row>
    <row r="81" spans="1:13">
      <c r="A81" s="3">
        <v>80</v>
      </c>
      <c r="B81" s="3" t="s">
        <v>1897</v>
      </c>
      <c r="C81" s="3" t="s">
        <v>46</v>
      </c>
      <c r="D81" s="3" t="s">
        <v>1819</v>
      </c>
      <c r="E81" s="3" t="s">
        <v>1820</v>
      </c>
      <c r="F81" s="3" t="s">
        <v>1835</v>
      </c>
      <c r="G81" s="3" t="s">
        <v>1836</v>
      </c>
      <c r="H81" s="3" t="s">
        <v>1939</v>
      </c>
      <c r="I81" s="3" t="s">
        <v>1940</v>
      </c>
      <c r="J81" s="3" t="s">
        <v>1941</v>
      </c>
      <c r="K81" s="3" t="s">
        <v>1906</v>
      </c>
    </row>
    <row r="82" spans="1:13">
      <c r="A82" s="3">
        <v>81</v>
      </c>
      <c r="B82" s="3" t="s">
        <v>1897</v>
      </c>
      <c r="C82" s="3" t="s">
        <v>46</v>
      </c>
      <c r="D82" s="3" t="s">
        <v>1819</v>
      </c>
      <c r="E82" s="3" t="s">
        <v>1820</v>
      </c>
      <c r="F82" s="3" t="s">
        <v>1277</v>
      </c>
      <c r="G82" s="3" t="s">
        <v>1841</v>
      </c>
      <c r="H82" s="3" t="s">
        <v>1939</v>
      </c>
      <c r="I82" s="3" t="s">
        <v>1940</v>
      </c>
      <c r="J82" s="3" t="s">
        <v>1941</v>
      </c>
      <c r="K82" s="3" t="s">
        <v>1906</v>
      </c>
    </row>
    <row r="83" spans="1:13">
      <c r="A83" s="3">
        <v>82</v>
      </c>
      <c r="B83" s="3" t="s">
        <v>1897</v>
      </c>
      <c r="C83" s="3" t="s">
        <v>46</v>
      </c>
      <c r="D83" s="3" t="s">
        <v>1819</v>
      </c>
      <c r="E83" s="3" t="s">
        <v>1820</v>
      </c>
      <c r="F83" s="3" t="s">
        <v>1842</v>
      </c>
      <c r="G83" s="3" t="s">
        <v>1843</v>
      </c>
      <c r="H83" s="3" t="s">
        <v>1939</v>
      </c>
      <c r="I83" s="3" t="s">
        <v>1940</v>
      </c>
      <c r="J83" s="3" t="s">
        <v>1941</v>
      </c>
      <c r="K83" s="3" t="s">
        <v>1906</v>
      </c>
    </row>
    <row r="84" spans="1:13">
      <c r="A84" s="3">
        <v>83</v>
      </c>
      <c r="B84" s="3" t="s">
        <v>1897</v>
      </c>
      <c r="C84" s="3" t="s">
        <v>46</v>
      </c>
      <c r="D84" s="3" t="s">
        <v>1819</v>
      </c>
      <c r="E84" s="3" t="s">
        <v>1820</v>
      </c>
      <c r="F84" s="3" t="s">
        <v>1844</v>
      </c>
      <c r="G84" s="3" t="s">
        <v>1845</v>
      </c>
      <c r="H84" s="3" t="s">
        <v>1939</v>
      </c>
      <c r="I84" s="3" t="s">
        <v>1940</v>
      </c>
      <c r="J84" s="3" t="s">
        <v>1941</v>
      </c>
      <c r="K84" s="3" t="s">
        <v>1906</v>
      </c>
    </row>
    <row r="85" spans="1:13">
      <c r="A85" s="3">
        <v>84</v>
      </c>
      <c r="B85" s="3" t="s">
        <v>1897</v>
      </c>
      <c r="C85" s="3" t="s">
        <v>46</v>
      </c>
      <c r="D85" s="3" t="s">
        <v>1819</v>
      </c>
      <c r="E85" s="3" t="s">
        <v>1820</v>
      </c>
      <c r="F85" s="3" t="s">
        <v>1662</v>
      </c>
      <c r="G85" s="3" t="s">
        <v>1846</v>
      </c>
      <c r="H85" s="3" t="s">
        <v>1939</v>
      </c>
      <c r="I85" s="3" t="s">
        <v>1940</v>
      </c>
      <c r="J85" s="3" t="s">
        <v>1941</v>
      </c>
      <c r="K85" s="3" t="s">
        <v>1906</v>
      </c>
    </row>
    <row r="86" spans="1:13">
      <c r="A86" s="3">
        <v>85</v>
      </c>
      <c r="B86" s="3" t="s">
        <v>1897</v>
      </c>
      <c r="C86" s="3" t="s">
        <v>46</v>
      </c>
      <c r="D86" s="3" t="s">
        <v>1819</v>
      </c>
      <c r="E86" s="3" t="s">
        <v>1820</v>
      </c>
      <c r="F86" s="3" t="s">
        <v>1851</v>
      </c>
      <c r="G86" s="3" t="s">
        <v>1852</v>
      </c>
      <c r="H86" s="3" t="s">
        <v>1939</v>
      </c>
      <c r="I86" s="3" t="s">
        <v>1940</v>
      </c>
      <c r="J86" s="3" t="s">
        <v>1941</v>
      </c>
      <c r="K86" s="3" t="s">
        <v>1906</v>
      </c>
    </row>
    <row r="87" spans="1:13">
      <c r="A87" s="3">
        <v>86</v>
      </c>
      <c r="B87" s="3" t="s">
        <v>1897</v>
      </c>
      <c r="C87" s="3" t="s">
        <v>46</v>
      </c>
      <c r="D87" s="3" t="s">
        <v>1856</v>
      </c>
      <c r="E87" s="3" t="s">
        <v>1857</v>
      </c>
      <c r="F87" s="3" t="s">
        <v>1856</v>
      </c>
      <c r="G87" s="3" t="s">
        <v>1857</v>
      </c>
      <c r="H87" s="3" t="s">
        <v>1939</v>
      </c>
      <c r="I87" s="3" t="s">
        <v>1940</v>
      </c>
      <c r="J87" s="3" t="s">
        <v>1941</v>
      </c>
      <c r="K87" s="3" t="s">
        <v>1906</v>
      </c>
    </row>
    <row r="88" spans="1:13">
      <c r="A88" s="3">
        <v>87</v>
      </c>
      <c r="B88" s="3" t="s">
        <v>1897</v>
      </c>
      <c r="C88" s="3" t="s">
        <v>46</v>
      </c>
      <c r="D88" s="3" t="s">
        <v>1860</v>
      </c>
      <c r="E88" s="3" t="s">
        <v>1861</v>
      </c>
      <c r="F88" s="3" t="s">
        <v>1860</v>
      </c>
      <c r="G88" s="3" t="s">
        <v>1861</v>
      </c>
      <c r="H88" s="3" t="s">
        <v>1939</v>
      </c>
      <c r="I88" s="3" t="s">
        <v>1940</v>
      </c>
      <c r="J88" s="3" t="s">
        <v>1941</v>
      </c>
      <c r="K88" s="3" t="s">
        <v>1906</v>
      </c>
    </row>
    <row r="89" spans="1:13">
      <c r="A89" s="3">
        <v>88</v>
      </c>
      <c r="B89" s="3" t="s">
        <v>1897</v>
      </c>
      <c r="C89" s="3" t="s">
        <v>46</v>
      </c>
      <c r="D89" s="3" t="s">
        <v>1862</v>
      </c>
      <c r="E89" s="3" t="s">
        <v>1863</v>
      </c>
      <c r="F89" s="3" t="s">
        <v>1862</v>
      </c>
      <c r="G89" s="3" t="s">
        <v>1863</v>
      </c>
      <c r="H89" s="3" t="s">
        <v>1939</v>
      </c>
      <c r="I89" s="3" t="s">
        <v>1940</v>
      </c>
      <c r="J89" s="3" t="s">
        <v>1941</v>
      </c>
      <c r="K89" s="3" t="s">
        <v>1906</v>
      </c>
    </row>
    <row r="90" spans="1:13">
      <c r="A90" s="3">
        <v>89</v>
      </c>
      <c r="B90" s="3" t="s">
        <v>1897</v>
      </c>
      <c r="C90" s="3" t="s">
        <v>46</v>
      </c>
      <c r="D90" s="3" t="s">
        <v>1639</v>
      </c>
      <c r="E90" s="3" t="s">
        <v>1640</v>
      </c>
      <c r="F90" s="3" t="s">
        <v>1667</v>
      </c>
      <c r="G90" s="3" t="s">
        <v>1668</v>
      </c>
      <c r="H90" s="3" t="s">
        <v>1942</v>
      </c>
      <c r="I90" s="3" t="s">
        <v>1943</v>
      </c>
      <c r="J90" s="3" t="s">
        <v>1944</v>
      </c>
      <c r="K90" s="3" t="s">
        <v>1945</v>
      </c>
    </row>
    <row r="91" spans="1:13">
      <c r="A91" s="3">
        <v>90</v>
      </c>
      <c r="B91" s="3" t="s">
        <v>1897</v>
      </c>
      <c r="C91" s="3" t="s">
        <v>46</v>
      </c>
      <c r="D91" s="3" t="s">
        <v>1856</v>
      </c>
      <c r="E91" s="3" t="s">
        <v>1857</v>
      </c>
      <c r="F91" s="3" t="s">
        <v>1856</v>
      </c>
      <c r="G91" s="3" t="s">
        <v>1857</v>
      </c>
      <c r="H91" s="3" t="s">
        <v>1946</v>
      </c>
      <c r="I91" s="3" t="s">
        <v>1947</v>
      </c>
      <c r="J91" s="3" t="s">
        <v>1948</v>
      </c>
      <c r="K91" s="3" t="s">
        <v>1949</v>
      </c>
    </row>
    <row r="92" spans="1:13">
      <c r="A92" s="3">
        <v>91</v>
      </c>
      <c r="B92" s="3" t="s">
        <v>1897</v>
      </c>
      <c r="C92" s="3" t="s">
        <v>46</v>
      </c>
      <c r="D92" s="3" t="s">
        <v>1856</v>
      </c>
      <c r="E92" s="3" t="s">
        <v>1857</v>
      </c>
      <c r="F92" s="3" t="s">
        <v>1856</v>
      </c>
      <c r="G92" s="3" t="s">
        <v>1857</v>
      </c>
      <c r="H92" s="3" t="s">
        <v>1950</v>
      </c>
      <c r="I92" s="3" t="s">
        <v>1951</v>
      </c>
      <c r="J92" s="3" t="s">
        <v>1952</v>
      </c>
      <c r="K92" s="3" t="s">
        <v>1953</v>
      </c>
      <c r="L92" s="3" t="s">
        <v>1954</v>
      </c>
    </row>
    <row r="93" spans="1:13">
      <c r="A93" s="3">
        <v>92</v>
      </c>
      <c r="B93" s="3" t="s">
        <v>1897</v>
      </c>
      <c r="C93" s="3" t="s">
        <v>46</v>
      </c>
      <c r="D93" s="3" t="s">
        <v>1691</v>
      </c>
      <c r="E93" s="3" t="s">
        <v>1692</v>
      </c>
      <c r="F93" s="3" t="s">
        <v>1703</v>
      </c>
      <c r="G93" s="3" t="s">
        <v>1704</v>
      </c>
      <c r="H93" s="3" t="s">
        <v>1955</v>
      </c>
      <c r="I93" s="3" t="s">
        <v>1956</v>
      </c>
      <c r="J93" s="3" t="s">
        <v>1957</v>
      </c>
      <c r="K93" s="3" t="s">
        <v>1958</v>
      </c>
      <c r="L93" s="3" t="s">
        <v>1959</v>
      </c>
    </row>
    <row r="94" spans="1:13">
      <c r="A94" s="3">
        <v>93</v>
      </c>
      <c r="B94" s="3" t="s">
        <v>1897</v>
      </c>
      <c r="C94" s="3" t="s">
        <v>46</v>
      </c>
      <c r="D94" s="3" t="s">
        <v>1218</v>
      </c>
      <c r="E94" s="3" t="s">
        <v>1219</v>
      </c>
      <c r="F94" s="3" t="s">
        <v>1220</v>
      </c>
      <c r="G94" s="3" t="s">
        <v>1221</v>
      </c>
      <c r="H94" s="3" t="s">
        <v>1960</v>
      </c>
      <c r="I94" s="3" t="s">
        <v>1961</v>
      </c>
      <c r="J94" s="3" t="s">
        <v>1962</v>
      </c>
      <c r="K94" s="3" t="s">
        <v>1963</v>
      </c>
      <c r="M94" s="3" t="s">
        <v>1964</v>
      </c>
    </row>
    <row r="95" spans="1:13">
      <c r="A95" s="3">
        <v>94</v>
      </c>
      <c r="B95" s="3" t="s">
        <v>1897</v>
      </c>
      <c r="C95" s="3" t="s">
        <v>46</v>
      </c>
      <c r="D95" s="3" t="s">
        <v>1234</v>
      </c>
      <c r="E95" s="3" t="s">
        <v>1235</v>
      </c>
      <c r="F95" s="3" t="s">
        <v>1258</v>
      </c>
      <c r="G95" s="3" t="s">
        <v>1259</v>
      </c>
      <c r="H95" s="3" t="s">
        <v>1965</v>
      </c>
      <c r="I95" s="3" t="s">
        <v>1966</v>
      </c>
      <c r="J95" s="3" t="s">
        <v>1967</v>
      </c>
      <c r="K95" s="3" t="s">
        <v>1968</v>
      </c>
      <c r="L95" s="3" t="s">
        <v>1969</v>
      </c>
    </row>
    <row r="96" spans="1:13">
      <c r="A96" s="3">
        <v>95</v>
      </c>
      <c r="B96" s="3" t="s">
        <v>1897</v>
      </c>
      <c r="C96" s="3" t="s">
        <v>46</v>
      </c>
      <c r="D96" s="3" t="s">
        <v>1475</v>
      </c>
      <c r="E96" s="3" t="s">
        <v>1476</v>
      </c>
      <c r="F96" s="3" t="s">
        <v>1477</v>
      </c>
      <c r="G96" s="3" t="s">
        <v>1478</v>
      </c>
      <c r="H96" s="3" t="s">
        <v>1970</v>
      </c>
      <c r="I96" s="3" t="s">
        <v>1971</v>
      </c>
      <c r="J96" s="3" t="s">
        <v>1972</v>
      </c>
      <c r="K96" s="3" t="s">
        <v>1973</v>
      </c>
    </row>
    <row r="97" spans="1:12">
      <c r="A97" s="3">
        <v>96</v>
      </c>
      <c r="B97" s="3" t="s">
        <v>1897</v>
      </c>
      <c r="C97" s="3" t="s">
        <v>46</v>
      </c>
      <c r="D97" s="3" t="s">
        <v>1858</v>
      </c>
      <c r="E97" s="3" t="s">
        <v>1859</v>
      </c>
      <c r="F97" s="3" t="s">
        <v>1858</v>
      </c>
      <c r="G97" s="3" t="s">
        <v>1859</v>
      </c>
      <c r="H97" s="3" t="s">
        <v>1970</v>
      </c>
      <c r="I97" s="3" t="s">
        <v>1971</v>
      </c>
      <c r="J97" s="3" t="s">
        <v>1972</v>
      </c>
      <c r="K97" s="3" t="s">
        <v>1973</v>
      </c>
    </row>
    <row r="98" spans="1:12">
      <c r="A98" s="3">
        <v>97</v>
      </c>
      <c r="B98" s="3" t="s">
        <v>1897</v>
      </c>
      <c r="C98" s="3" t="s">
        <v>46</v>
      </c>
      <c r="D98" s="3" t="s">
        <v>1440</v>
      </c>
      <c r="E98" s="3" t="s">
        <v>1441</v>
      </c>
      <c r="F98" s="3" t="s">
        <v>1452</v>
      </c>
      <c r="G98" s="3" t="s">
        <v>1453</v>
      </c>
      <c r="H98" s="3" t="s">
        <v>1974</v>
      </c>
      <c r="I98" s="3" t="s">
        <v>1975</v>
      </c>
      <c r="J98" s="3" t="s">
        <v>1976</v>
      </c>
      <c r="K98" s="3" t="s">
        <v>1906</v>
      </c>
    </row>
    <row r="99" spans="1:12">
      <c r="A99" s="3">
        <v>98</v>
      </c>
      <c r="B99" s="3" t="s">
        <v>1897</v>
      </c>
      <c r="C99" s="3" t="s">
        <v>46</v>
      </c>
      <c r="D99" s="3" t="s">
        <v>1440</v>
      </c>
      <c r="E99" s="3" t="s">
        <v>1441</v>
      </c>
      <c r="F99" s="3" t="s">
        <v>1473</v>
      </c>
      <c r="G99" s="3" t="s">
        <v>1474</v>
      </c>
      <c r="H99" s="3" t="s">
        <v>1974</v>
      </c>
      <c r="I99" s="3" t="s">
        <v>1975</v>
      </c>
      <c r="J99" s="3" t="s">
        <v>1976</v>
      </c>
      <c r="K99" s="3" t="s">
        <v>1906</v>
      </c>
    </row>
    <row r="100" spans="1:12">
      <c r="A100" s="3">
        <v>99</v>
      </c>
      <c r="B100" s="3" t="s">
        <v>1897</v>
      </c>
      <c r="C100" s="3" t="s">
        <v>46</v>
      </c>
      <c r="D100" s="3" t="s">
        <v>1856</v>
      </c>
      <c r="E100" s="3" t="s">
        <v>1857</v>
      </c>
      <c r="F100" s="3" t="s">
        <v>1856</v>
      </c>
      <c r="G100" s="3" t="s">
        <v>1857</v>
      </c>
      <c r="H100" s="3" t="s">
        <v>1974</v>
      </c>
      <c r="I100" s="3" t="s">
        <v>1975</v>
      </c>
      <c r="J100" s="3" t="s">
        <v>1976</v>
      </c>
      <c r="K100" s="3" t="s">
        <v>1906</v>
      </c>
    </row>
    <row r="101" spans="1:12">
      <c r="A101" s="3">
        <v>100</v>
      </c>
      <c r="B101" s="3" t="s">
        <v>1897</v>
      </c>
      <c r="C101" s="3" t="s">
        <v>46</v>
      </c>
      <c r="D101" s="3" t="s">
        <v>1853</v>
      </c>
      <c r="E101" s="3" t="s">
        <v>1854</v>
      </c>
      <c r="F101" s="3" t="s">
        <v>1853</v>
      </c>
      <c r="G101" s="3" t="s">
        <v>1854</v>
      </c>
      <c r="H101" s="3" t="s">
        <v>1977</v>
      </c>
      <c r="I101" s="3" t="s">
        <v>1978</v>
      </c>
      <c r="J101" s="3" t="s">
        <v>1979</v>
      </c>
      <c r="K101" s="3" t="s">
        <v>1980</v>
      </c>
    </row>
    <row r="102" spans="1:12">
      <c r="A102" s="3">
        <v>101</v>
      </c>
      <c r="B102" s="3" t="s">
        <v>1897</v>
      </c>
      <c r="C102" s="3" t="s">
        <v>46</v>
      </c>
      <c r="D102" s="3" t="s">
        <v>1475</v>
      </c>
      <c r="E102" s="3" t="s">
        <v>1476</v>
      </c>
      <c r="F102" s="3" t="s">
        <v>1489</v>
      </c>
      <c r="G102" s="3" t="s">
        <v>1490</v>
      </c>
      <c r="H102" s="3" t="s">
        <v>1981</v>
      </c>
      <c r="I102" s="3" t="s">
        <v>1982</v>
      </c>
      <c r="J102" s="3" t="s">
        <v>1983</v>
      </c>
      <c r="K102" s="3" t="s">
        <v>1973</v>
      </c>
    </row>
    <row r="103" spans="1:12">
      <c r="A103" s="3">
        <v>102</v>
      </c>
      <c r="B103" s="3" t="s">
        <v>1897</v>
      </c>
      <c r="C103" s="3" t="s">
        <v>46</v>
      </c>
      <c r="D103" s="3" t="s">
        <v>1858</v>
      </c>
      <c r="E103" s="3" t="s">
        <v>1859</v>
      </c>
      <c r="F103" s="3" t="s">
        <v>1858</v>
      </c>
      <c r="G103" s="3" t="s">
        <v>1859</v>
      </c>
      <c r="H103" s="3" t="s">
        <v>1981</v>
      </c>
      <c r="I103" s="3" t="s">
        <v>1982</v>
      </c>
      <c r="J103" s="3" t="s">
        <v>1983</v>
      </c>
      <c r="K103" s="3" t="s">
        <v>1973</v>
      </c>
    </row>
    <row r="104" spans="1:12">
      <c r="A104" s="3">
        <v>103</v>
      </c>
      <c r="B104" s="3" t="s">
        <v>1897</v>
      </c>
      <c r="C104" s="3" t="s">
        <v>46</v>
      </c>
      <c r="D104" s="3" t="s">
        <v>1669</v>
      </c>
      <c r="E104" s="3" t="s">
        <v>1670</v>
      </c>
      <c r="F104" s="3" t="s">
        <v>1685</v>
      </c>
      <c r="G104" s="3" t="s">
        <v>1686</v>
      </c>
      <c r="H104" s="3" t="s">
        <v>1984</v>
      </c>
      <c r="I104" s="3" t="s">
        <v>1985</v>
      </c>
      <c r="J104" s="3" t="s">
        <v>1986</v>
      </c>
      <c r="K104" s="3" t="s">
        <v>1987</v>
      </c>
    </row>
    <row r="105" spans="1:12">
      <c r="A105" s="3">
        <v>104</v>
      </c>
      <c r="B105" s="3" t="s">
        <v>1897</v>
      </c>
      <c r="C105" s="3" t="s">
        <v>46</v>
      </c>
      <c r="D105" s="3" t="s">
        <v>1669</v>
      </c>
      <c r="E105" s="3" t="s">
        <v>1670</v>
      </c>
      <c r="F105" s="3" t="s">
        <v>1687</v>
      </c>
      <c r="G105" s="3" t="s">
        <v>1688</v>
      </c>
      <c r="H105" s="3" t="s">
        <v>1984</v>
      </c>
      <c r="I105" s="3" t="s">
        <v>1985</v>
      </c>
      <c r="J105" s="3" t="s">
        <v>1986</v>
      </c>
      <c r="K105" s="3" t="s">
        <v>1987</v>
      </c>
    </row>
    <row r="106" spans="1:12">
      <c r="A106" s="3">
        <v>105</v>
      </c>
      <c r="B106" s="3" t="s">
        <v>1897</v>
      </c>
      <c r="C106" s="3" t="s">
        <v>46</v>
      </c>
      <c r="D106" s="3" t="s">
        <v>1669</v>
      </c>
      <c r="E106" s="3" t="s">
        <v>1670</v>
      </c>
      <c r="F106" s="3" t="s">
        <v>1689</v>
      </c>
      <c r="G106" s="3" t="s">
        <v>1690</v>
      </c>
      <c r="H106" s="3" t="s">
        <v>1984</v>
      </c>
      <c r="I106" s="3" t="s">
        <v>1985</v>
      </c>
      <c r="J106" s="3" t="s">
        <v>1986</v>
      </c>
      <c r="K106" s="3" t="s">
        <v>1987</v>
      </c>
    </row>
    <row r="107" spans="1:12">
      <c r="A107" s="3">
        <v>106</v>
      </c>
      <c r="B107" s="3" t="s">
        <v>1897</v>
      </c>
      <c r="C107" s="3" t="s">
        <v>46</v>
      </c>
      <c r="D107" s="3" t="s">
        <v>1314</v>
      </c>
      <c r="E107" s="3" t="s">
        <v>1315</v>
      </c>
      <c r="F107" s="3" t="s">
        <v>1320</v>
      </c>
      <c r="G107" s="3" t="s">
        <v>1321</v>
      </c>
      <c r="H107" s="3" t="s">
        <v>1988</v>
      </c>
      <c r="I107" s="3" t="s">
        <v>1989</v>
      </c>
      <c r="J107" s="3" t="s">
        <v>1990</v>
      </c>
      <c r="K107" s="3" t="s">
        <v>1980</v>
      </c>
    </row>
    <row r="108" spans="1:12">
      <c r="A108" s="3">
        <v>107</v>
      </c>
      <c r="B108" s="3" t="s">
        <v>1897</v>
      </c>
      <c r="C108" s="3" t="s">
        <v>46</v>
      </c>
      <c r="D108" s="3" t="s">
        <v>1314</v>
      </c>
      <c r="E108" s="3" t="s">
        <v>1315</v>
      </c>
      <c r="F108" s="3" t="s">
        <v>1328</v>
      </c>
      <c r="G108" s="3" t="s">
        <v>1329</v>
      </c>
      <c r="H108" s="3" t="s">
        <v>1988</v>
      </c>
      <c r="I108" s="3" t="s">
        <v>1989</v>
      </c>
      <c r="J108" s="3" t="s">
        <v>1990</v>
      </c>
      <c r="K108" s="3" t="s">
        <v>1980</v>
      </c>
    </row>
    <row r="109" spans="1:12">
      <c r="A109" s="3">
        <v>108</v>
      </c>
      <c r="B109" s="3" t="s">
        <v>1897</v>
      </c>
      <c r="C109" s="3" t="s">
        <v>46</v>
      </c>
      <c r="D109" s="3" t="s">
        <v>1314</v>
      </c>
      <c r="E109" s="3" t="s">
        <v>1315</v>
      </c>
      <c r="F109" s="3" t="s">
        <v>1330</v>
      </c>
      <c r="G109" s="3" t="s">
        <v>1331</v>
      </c>
      <c r="H109" s="3" t="s">
        <v>1988</v>
      </c>
      <c r="I109" s="3" t="s">
        <v>1989</v>
      </c>
      <c r="J109" s="3" t="s">
        <v>1990</v>
      </c>
      <c r="K109" s="3" t="s">
        <v>1980</v>
      </c>
    </row>
    <row r="110" spans="1:12">
      <c r="A110" s="3">
        <v>109</v>
      </c>
      <c r="B110" s="3" t="s">
        <v>1897</v>
      </c>
      <c r="C110" s="3" t="s">
        <v>46</v>
      </c>
      <c r="D110" s="3" t="s">
        <v>1314</v>
      </c>
      <c r="E110" s="3" t="s">
        <v>1315</v>
      </c>
      <c r="F110" s="3" t="s">
        <v>1332</v>
      </c>
      <c r="G110" s="3" t="s">
        <v>1333</v>
      </c>
      <c r="H110" s="3" t="s">
        <v>1988</v>
      </c>
      <c r="I110" s="3" t="s">
        <v>1989</v>
      </c>
      <c r="J110" s="3" t="s">
        <v>1990</v>
      </c>
      <c r="K110" s="3" t="s">
        <v>1980</v>
      </c>
    </row>
    <row r="111" spans="1:12">
      <c r="A111" s="3">
        <v>110</v>
      </c>
      <c r="B111" s="3" t="s">
        <v>1897</v>
      </c>
      <c r="C111" s="3" t="s">
        <v>46</v>
      </c>
      <c r="D111" s="3" t="s">
        <v>1314</v>
      </c>
      <c r="E111" s="3" t="s">
        <v>1315</v>
      </c>
      <c r="F111" s="3" t="s">
        <v>1336</v>
      </c>
      <c r="G111" s="3" t="s">
        <v>1337</v>
      </c>
      <c r="H111" s="3" t="s">
        <v>1988</v>
      </c>
      <c r="I111" s="3" t="s">
        <v>1989</v>
      </c>
      <c r="J111" s="3" t="s">
        <v>1990</v>
      </c>
      <c r="K111" s="3" t="s">
        <v>1980</v>
      </c>
    </row>
    <row r="112" spans="1:12">
      <c r="A112" s="3">
        <v>111</v>
      </c>
      <c r="B112" s="3" t="s">
        <v>1897</v>
      </c>
      <c r="C112" s="3" t="s">
        <v>46</v>
      </c>
      <c r="D112" s="3" t="s">
        <v>1419</v>
      </c>
      <c r="E112" s="3" t="s">
        <v>1420</v>
      </c>
      <c r="F112" s="3" t="s">
        <v>1438</v>
      </c>
      <c r="G112" s="3" t="s">
        <v>1439</v>
      </c>
      <c r="H112" s="3" t="s">
        <v>1991</v>
      </c>
      <c r="I112" s="3" t="s">
        <v>1992</v>
      </c>
      <c r="J112" s="3" t="s">
        <v>1993</v>
      </c>
      <c r="K112" s="3" t="s">
        <v>1994</v>
      </c>
      <c r="L112" s="3" t="s">
        <v>1995</v>
      </c>
    </row>
    <row r="113" spans="1:12">
      <c r="A113" s="3">
        <v>112</v>
      </c>
      <c r="B113" s="3" t="s">
        <v>1897</v>
      </c>
      <c r="C113" s="3" t="s">
        <v>46</v>
      </c>
      <c r="D113" s="3" t="s">
        <v>1440</v>
      </c>
      <c r="E113" s="3" t="s">
        <v>1441</v>
      </c>
      <c r="F113" s="3" t="s">
        <v>1473</v>
      </c>
      <c r="G113" s="3" t="s">
        <v>1474</v>
      </c>
      <c r="H113" s="3" t="s">
        <v>1996</v>
      </c>
      <c r="I113" s="3" t="s">
        <v>1997</v>
      </c>
      <c r="J113" s="3" t="s">
        <v>1998</v>
      </c>
      <c r="K113" s="3" t="s">
        <v>1901</v>
      </c>
      <c r="L113" s="3" t="s">
        <v>1999</v>
      </c>
    </row>
    <row r="114" spans="1:12">
      <c r="A114" s="3">
        <v>113</v>
      </c>
      <c r="B114" s="3" t="s">
        <v>1897</v>
      </c>
      <c r="C114" s="3" t="s">
        <v>46</v>
      </c>
      <c r="D114" s="3" t="s">
        <v>1440</v>
      </c>
      <c r="E114" s="3" t="s">
        <v>1441</v>
      </c>
      <c r="F114" s="3" t="s">
        <v>1454</v>
      </c>
      <c r="G114" s="3" t="s">
        <v>1455</v>
      </c>
      <c r="H114" s="3" t="s">
        <v>2000</v>
      </c>
      <c r="I114" s="3" t="s">
        <v>2001</v>
      </c>
      <c r="J114" s="3" t="s">
        <v>2002</v>
      </c>
      <c r="K114" s="3" t="s">
        <v>1901</v>
      </c>
    </row>
    <row r="115" spans="1:12">
      <c r="A115" s="3">
        <v>114</v>
      </c>
      <c r="B115" s="3" t="s">
        <v>1897</v>
      </c>
      <c r="C115" s="3" t="s">
        <v>46</v>
      </c>
      <c r="D115" s="3" t="s">
        <v>1440</v>
      </c>
      <c r="E115" s="3" t="s">
        <v>1441</v>
      </c>
      <c r="F115" s="3" t="s">
        <v>1448</v>
      </c>
      <c r="G115" s="3" t="s">
        <v>1449</v>
      </c>
      <c r="H115" s="3" t="s">
        <v>2003</v>
      </c>
      <c r="I115" s="3" t="s">
        <v>2004</v>
      </c>
      <c r="J115" s="3" t="s">
        <v>2005</v>
      </c>
      <c r="K115" s="3" t="s">
        <v>1901</v>
      </c>
    </row>
    <row r="116" spans="1:12">
      <c r="A116" s="3">
        <v>115</v>
      </c>
      <c r="B116" s="3" t="s">
        <v>1897</v>
      </c>
      <c r="C116" s="3" t="s">
        <v>46</v>
      </c>
      <c r="D116" s="3" t="s">
        <v>1440</v>
      </c>
      <c r="E116" s="3" t="s">
        <v>1441</v>
      </c>
      <c r="F116" s="3" t="s">
        <v>1454</v>
      </c>
      <c r="G116" s="3" t="s">
        <v>1455</v>
      </c>
      <c r="H116" s="3" t="s">
        <v>2003</v>
      </c>
      <c r="I116" s="3" t="s">
        <v>2004</v>
      </c>
      <c r="J116" s="3" t="s">
        <v>2005</v>
      </c>
      <c r="K116" s="3" t="s">
        <v>1901</v>
      </c>
    </row>
    <row r="117" spans="1:12">
      <c r="A117" s="3">
        <v>116</v>
      </c>
      <c r="B117" s="3" t="s">
        <v>1897</v>
      </c>
      <c r="C117" s="3" t="s">
        <v>46</v>
      </c>
      <c r="D117" s="3" t="s">
        <v>1440</v>
      </c>
      <c r="E117" s="3" t="s">
        <v>1441</v>
      </c>
      <c r="F117" s="3" t="s">
        <v>1468</v>
      </c>
      <c r="G117" s="3" t="s">
        <v>1469</v>
      </c>
      <c r="H117" s="3" t="s">
        <v>2003</v>
      </c>
      <c r="I117" s="3" t="s">
        <v>2004</v>
      </c>
      <c r="J117" s="3" t="s">
        <v>2005</v>
      </c>
      <c r="K117" s="3" t="s">
        <v>1901</v>
      </c>
    </row>
    <row r="118" spans="1:12">
      <c r="A118" s="3">
        <v>117</v>
      </c>
      <c r="B118" s="3" t="s">
        <v>1897</v>
      </c>
      <c r="C118" s="3" t="s">
        <v>46</v>
      </c>
      <c r="D118" s="3" t="s">
        <v>1440</v>
      </c>
      <c r="E118" s="3" t="s">
        <v>1441</v>
      </c>
      <c r="F118" s="3" t="s">
        <v>1473</v>
      </c>
      <c r="G118" s="3" t="s">
        <v>1474</v>
      </c>
      <c r="H118" s="3" t="s">
        <v>2003</v>
      </c>
      <c r="I118" s="3" t="s">
        <v>2004</v>
      </c>
      <c r="J118" s="3" t="s">
        <v>2005</v>
      </c>
      <c r="K118" s="3" t="s">
        <v>1901</v>
      </c>
    </row>
    <row r="119" spans="1:12">
      <c r="A119" s="3">
        <v>118</v>
      </c>
      <c r="B119" s="3" t="s">
        <v>1897</v>
      </c>
      <c r="C119" s="3" t="s">
        <v>46</v>
      </c>
      <c r="D119" s="3" t="s">
        <v>1705</v>
      </c>
      <c r="E119" s="3" t="s">
        <v>1706</v>
      </c>
      <c r="F119" s="3" t="s">
        <v>1739</v>
      </c>
      <c r="G119" s="3" t="s">
        <v>1740</v>
      </c>
      <c r="H119" s="3" t="s">
        <v>2006</v>
      </c>
      <c r="I119" s="3" t="s">
        <v>2007</v>
      </c>
      <c r="J119" s="3" t="s">
        <v>2008</v>
      </c>
      <c r="K119" s="3" t="s">
        <v>2009</v>
      </c>
    </row>
    <row r="120" spans="1:12">
      <c r="A120" s="3">
        <v>119</v>
      </c>
      <c r="B120" s="3" t="s">
        <v>1897</v>
      </c>
      <c r="C120" s="3" t="s">
        <v>46</v>
      </c>
      <c r="D120" s="3" t="s">
        <v>1862</v>
      </c>
      <c r="E120" s="3" t="s">
        <v>1863</v>
      </c>
      <c r="F120" s="3" t="s">
        <v>1862</v>
      </c>
      <c r="G120" s="3" t="s">
        <v>1863</v>
      </c>
      <c r="H120" s="3" t="s">
        <v>2010</v>
      </c>
      <c r="I120" s="3" t="s">
        <v>2011</v>
      </c>
      <c r="J120" s="3" t="s">
        <v>2012</v>
      </c>
      <c r="K120" s="3" t="s">
        <v>2013</v>
      </c>
    </row>
    <row r="121" spans="1:12">
      <c r="A121" s="3">
        <v>120</v>
      </c>
      <c r="B121" s="3" t="s">
        <v>1897</v>
      </c>
      <c r="C121" s="3" t="s">
        <v>46</v>
      </c>
      <c r="D121" s="3" t="s">
        <v>1856</v>
      </c>
      <c r="E121" s="3" t="s">
        <v>1857</v>
      </c>
      <c r="F121" s="3" t="s">
        <v>1856</v>
      </c>
      <c r="G121" s="3" t="s">
        <v>1857</v>
      </c>
      <c r="H121" s="3" t="s">
        <v>2014</v>
      </c>
      <c r="I121" s="3" t="s">
        <v>2015</v>
      </c>
      <c r="J121" s="3" t="s">
        <v>2016</v>
      </c>
      <c r="K121" s="3" t="s">
        <v>2017</v>
      </c>
    </row>
    <row r="122" spans="1:12">
      <c r="A122" s="3">
        <v>121</v>
      </c>
      <c r="B122" s="3" t="s">
        <v>1897</v>
      </c>
      <c r="C122" s="3" t="s">
        <v>46</v>
      </c>
      <c r="D122" s="3" t="s">
        <v>1440</v>
      </c>
      <c r="E122" s="3" t="s">
        <v>1441</v>
      </c>
      <c r="F122" s="3" t="s">
        <v>1450</v>
      </c>
      <c r="G122" s="3" t="s">
        <v>1451</v>
      </c>
      <c r="H122" s="3" t="s">
        <v>2018</v>
      </c>
      <c r="I122" s="3" t="s">
        <v>2019</v>
      </c>
      <c r="J122" s="3" t="s">
        <v>2020</v>
      </c>
      <c r="K122" s="3" t="s">
        <v>1901</v>
      </c>
    </row>
    <row r="123" spans="1:12">
      <c r="A123" s="3">
        <v>122</v>
      </c>
      <c r="B123" s="3" t="s">
        <v>1897</v>
      </c>
      <c r="C123" s="3" t="s">
        <v>46</v>
      </c>
      <c r="D123" s="3" t="s">
        <v>1856</v>
      </c>
      <c r="E123" s="3" t="s">
        <v>1857</v>
      </c>
      <c r="F123" s="3" t="s">
        <v>1856</v>
      </c>
      <c r="G123" s="3" t="s">
        <v>1857</v>
      </c>
      <c r="H123" s="3" t="s">
        <v>2021</v>
      </c>
      <c r="I123" s="3" t="s">
        <v>2022</v>
      </c>
      <c r="J123" s="3" t="s">
        <v>2023</v>
      </c>
      <c r="K123" s="3" t="s">
        <v>2017</v>
      </c>
    </row>
    <row r="124" spans="1:12">
      <c r="A124" s="3">
        <v>123</v>
      </c>
      <c r="B124" s="3" t="s">
        <v>1897</v>
      </c>
      <c r="C124" s="3" t="s">
        <v>46</v>
      </c>
      <c r="D124" s="3" t="s">
        <v>1853</v>
      </c>
      <c r="E124" s="3" t="s">
        <v>1854</v>
      </c>
      <c r="F124" s="3" t="s">
        <v>1853</v>
      </c>
      <c r="G124" s="3" t="s">
        <v>1854</v>
      </c>
      <c r="H124" s="3" t="s">
        <v>2024</v>
      </c>
      <c r="I124" s="3" t="s">
        <v>2025</v>
      </c>
      <c r="J124" s="3" t="s">
        <v>2026</v>
      </c>
      <c r="K124" s="3" t="s">
        <v>1980</v>
      </c>
    </row>
    <row r="125" spans="1:12">
      <c r="A125" s="3">
        <v>124</v>
      </c>
      <c r="B125" s="3" t="s">
        <v>1897</v>
      </c>
      <c r="C125" s="3" t="s">
        <v>46</v>
      </c>
      <c r="D125" s="3" t="s">
        <v>1234</v>
      </c>
      <c r="E125" s="3" t="s">
        <v>1235</v>
      </c>
      <c r="F125" s="3" t="s">
        <v>1258</v>
      </c>
      <c r="G125" s="3" t="s">
        <v>1259</v>
      </c>
      <c r="H125" s="3" t="s">
        <v>2027</v>
      </c>
      <c r="I125" s="3" t="s">
        <v>2028</v>
      </c>
      <c r="J125" s="3" t="s">
        <v>2029</v>
      </c>
      <c r="K125" s="3" t="s">
        <v>1968</v>
      </c>
    </row>
    <row r="126" spans="1:12">
      <c r="A126" s="3">
        <v>125</v>
      </c>
      <c r="B126" s="3" t="s">
        <v>1897</v>
      </c>
      <c r="C126" s="3" t="s">
        <v>46</v>
      </c>
      <c r="D126" s="3" t="s">
        <v>1856</v>
      </c>
      <c r="E126" s="3" t="s">
        <v>1857</v>
      </c>
      <c r="F126" s="3" t="s">
        <v>1856</v>
      </c>
      <c r="G126" s="3" t="s">
        <v>1857</v>
      </c>
      <c r="H126" s="3" t="s">
        <v>2030</v>
      </c>
      <c r="I126" s="3" t="s">
        <v>2031</v>
      </c>
      <c r="J126" s="3" t="s">
        <v>2032</v>
      </c>
      <c r="K126" s="3" t="s">
        <v>2033</v>
      </c>
      <c r="L126" s="3" t="s">
        <v>2034</v>
      </c>
    </row>
    <row r="127" spans="1:12">
      <c r="A127" s="3">
        <v>126</v>
      </c>
      <c r="B127" s="3" t="s">
        <v>1897</v>
      </c>
      <c r="C127" s="3" t="s">
        <v>46</v>
      </c>
      <c r="D127" s="3" t="s">
        <v>1314</v>
      </c>
      <c r="E127" s="3" t="s">
        <v>1315</v>
      </c>
      <c r="F127" s="3" t="s">
        <v>1340</v>
      </c>
      <c r="G127" s="3" t="s">
        <v>1341</v>
      </c>
      <c r="H127" s="3" t="s">
        <v>2035</v>
      </c>
      <c r="I127" s="3" t="s">
        <v>2036</v>
      </c>
      <c r="J127" s="3" t="s">
        <v>2037</v>
      </c>
      <c r="K127" s="3" t="s">
        <v>2038</v>
      </c>
    </row>
    <row r="128" spans="1:12">
      <c r="A128" s="3">
        <v>127</v>
      </c>
      <c r="B128" s="3" t="s">
        <v>1897</v>
      </c>
      <c r="C128" s="3" t="s">
        <v>46</v>
      </c>
      <c r="D128" s="3" t="s">
        <v>1853</v>
      </c>
      <c r="E128" s="3" t="s">
        <v>1854</v>
      </c>
      <c r="F128" s="3" t="s">
        <v>1853</v>
      </c>
      <c r="G128" s="3" t="s">
        <v>1854</v>
      </c>
      <c r="H128" s="3" t="s">
        <v>2039</v>
      </c>
      <c r="I128" s="3" t="s">
        <v>2040</v>
      </c>
      <c r="J128" s="3" t="s">
        <v>2041</v>
      </c>
      <c r="K128" s="3" t="s">
        <v>1980</v>
      </c>
    </row>
    <row r="129" spans="1:12">
      <c r="A129" s="3">
        <v>128</v>
      </c>
      <c r="B129" s="3" t="s">
        <v>1897</v>
      </c>
      <c r="C129" s="3" t="s">
        <v>46</v>
      </c>
      <c r="D129" s="3" t="s">
        <v>1440</v>
      </c>
      <c r="E129" s="3" t="s">
        <v>1441</v>
      </c>
      <c r="F129" s="3" t="s">
        <v>1452</v>
      </c>
      <c r="G129" s="3" t="s">
        <v>1453</v>
      </c>
      <c r="H129" s="3" t="s">
        <v>2042</v>
      </c>
      <c r="I129" s="3" t="s">
        <v>2043</v>
      </c>
      <c r="J129" s="3" t="s">
        <v>2044</v>
      </c>
      <c r="K129" s="3" t="s">
        <v>1901</v>
      </c>
    </row>
    <row r="130" spans="1:12">
      <c r="A130" s="3">
        <v>129</v>
      </c>
      <c r="B130" s="3" t="s">
        <v>1897</v>
      </c>
      <c r="C130" s="3" t="s">
        <v>46</v>
      </c>
      <c r="D130" s="3" t="s">
        <v>1511</v>
      </c>
      <c r="E130" s="3" t="s">
        <v>1512</v>
      </c>
      <c r="F130" s="3" t="s">
        <v>1517</v>
      </c>
      <c r="G130" s="3" t="s">
        <v>1518</v>
      </c>
      <c r="H130" s="3" t="s">
        <v>2045</v>
      </c>
      <c r="I130" s="3" t="s">
        <v>2046</v>
      </c>
      <c r="J130" s="3" t="s">
        <v>2047</v>
      </c>
      <c r="K130" s="3" t="s">
        <v>2048</v>
      </c>
    </row>
    <row r="131" spans="1:12">
      <c r="A131" s="3">
        <v>130</v>
      </c>
      <c r="B131" s="3" t="s">
        <v>1897</v>
      </c>
      <c r="C131" s="3" t="s">
        <v>46</v>
      </c>
      <c r="D131" s="3" t="s">
        <v>1853</v>
      </c>
      <c r="E131" s="3" t="s">
        <v>1854</v>
      </c>
      <c r="F131" s="3" t="s">
        <v>1853</v>
      </c>
      <c r="G131" s="3" t="s">
        <v>1854</v>
      </c>
      <c r="H131" s="3" t="s">
        <v>2049</v>
      </c>
      <c r="I131" s="3" t="s">
        <v>2050</v>
      </c>
      <c r="J131" s="3" t="s">
        <v>2051</v>
      </c>
      <c r="K131" s="3" t="s">
        <v>1980</v>
      </c>
    </row>
    <row r="132" spans="1:12">
      <c r="A132" s="3">
        <v>131</v>
      </c>
      <c r="B132" s="3" t="s">
        <v>1897</v>
      </c>
      <c r="C132" s="3" t="s">
        <v>46</v>
      </c>
      <c r="D132" s="3" t="s">
        <v>1234</v>
      </c>
      <c r="E132" s="3" t="s">
        <v>1235</v>
      </c>
      <c r="F132" s="3" t="s">
        <v>1258</v>
      </c>
      <c r="G132" s="3" t="s">
        <v>1259</v>
      </c>
      <c r="H132" s="3" t="s">
        <v>2052</v>
      </c>
      <c r="I132" s="3" t="s">
        <v>2053</v>
      </c>
      <c r="J132" s="3" t="s">
        <v>2054</v>
      </c>
      <c r="K132" s="3" t="s">
        <v>1968</v>
      </c>
      <c r="L132" s="3" t="s">
        <v>2055</v>
      </c>
    </row>
    <row r="133" spans="1:12">
      <c r="A133" s="3">
        <v>132</v>
      </c>
      <c r="B133" s="3" t="s">
        <v>1897</v>
      </c>
      <c r="C133" s="3" t="s">
        <v>46</v>
      </c>
      <c r="D133" s="3" t="s">
        <v>1314</v>
      </c>
      <c r="E133" s="3" t="s">
        <v>1315</v>
      </c>
      <c r="F133" s="3" t="s">
        <v>1340</v>
      </c>
      <c r="G133" s="3" t="s">
        <v>1341</v>
      </c>
      <c r="H133" s="3" t="s">
        <v>2052</v>
      </c>
      <c r="I133" s="3" t="s">
        <v>2053</v>
      </c>
      <c r="J133" s="3" t="s">
        <v>2054</v>
      </c>
      <c r="K133" s="3" t="s">
        <v>1968</v>
      </c>
      <c r="L133" s="3" t="s">
        <v>2055</v>
      </c>
    </row>
    <row r="134" spans="1:12">
      <c r="A134" s="3">
        <v>133</v>
      </c>
      <c r="B134" s="3" t="s">
        <v>1897</v>
      </c>
      <c r="C134" s="3" t="s">
        <v>46</v>
      </c>
      <c r="D134" s="3" t="s">
        <v>1853</v>
      </c>
      <c r="E134" s="3" t="s">
        <v>1854</v>
      </c>
      <c r="F134" s="3" t="s">
        <v>1853</v>
      </c>
      <c r="G134" s="3" t="s">
        <v>1854</v>
      </c>
      <c r="H134" s="3" t="s">
        <v>2056</v>
      </c>
      <c r="I134" s="3" t="s">
        <v>2057</v>
      </c>
      <c r="J134" s="3" t="s">
        <v>2058</v>
      </c>
      <c r="K134" s="3" t="s">
        <v>1980</v>
      </c>
      <c r="L134" s="3" t="s">
        <v>2059</v>
      </c>
    </row>
    <row r="135" spans="1:12">
      <c r="A135" s="3">
        <v>134</v>
      </c>
      <c r="B135" s="3" t="s">
        <v>1897</v>
      </c>
      <c r="C135" s="3" t="s">
        <v>46</v>
      </c>
      <c r="D135" s="3" t="s">
        <v>1782</v>
      </c>
      <c r="E135" s="3" t="s">
        <v>1783</v>
      </c>
      <c r="F135" s="3" t="s">
        <v>1788</v>
      </c>
      <c r="G135" s="3" t="s">
        <v>1789</v>
      </c>
      <c r="H135" s="3" t="s">
        <v>2060</v>
      </c>
      <c r="I135" s="3" t="s">
        <v>2061</v>
      </c>
      <c r="J135" s="3" t="s">
        <v>2062</v>
      </c>
      <c r="K135" s="3" t="s">
        <v>2063</v>
      </c>
    </row>
    <row r="136" spans="1:12">
      <c r="A136" s="3">
        <v>135</v>
      </c>
      <c r="B136" s="3" t="s">
        <v>1897</v>
      </c>
      <c r="C136" s="3" t="s">
        <v>46</v>
      </c>
      <c r="D136" s="3" t="s">
        <v>1314</v>
      </c>
      <c r="E136" s="3" t="s">
        <v>1315</v>
      </c>
      <c r="F136" s="3" t="s">
        <v>1328</v>
      </c>
      <c r="G136" s="3" t="s">
        <v>1329</v>
      </c>
      <c r="H136" s="3" t="s">
        <v>2064</v>
      </c>
      <c r="I136" s="3" t="s">
        <v>2065</v>
      </c>
      <c r="J136" s="3" t="s">
        <v>2066</v>
      </c>
      <c r="K136" s="3" t="s">
        <v>1980</v>
      </c>
    </row>
    <row r="137" spans="1:12">
      <c r="A137" s="3">
        <v>136</v>
      </c>
      <c r="B137" s="3" t="s">
        <v>1897</v>
      </c>
      <c r="C137" s="3" t="s">
        <v>46</v>
      </c>
      <c r="D137" s="3" t="s">
        <v>1314</v>
      </c>
      <c r="E137" s="3" t="s">
        <v>1315</v>
      </c>
      <c r="F137" s="3" t="s">
        <v>1320</v>
      </c>
      <c r="G137" s="3" t="s">
        <v>1321</v>
      </c>
      <c r="H137" s="3" t="s">
        <v>2067</v>
      </c>
      <c r="I137" s="3" t="s">
        <v>2068</v>
      </c>
      <c r="J137" s="3" t="s">
        <v>2069</v>
      </c>
      <c r="K137" s="3" t="s">
        <v>1980</v>
      </c>
    </row>
    <row r="138" spans="1:12">
      <c r="A138" s="3">
        <v>137</v>
      </c>
      <c r="B138" s="3" t="s">
        <v>1897</v>
      </c>
      <c r="C138" s="3" t="s">
        <v>46</v>
      </c>
      <c r="D138" s="3" t="s">
        <v>1314</v>
      </c>
      <c r="E138" s="3" t="s">
        <v>1315</v>
      </c>
      <c r="F138" s="3" t="s">
        <v>1340</v>
      </c>
      <c r="G138" s="3" t="s">
        <v>1341</v>
      </c>
      <c r="H138" s="3" t="s">
        <v>2067</v>
      </c>
      <c r="I138" s="3" t="s">
        <v>2068</v>
      </c>
      <c r="J138" s="3" t="s">
        <v>2069</v>
      </c>
      <c r="K138" s="3" t="s">
        <v>1980</v>
      </c>
    </row>
    <row r="139" spans="1:12">
      <c r="A139" s="3">
        <v>138</v>
      </c>
      <c r="B139" s="3" t="s">
        <v>1897</v>
      </c>
      <c r="C139" s="3" t="s">
        <v>46</v>
      </c>
      <c r="D139" s="3" t="s">
        <v>1314</v>
      </c>
      <c r="E139" s="3" t="s">
        <v>1315</v>
      </c>
      <c r="F139" s="3" t="s">
        <v>1320</v>
      </c>
      <c r="G139" s="3" t="s">
        <v>1321</v>
      </c>
      <c r="H139" s="3" t="s">
        <v>2070</v>
      </c>
      <c r="I139" s="3" t="s">
        <v>2071</v>
      </c>
      <c r="J139" s="3" t="s">
        <v>2072</v>
      </c>
      <c r="K139" s="3" t="s">
        <v>1980</v>
      </c>
    </row>
    <row r="140" spans="1:12">
      <c r="A140" s="3">
        <v>139</v>
      </c>
      <c r="B140" s="3" t="s">
        <v>1897</v>
      </c>
      <c r="C140" s="3" t="s">
        <v>46</v>
      </c>
      <c r="D140" s="3" t="s">
        <v>1314</v>
      </c>
      <c r="E140" s="3" t="s">
        <v>1315</v>
      </c>
      <c r="F140" s="3" t="s">
        <v>1332</v>
      </c>
      <c r="G140" s="3" t="s">
        <v>1333</v>
      </c>
      <c r="H140" s="3" t="s">
        <v>2073</v>
      </c>
      <c r="I140" s="3" t="s">
        <v>2071</v>
      </c>
      <c r="J140" s="3" t="s">
        <v>2074</v>
      </c>
      <c r="K140" s="3" t="s">
        <v>1980</v>
      </c>
    </row>
    <row r="141" spans="1:12">
      <c r="A141" s="3">
        <v>140</v>
      </c>
      <c r="B141" s="3" t="s">
        <v>1897</v>
      </c>
      <c r="C141" s="3" t="s">
        <v>46</v>
      </c>
      <c r="D141" s="3" t="s">
        <v>1314</v>
      </c>
      <c r="E141" s="3" t="s">
        <v>1315</v>
      </c>
      <c r="F141" s="3" t="s">
        <v>1340</v>
      </c>
      <c r="G141" s="3" t="s">
        <v>1341</v>
      </c>
      <c r="H141" s="3" t="s">
        <v>2070</v>
      </c>
      <c r="I141" s="3" t="s">
        <v>2071</v>
      </c>
      <c r="J141" s="3" t="s">
        <v>2072</v>
      </c>
      <c r="K141" s="3" t="s">
        <v>1980</v>
      </c>
    </row>
    <row r="142" spans="1:12">
      <c r="A142" s="3">
        <v>141</v>
      </c>
      <c r="B142" s="3" t="s">
        <v>1897</v>
      </c>
      <c r="C142" s="3" t="s">
        <v>46</v>
      </c>
      <c r="D142" s="3" t="s">
        <v>1577</v>
      </c>
      <c r="E142" s="3" t="s">
        <v>1578</v>
      </c>
      <c r="F142" s="3" t="s">
        <v>1596</v>
      </c>
      <c r="G142" s="3" t="s">
        <v>1597</v>
      </c>
      <c r="H142" s="3" t="s">
        <v>2075</v>
      </c>
      <c r="I142" s="3" t="s">
        <v>2076</v>
      </c>
      <c r="J142" s="3" t="s">
        <v>2077</v>
      </c>
      <c r="K142" s="3" t="s">
        <v>2078</v>
      </c>
    </row>
    <row r="143" spans="1:12">
      <c r="A143" s="3">
        <v>142</v>
      </c>
      <c r="B143" s="3" t="s">
        <v>1897</v>
      </c>
      <c r="C143" s="3" t="s">
        <v>46</v>
      </c>
      <c r="D143" s="3" t="s">
        <v>1577</v>
      </c>
      <c r="E143" s="3" t="s">
        <v>1578</v>
      </c>
      <c r="F143" s="3" t="s">
        <v>1598</v>
      </c>
      <c r="G143" s="3" t="s">
        <v>1599</v>
      </c>
      <c r="H143" s="3" t="s">
        <v>2075</v>
      </c>
      <c r="I143" s="3" t="s">
        <v>2076</v>
      </c>
      <c r="J143" s="3" t="s">
        <v>2077</v>
      </c>
      <c r="K143" s="3" t="s">
        <v>2078</v>
      </c>
    </row>
    <row r="144" spans="1:12">
      <c r="A144" s="3">
        <v>143</v>
      </c>
      <c r="B144" s="3" t="s">
        <v>1897</v>
      </c>
      <c r="C144" s="3" t="s">
        <v>46</v>
      </c>
      <c r="D144" s="3" t="s">
        <v>1618</v>
      </c>
      <c r="E144" s="3" t="s">
        <v>1619</v>
      </c>
      <c r="F144" s="3" t="s">
        <v>1637</v>
      </c>
      <c r="G144" s="3" t="s">
        <v>1638</v>
      </c>
      <c r="H144" s="3" t="s">
        <v>2075</v>
      </c>
      <c r="I144" s="3" t="s">
        <v>2076</v>
      </c>
      <c r="J144" s="3" t="s">
        <v>2077</v>
      </c>
      <c r="K144" s="3" t="s">
        <v>2078</v>
      </c>
    </row>
    <row r="145" spans="1:12">
      <c r="A145" s="3">
        <v>144</v>
      </c>
      <c r="B145" s="3" t="s">
        <v>1897</v>
      </c>
      <c r="C145" s="3" t="s">
        <v>46</v>
      </c>
      <c r="D145" s="3" t="s">
        <v>1853</v>
      </c>
      <c r="E145" s="3" t="s">
        <v>1854</v>
      </c>
      <c r="F145" s="3" t="s">
        <v>1853</v>
      </c>
      <c r="G145" s="3" t="s">
        <v>1854</v>
      </c>
      <c r="H145" s="3" t="s">
        <v>2079</v>
      </c>
      <c r="I145" s="3" t="s">
        <v>2080</v>
      </c>
      <c r="J145" s="3" t="s">
        <v>2081</v>
      </c>
      <c r="K145" s="3" t="s">
        <v>1980</v>
      </c>
    </row>
    <row r="146" spans="1:12">
      <c r="A146" s="3">
        <v>145</v>
      </c>
      <c r="B146" s="3" t="s">
        <v>1897</v>
      </c>
      <c r="C146" s="3" t="s">
        <v>46</v>
      </c>
      <c r="D146" s="3" t="s">
        <v>1440</v>
      </c>
      <c r="E146" s="3" t="s">
        <v>1441</v>
      </c>
      <c r="F146" s="3" t="s">
        <v>1456</v>
      </c>
      <c r="G146" s="3" t="s">
        <v>1457</v>
      </c>
      <c r="H146" s="3" t="s">
        <v>2082</v>
      </c>
      <c r="I146" s="3" t="s">
        <v>2083</v>
      </c>
      <c r="J146" s="3" t="s">
        <v>2084</v>
      </c>
      <c r="K146" s="3" t="s">
        <v>2085</v>
      </c>
      <c r="L146" s="3" t="s">
        <v>2086</v>
      </c>
    </row>
    <row r="147" spans="1:12">
      <c r="A147" s="3">
        <v>146</v>
      </c>
      <c r="B147" s="3" t="s">
        <v>1897</v>
      </c>
      <c r="C147" s="3" t="s">
        <v>46</v>
      </c>
      <c r="D147" s="3" t="s">
        <v>1263</v>
      </c>
      <c r="E147" s="3" t="s">
        <v>1264</v>
      </c>
      <c r="F147" s="3" t="s">
        <v>1293</v>
      </c>
      <c r="G147" s="3" t="s">
        <v>1294</v>
      </c>
      <c r="H147" s="3" t="s">
        <v>2087</v>
      </c>
      <c r="I147" s="3" t="s">
        <v>2088</v>
      </c>
      <c r="J147" s="3" t="s">
        <v>2089</v>
      </c>
      <c r="K147" s="3" t="s">
        <v>1906</v>
      </c>
    </row>
    <row r="148" spans="1:12">
      <c r="A148" s="3">
        <v>147</v>
      </c>
      <c r="B148" s="3" t="s">
        <v>1897</v>
      </c>
      <c r="C148" s="3" t="s">
        <v>46</v>
      </c>
      <c r="D148" s="3" t="s">
        <v>1295</v>
      </c>
      <c r="E148" s="3" t="s">
        <v>1296</v>
      </c>
      <c r="F148" s="3" t="s">
        <v>1311</v>
      </c>
      <c r="G148" s="3" t="s">
        <v>1312</v>
      </c>
      <c r="H148" s="3" t="s">
        <v>2087</v>
      </c>
      <c r="I148" s="3" t="s">
        <v>2088</v>
      </c>
      <c r="J148" s="3" t="s">
        <v>2089</v>
      </c>
      <c r="K148" s="3" t="s">
        <v>1906</v>
      </c>
    </row>
    <row r="149" spans="1:12">
      <c r="A149" s="3">
        <v>148</v>
      </c>
      <c r="B149" s="3" t="s">
        <v>1897</v>
      </c>
      <c r="C149" s="3" t="s">
        <v>46</v>
      </c>
      <c r="D149" s="3" t="s">
        <v>1342</v>
      </c>
      <c r="E149" s="3" t="s">
        <v>1343</v>
      </c>
      <c r="F149" s="3" t="s">
        <v>1362</v>
      </c>
      <c r="G149" s="3" t="s">
        <v>1363</v>
      </c>
      <c r="H149" s="3" t="s">
        <v>2087</v>
      </c>
      <c r="I149" s="3" t="s">
        <v>2088</v>
      </c>
      <c r="J149" s="3" t="s">
        <v>2089</v>
      </c>
      <c r="K149" s="3" t="s">
        <v>1906</v>
      </c>
    </row>
    <row r="150" spans="1:12">
      <c r="A150" s="3">
        <v>149</v>
      </c>
      <c r="B150" s="3" t="s">
        <v>1897</v>
      </c>
      <c r="C150" s="3" t="s">
        <v>46</v>
      </c>
      <c r="D150" s="3" t="s">
        <v>1364</v>
      </c>
      <c r="E150" s="3" t="s">
        <v>1365</v>
      </c>
      <c r="F150" s="3" t="s">
        <v>1391</v>
      </c>
      <c r="G150" s="3" t="s">
        <v>1392</v>
      </c>
      <c r="H150" s="3" t="s">
        <v>2087</v>
      </c>
      <c r="I150" s="3" t="s">
        <v>2088</v>
      </c>
      <c r="J150" s="3" t="s">
        <v>2089</v>
      </c>
      <c r="K150" s="3" t="s">
        <v>1906</v>
      </c>
    </row>
    <row r="151" spans="1:12">
      <c r="A151" s="3">
        <v>150</v>
      </c>
      <c r="B151" s="3" t="s">
        <v>1897</v>
      </c>
      <c r="C151" s="3" t="s">
        <v>46</v>
      </c>
      <c r="D151" s="3" t="s">
        <v>1397</v>
      </c>
      <c r="E151" s="3" t="s">
        <v>1398</v>
      </c>
      <c r="F151" s="3" t="s">
        <v>1417</v>
      </c>
      <c r="G151" s="3" t="s">
        <v>1418</v>
      </c>
      <c r="H151" s="3" t="s">
        <v>2087</v>
      </c>
      <c r="I151" s="3" t="s">
        <v>2088</v>
      </c>
      <c r="J151" s="3" t="s">
        <v>2089</v>
      </c>
      <c r="K151" s="3" t="s">
        <v>1906</v>
      </c>
    </row>
    <row r="152" spans="1:12">
      <c r="A152" s="3">
        <v>151</v>
      </c>
      <c r="B152" s="3" t="s">
        <v>1897</v>
      </c>
      <c r="C152" s="3" t="s">
        <v>46</v>
      </c>
      <c r="D152" s="3" t="s">
        <v>1440</v>
      </c>
      <c r="E152" s="3" t="s">
        <v>1441</v>
      </c>
      <c r="F152" s="3" t="s">
        <v>1452</v>
      </c>
      <c r="G152" s="3" t="s">
        <v>1453</v>
      </c>
      <c r="H152" s="3" t="s">
        <v>2087</v>
      </c>
      <c r="I152" s="3" t="s">
        <v>2088</v>
      </c>
      <c r="J152" s="3" t="s">
        <v>2089</v>
      </c>
      <c r="K152" s="3" t="s">
        <v>1906</v>
      </c>
    </row>
    <row r="153" spans="1:12">
      <c r="A153" s="3">
        <v>152</v>
      </c>
      <c r="B153" s="3" t="s">
        <v>1897</v>
      </c>
      <c r="C153" s="3" t="s">
        <v>46</v>
      </c>
      <c r="D153" s="3" t="s">
        <v>1440</v>
      </c>
      <c r="E153" s="3" t="s">
        <v>1441</v>
      </c>
      <c r="F153" s="3" t="s">
        <v>1464</v>
      </c>
      <c r="G153" s="3" t="s">
        <v>1465</v>
      </c>
      <c r="H153" s="3" t="s">
        <v>2087</v>
      </c>
      <c r="I153" s="3" t="s">
        <v>2088</v>
      </c>
      <c r="J153" s="3" t="s">
        <v>2089</v>
      </c>
      <c r="K153" s="3" t="s">
        <v>1906</v>
      </c>
    </row>
    <row r="154" spans="1:12">
      <c r="A154" s="3">
        <v>153</v>
      </c>
      <c r="B154" s="3" t="s">
        <v>1897</v>
      </c>
      <c r="C154" s="3" t="s">
        <v>46</v>
      </c>
      <c r="D154" s="3" t="s">
        <v>1440</v>
      </c>
      <c r="E154" s="3" t="s">
        <v>1441</v>
      </c>
      <c r="F154" s="3" t="s">
        <v>1473</v>
      </c>
      <c r="G154" s="3" t="s">
        <v>1474</v>
      </c>
      <c r="H154" s="3" t="s">
        <v>2087</v>
      </c>
      <c r="I154" s="3" t="s">
        <v>2088</v>
      </c>
      <c r="J154" s="3" t="s">
        <v>2089</v>
      </c>
      <c r="K154" s="3" t="s">
        <v>1906</v>
      </c>
    </row>
    <row r="155" spans="1:12">
      <c r="A155" s="3">
        <v>154</v>
      </c>
      <c r="B155" s="3" t="s">
        <v>1897</v>
      </c>
      <c r="C155" s="3" t="s">
        <v>46</v>
      </c>
      <c r="D155" s="3" t="s">
        <v>1511</v>
      </c>
      <c r="E155" s="3" t="s">
        <v>1512</v>
      </c>
      <c r="F155" s="3" t="s">
        <v>1517</v>
      </c>
      <c r="G155" s="3" t="s">
        <v>1518</v>
      </c>
      <c r="H155" s="3" t="s">
        <v>2087</v>
      </c>
      <c r="I155" s="3" t="s">
        <v>2088</v>
      </c>
      <c r="J155" s="3" t="s">
        <v>2089</v>
      </c>
      <c r="K155" s="3" t="s">
        <v>1906</v>
      </c>
    </row>
    <row r="156" spans="1:12">
      <c r="A156" s="3">
        <v>155</v>
      </c>
      <c r="B156" s="3" t="s">
        <v>1897</v>
      </c>
      <c r="C156" s="3" t="s">
        <v>46</v>
      </c>
      <c r="D156" s="3" t="s">
        <v>1511</v>
      </c>
      <c r="E156" s="3" t="s">
        <v>1512</v>
      </c>
      <c r="F156" s="3" t="s">
        <v>1523</v>
      </c>
      <c r="G156" s="3" t="s">
        <v>1524</v>
      </c>
      <c r="H156" s="3" t="s">
        <v>2087</v>
      </c>
      <c r="I156" s="3" t="s">
        <v>2088</v>
      </c>
      <c r="J156" s="3" t="s">
        <v>2089</v>
      </c>
      <c r="K156" s="3" t="s">
        <v>1906</v>
      </c>
    </row>
    <row r="157" spans="1:12">
      <c r="A157" s="3">
        <v>156</v>
      </c>
      <c r="B157" s="3" t="s">
        <v>1897</v>
      </c>
      <c r="C157" s="3" t="s">
        <v>46</v>
      </c>
      <c r="D157" s="3" t="s">
        <v>1527</v>
      </c>
      <c r="E157" s="3" t="s">
        <v>1528</v>
      </c>
      <c r="F157" s="3" t="s">
        <v>1547</v>
      </c>
      <c r="G157" s="3" t="s">
        <v>1548</v>
      </c>
      <c r="H157" s="3" t="s">
        <v>2087</v>
      </c>
      <c r="I157" s="3" t="s">
        <v>2088</v>
      </c>
      <c r="J157" s="3" t="s">
        <v>2089</v>
      </c>
      <c r="K157" s="3" t="s">
        <v>1906</v>
      </c>
    </row>
    <row r="158" spans="1:12">
      <c r="A158" s="3">
        <v>157</v>
      </c>
      <c r="B158" s="3" t="s">
        <v>1897</v>
      </c>
      <c r="C158" s="3" t="s">
        <v>46</v>
      </c>
      <c r="D158" s="3" t="s">
        <v>1639</v>
      </c>
      <c r="E158" s="3" t="s">
        <v>1640</v>
      </c>
      <c r="F158" s="3" t="s">
        <v>1667</v>
      </c>
      <c r="G158" s="3" t="s">
        <v>1668</v>
      </c>
      <c r="H158" s="3" t="s">
        <v>2087</v>
      </c>
      <c r="I158" s="3" t="s">
        <v>2088</v>
      </c>
      <c r="J158" s="3" t="s">
        <v>2089</v>
      </c>
      <c r="K158" s="3" t="s">
        <v>1906</v>
      </c>
    </row>
    <row r="159" spans="1:12">
      <c r="A159" s="3">
        <v>158</v>
      </c>
      <c r="B159" s="3" t="s">
        <v>1897</v>
      </c>
      <c r="C159" s="3" t="s">
        <v>46</v>
      </c>
      <c r="D159" s="3" t="s">
        <v>1741</v>
      </c>
      <c r="E159" s="3" t="s">
        <v>1742</v>
      </c>
      <c r="F159" s="3" t="s">
        <v>1757</v>
      </c>
      <c r="G159" s="3" t="s">
        <v>1758</v>
      </c>
      <c r="H159" s="3" t="s">
        <v>2087</v>
      </c>
      <c r="I159" s="3" t="s">
        <v>2088</v>
      </c>
      <c r="J159" s="3" t="s">
        <v>2089</v>
      </c>
      <c r="K159" s="3" t="s">
        <v>1906</v>
      </c>
    </row>
    <row r="160" spans="1:12">
      <c r="A160" s="3">
        <v>159</v>
      </c>
      <c r="B160" s="3" t="s">
        <v>1897</v>
      </c>
      <c r="C160" s="3" t="s">
        <v>46</v>
      </c>
      <c r="D160" s="3" t="s">
        <v>1802</v>
      </c>
      <c r="E160" s="3" t="s">
        <v>1803</v>
      </c>
      <c r="F160" s="3" t="s">
        <v>1817</v>
      </c>
      <c r="G160" s="3" t="s">
        <v>1818</v>
      </c>
      <c r="H160" s="3" t="s">
        <v>2087</v>
      </c>
      <c r="I160" s="3" t="s">
        <v>2088</v>
      </c>
      <c r="J160" s="3" t="s">
        <v>2089</v>
      </c>
      <c r="K160" s="3" t="s">
        <v>1906</v>
      </c>
    </row>
    <row r="161" spans="1:12">
      <c r="A161" s="3">
        <v>160</v>
      </c>
      <c r="B161" s="3" t="s">
        <v>1897</v>
      </c>
      <c r="C161" s="3" t="s">
        <v>46</v>
      </c>
      <c r="D161" s="3" t="s">
        <v>1856</v>
      </c>
      <c r="E161" s="3" t="s">
        <v>1857</v>
      </c>
      <c r="F161" s="3" t="s">
        <v>1856</v>
      </c>
      <c r="G161" s="3" t="s">
        <v>1857</v>
      </c>
      <c r="H161" s="3" t="s">
        <v>2087</v>
      </c>
      <c r="I161" s="3" t="s">
        <v>2088</v>
      </c>
      <c r="J161" s="3" t="s">
        <v>2089</v>
      </c>
      <c r="K161" s="3" t="s">
        <v>1906</v>
      </c>
    </row>
    <row r="162" spans="1:12">
      <c r="A162" s="3">
        <v>161</v>
      </c>
      <c r="B162" s="3" t="s">
        <v>1897</v>
      </c>
      <c r="C162" s="3" t="s">
        <v>46</v>
      </c>
      <c r="D162" s="3" t="s">
        <v>1860</v>
      </c>
      <c r="E162" s="3" t="s">
        <v>1861</v>
      </c>
      <c r="F162" s="3" t="s">
        <v>1860</v>
      </c>
      <c r="G162" s="3" t="s">
        <v>1861</v>
      </c>
      <c r="H162" s="3" t="s">
        <v>2087</v>
      </c>
      <c r="I162" s="3" t="s">
        <v>2088</v>
      </c>
      <c r="J162" s="3" t="s">
        <v>2089</v>
      </c>
      <c r="K162" s="3" t="s">
        <v>1906</v>
      </c>
    </row>
    <row r="163" spans="1:12">
      <c r="A163" s="3">
        <v>162</v>
      </c>
      <c r="B163" s="3" t="s">
        <v>1897</v>
      </c>
      <c r="C163" s="3" t="s">
        <v>46</v>
      </c>
      <c r="D163" s="3" t="s">
        <v>1862</v>
      </c>
      <c r="E163" s="3" t="s">
        <v>1863</v>
      </c>
      <c r="F163" s="3" t="s">
        <v>1862</v>
      </c>
      <c r="G163" s="3" t="s">
        <v>1863</v>
      </c>
      <c r="H163" s="3" t="s">
        <v>2087</v>
      </c>
      <c r="I163" s="3" t="s">
        <v>2088</v>
      </c>
      <c r="J163" s="3" t="s">
        <v>2089</v>
      </c>
      <c r="K163" s="3" t="s">
        <v>1906</v>
      </c>
    </row>
    <row r="164" spans="1:12">
      <c r="A164" s="3">
        <v>163</v>
      </c>
      <c r="B164" s="3" t="s">
        <v>1897</v>
      </c>
      <c r="C164" s="3" t="s">
        <v>46</v>
      </c>
      <c r="D164" s="3" t="s">
        <v>1856</v>
      </c>
      <c r="E164" s="3" t="s">
        <v>1857</v>
      </c>
      <c r="F164" s="3" t="s">
        <v>1856</v>
      </c>
      <c r="G164" s="3" t="s">
        <v>1857</v>
      </c>
      <c r="H164" s="3" t="s">
        <v>2090</v>
      </c>
      <c r="I164" s="3" t="s">
        <v>2091</v>
      </c>
      <c r="J164" s="3" t="s">
        <v>2092</v>
      </c>
      <c r="K164" s="3" t="s">
        <v>1906</v>
      </c>
    </row>
    <row r="165" spans="1:12">
      <c r="A165" s="3">
        <v>164</v>
      </c>
      <c r="B165" s="3" t="s">
        <v>1897</v>
      </c>
      <c r="C165" s="3" t="s">
        <v>46</v>
      </c>
      <c r="D165" s="3" t="s">
        <v>1364</v>
      </c>
      <c r="E165" s="3" t="s">
        <v>1365</v>
      </c>
      <c r="F165" s="3" t="s">
        <v>1391</v>
      </c>
      <c r="G165" s="3" t="s">
        <v>1392</v>
      </c>
      <c r="H165" s="3" t="s">
        <v>2093</v>
      </c>
      <c r="I165" s="3" t="s">
        <v>2094</v>
      </c>
      <c r="J165" s="3" t="s">
        <v>2095</v>
      </c>
      <c r="K165" s="3" t="s">
        <v>1906</v>
      </c>
    </row>
    <row r="166" spans="1:12">
      <c r="A166" s="3">
        <v>165</v>
      </c>
      <c r="B166" s="3" t="s">
        <v>1897</v>
      </c>
      <c r="C166" s="3" t="s">
        <v>46</v>
      </c>
      <c r="D166" s="3" t="s">
        <v>1475</v>
      </c>
      <c r="E166" s="3" t="s">
        <v>1476</v>
      </c>
      <c r="F166" s="3" t="s">
        <v>1491</v>
      </c>
      <c r="G166" s="3" t="s">
        <v>1492</v>
      </c>
      <c r="H166" s="3" t="s">
        <v>2093</v>
      </c>
      <c r="I166" s="3" t="s">
        <v>2094</v>
      </c>
      <c r="J166" s="3" t="s">
        <v>2095</v>
      </c>
      <c r="K166" s="3" t="s">
        <v>1906</v>
      </c>
    </row>
    <row r="167" spans="1:12">
      <c r="A167" s="3">
        <v>166</v>
      </c>
      <c r="B167" s="3" t="s">
        <v>1897</v>
      </c>
      <c r="C167" s="3" t="s">
        <v>46</v>
      </c>
      <c r="D167" s="3" t="s">
        <v>1314</v>
      </c>
      <c r="E167" s="3" t="s">
        <v>1315</v>
      </c>
      <c r="F167" s="3" t="s">
        <v>1330</v>
      </c>
      <c r="G167" s="3" t="s">
        <v>1331</v>
      </c>
      <c r="H167" s="3" t="s">
        <v>2096</v>
      </c>
      <c r="I167" s="3" t="s">
        <v>2097</v>
      </c>
      <c r="J167" s="3" t="s">
        <v>2098</v>
      </c>
      <c r="K167" s="3" t="s">
        <v>1980</v>
      </c>
    </row>
    <row r="168" spans="1:12">
      <c r="A168" s="3">
        <v>167</v>
      </c>
      <c r="B168" s="3" t="s">
        <v>1897</v>
      </c>
      <c r="C168" s="3" t="s">
        <v>46</v>
      </c>
      <c r="D168" s="3" t="s">
        <v>1549</v>
      </c>
      <c r="E168" s="3" t="s">
        <v>1550</v>
      </c>
      <c r="F168" s="3" t="s">
        <v>1575</v>
      </c>
      <c r="G168" s="3" t="s">
        <v>1576</v>
      </c>
      <c r="H168" s="3" t="s">
        <v>2099</v>
      </c>
      <c r="I168" s="3" t="s">
        <v>2100</v>
      </c>
      <c r="J168" s="3" t="s">
        <v>2101</v>
      </c>
      <c r="K168" s="3" t="s">
        <v>2102</v>
      </c>
    </row>
    <row r="169" spans="1:12">
      <c r="A169" s="3">
        <v>168</v>
      </c>
      <c r="B169" s="3" t="s">
        <v>1897</v>
      </c>
      <c r="C169" s="3" t="s">
        <v>46</v>
      </c>
      <c r="D169" s="3" t="s">
        <v>1639</v>
      </c>
      <c r="E169" s="3" t="s">
        <v>1640</v>
      </c>
      <c r="F169" s="3" t="s">
        <v>1651</v>
      </c>
      <c r="G169" s="3" t="s">
        <v>1652</v>
      </c>
      <c r="H169" s="3" t="s">
        <v>2103</v>
      </c>
      <c r="I169" s="3" t="s">
        <v>2104</v>
      </c>
      <c r="J169" s="3" t="s">
        <v>2105</v>
      </c>
      <c r="K169" s="3" t="s">
        <v>1945</v>
      </c>
      <c r="L169" s="3" t="s">
        <v>2106</v>
      </c>
    </row>
    <row r="170" spans="1:12">
      <c r="A170" s="3">
        <v>169</v>
      </c>
      <c r="B170" s="3" t="s">
        <v>1897</v>
      </c>
      <c r="C170" s="3" t="s">
        <v>46</v>
      </c>
      <c r="D170" s="3" t="s">
        <v>1639</v>
      </c>
      <c r="E170" s="3" t="s">
        <v>1640</v>
      </c>
      <c r="F170" s="3" t="s">
        <v>1667</v>
      </c>
      <c r="G170" s="3" t="s">
        <v>1668</v>
      </c>
      <c r="H170" s="3" t="s">
        <v>2103</v>
      </c>
      <c r="I170" s="3" t="s">
        <v>2104</v>
      </c>
      <c r="J170" s="3" t="s">
        <v>2105</v>
      </c>
      <c r="K170" s="3" t="s">
        <v>1945</v>
      </c>
      <c r="L170" s="3" t="s">
        <v>2106</v>
      </c>
    </row>
    <row r="171" spans="1:12">
      <c r="A171" s="3">
        <v>170</v>
      </c>
      <c r="B171" s="3" t="s">
        <v>1897</v>
      </c>
      <c r="C171" s="3" t="s">
        <v>46</v>
      </c>
      <c r="D171" s="3" t="s">
        <v>1856</v>
      </c>
      <c r="E171" s="3" t="s">
        <v>1857</v>
      </c>
      <c r="F171" s="3" t="s">
        <v>1856</v>
      </c>
      <c r="G171" s="3" t="s">
        <v>1857</v>
      </c>
      <c r="H171" s="3" t="s">
        <v>2107</v>
      </c>
      <c r="I171" s="3" t="s">
        <v>2108</v>
      </c>
      <c r="J171" s="3" t="s">
        <v>2109</v>
      </c>
      <c r="K171" s="3" t="s">
        <v>1906</v>
      </c>
      <c r="L171" s="3" t="s">
        <v>2110</v>
      </c>
    </row>
    <row r="172" spans="1:12">
      <c r="A172" s="3">
        <v>171</v>
      </c>
      <c r="B172" s="3" t="s">
        <v>1897</v>
      </c>
      <c r="C172" s="3" t="s">
        <v>46</v>
      </c>
      <c r="D172" s="3" t="s">
        <v>1440</v>
      </c>
      <c r="E172" s="3" t="s">
        <v>1441</v>
      </c>
      <c r="F172" s="3" t="s">
        <v>1456</v>
      </c>
      <c r="G172" s="3" t="s">
        <v>1457</v>
      </c>
      <c r="H172" s="3" t="s">
        <v>2111</v>
      </c>
      <c r="I172" s="3" t="s">
        <v>2112</v>
      </c>
      <c r="J172" s="3" t="s">
        <v>2113</v>
      </c>
      <c r="K172" s="3" t="s">
        <v>1901</v>
      </c>
    </row>
    <row r="173" spans="1:12">
      <c r="A173" s="3">
        <v>172</v>
      </c>
      <c r="B173" s="3" t="s">
        <v>1897</v>
      </c>
      <c r="C173" s="3" t="s">
        <v>46</v>
      </c>
      <c r="D173" s="3" t="s">
        <v>1342</v>
      </c>
      <c r="E173" s="3" t="s">
        <v>1343</v>
      </c>
      <c r="F173" s="3" t="s">
        <v>1356</v>
      </c>
      <c r="G173" s="3" t="s">
        <v>1357</v>
      </c>
      <c r="H173" s="3" t="s">
        <v>2114</v>
      </c>
      <c r="I173" s="3" t="s">
        <v>2115</v>
      </c>
      <c r="J173" s="3" t="s">
        <v>2116</v>
      </c>
      <c r="K173" s="3" t="s">
        <v>2117</v>
      </c>
    </row>
    <row r="174" spans="1:12">
      <c r="A174" s="3">
        <v>173</v>
      </c>
      <c r="B174" s="3" t="s">
        <v>1897</v>
      </c>
      <c r="C174" s="3" t="s">
        <v>46</v>
      </c>
      <c r="D174" s="3" t="s">
        <v>1342</v>
      </c>
      <c r="E174" s="3" t="s">
        <v>1343</v>
      </c>
      <c r="F174" s="3" t="s">
        <v>1356</v>
      </c>
      <c r="G174" s="3" t="s">
        <v>1357</v>
      </c>
      <c r="H174" s="3" t="s">
        <v>2118</v>
      </c>
      <c r="I174" s="3" t="s">
        <v>2119</v>
      </c>
      <c r="J174" s="3" t="s">
        <v>2120</v>
      </c>
      <c r="K174" s="3" t="s">
        <v>2117</v>
      </c>
      <c r="L174" s="3" t="s">
        <v>2121</v>
      </c>
    </row>
    <row r="175" spans="1:12">
      <c r="A175" s="3">
        <v>174</v>
      </c>
      <c r="B175" s="3" t="s">
        <v>1897</v>
      </c>
      <c r="C175" s="3" t="s">
        <v>46</v>
      </c>
      <c r="D175" s="3" t="s">
        <v>1691</v>
      </c>
      <c r="E175" s="3" t="s">
        <v>1692</v>
      </c>
      <c r="F175" s="3" t="s">
        <v>1703</v>
      </c>
      <c r="G175" s="3" t="s">
        <v>1704</v>
      </c>
      <c r="H175" s="3" t="s">
        <v>2122</v>
      </c>
      <c r="I175" s="3" t="s">
        <v>2123</v>
      </c>
      <c r="J175" s="3" t="s">
        <v>2124</v>
      </c>
      <c r="K175" s="3" t="s">
        <v>1958</v>
      </c>
    </row>
    <row r="176" spans="1:12">
      <c r="A176" s="3">
        <v>175</v>
      </c>
      <c r="B176" s="3" t="s">
        <v>1897</v>
      </c>
      <c r="C176" s="3" t="s">
        <v>46</v>
      </c>
      <c r="D176" s="3" t="s">
        <v>1314</v>
      </c>
      <c r="E176" s="3" t="s">
        <v>1315</v>
      </c>
      <c r="F176" s="3" t="s">
        <v>1336</v>
      </c>
      <c r="G176" s="3" t="s">
        <v>1337</v>
      </c>
      <c r="H176" s="3" t="s">
        <v>2125</v>
      </c>
      <c r="I176" s="3" t="s">
        <v>2126</v>
      </c>
      <c r="J176" s="3" t="s">
        <v>2127</v>
      </c>
      <c r="K176" s="3" t="s">
        <v>1980</v>
      </c>
    </row>
    <row r="177" spans="1:12">
      <c r="A177" s="3">
        <v>176</v>
      </c>
      <c r="B177" s="3" t="s">
        <v>1897</v>
      </c>
      <c r="C177" s="3" t="s">
        <v>46</v>
      </c>
      <c r="D177" s="3" t="s">
        <v>1419</v>
      </c>
      <c r="E177" s="3" t="s">
        <v>1420</v>
      </c>
      <c r="F177" s="3" t="s">
        <v>1438</v>
      </c>
      <c r="G177" s="3" t="s">
        <v>1439</v>
      </c>
      <c r="H177" s="3" t="s">
        <v>2128</v>
      </c>
      <c r="I177" s="3" t="s">
        <v>2129</v>
      </c>
      <c r="J177" s="3" t="s">
        <v>2130</v>
      </c>
      <c r="K177" s="3" t="s">
        <v>1994</v>
      </c>
    </row>
    <row r="178" spans="1:12">
      <c r="A178" s="3">
        <v>177</v>
      </c>
      <c r="B178" s="3" t="s">
        <v>1897</v>
      </c>
      <c r="C178" s="3" t="s">
        <v>46</v>
      </c>
      <c r="D178" s="3" t="s">
        <v>1639</v>
      </c>
      <c r="E178" s="3" t="s">
        <v>1640</v>
      </c>
      <c r="F178" s="3" t="s">
        <v>1651</v>
      </c>
      <c r="G178" s="3" t="s">
        <v>1652</v>
      </c>
      <c r="H178" s="3" t="s">
        <v>2128</v>
      </c>
      <c r="I178" s="3" t="s">
        <v>2129</v>
      </c>
      <c r="J178" s="3" t="s">
        <v>2130</v>
      </c>
      <c r="K178" s="3" t="s">
        <v>1994</v>
      </c>
    </row>
    <row r="179" spans="1:12">
      <c r="A179" s="3">
        <v>178</v>
      </c>
      <c r="B179" s="3" t="s">
        <v>1897</v>
      </c>
      <c r="C179" s="3" t="s">
        <v>46</v>
      </c>
      <c r="D179" s="3" t="s">
        <v>1639</v>
      </c>
      <c r="E179" s="3" t="s">
        <v>1640</v>
      </c>
      <c r="F179" s="3" t="s">
        <v>1667</v>
      </c>
      <c r="G179" s="3" t="s">
        <v>1668</v>
      </c>
      <c r="H179" s="3" t="s">
        <v>2128</v>
      </c>
      <c r="I179" s="3" t="s">
        <v>2129</v>
      </c>
      <c r="J179" s="3" t="s">
        <v>2130</v>
      </c>
      <c r="K179" s="3" t="s">
        <v>1994</v>
      </c>
    </row>
    <row r="180" spans="1:12">
      <c r="A180" s="3">
        <v>179</v>
      </c>
      <c r="B180" s="3" t="s">
        <v>1897</v>
      </c>
      <c r="C180" s="3" t="s">
        <v>46</v>
      </c>
      <c r="D180" s="3" t="s">
        <v>1475</v>
      </c>
      <c r="E180" s="3" t="s">
        <v>1476</v>
      </c>
      <c r="F180" s="3" t="s">
        <v>1491</v>
      </c>
      <c r="G180" s="3" t="s">
        <v>1492</v>
      </c>
      <c r="H180" s="3" t="s">
        <v>2131</v>
      </c>
      <c r="I180" s="3" t="s">
        <v>2132</v>
      </c>
      <c r="J180" s="3" t="s">
        <v>2133</v>
      </c>
      <c r="K180" s="3" t="s">
        <v>1906</v>
      </c>
      <c r="L180" s="3" t="s">
        <v>2134</v>
      </c>
    </row>
    <row r="181" spans="1:12">
      <c r="A181" s="3">
        <v>180</v>
      </c>
      <c r="B181" s="3" t="s">
        <v>1897</v>
      </c>
      <c r="C181" s="3" t="s">
        <v>46</v>
      </c>
      <c r="D181" s="3" t="s">
        <v>1856</v>
      </c>
      <c r="E181" s="3" t="s">
        <v>1857</v>
      </c>
      <c r="F181" s="3" t="s">
        <v>1856</v>
      </c>
      <c r="G181" s="3" t="s">
        <v>1857</v>
      </c>
      <c r="H181" s="3" t="s">
        <v>2135</v>
      </c>
      <c r="I181" s="3" t="s">
        <v>2136</v>
      </c>
      <c r="J181" s="3" t="s">
        <v>2137</v>
      </c>
      <c r="K181" s="3" t="s">
        <v>1906</v>
      </c>
    </row>
    <row r="182" spans="1:12">
      <c r="A182" s="3">
        <v>181</v>
      </c>
      <c r="B182" s="3" t="s">
        <v>1897</v>
      </c>
      <c r="C182" s="3" t="s">
        <v>46</v>
      </c>
      <c r="D182" s="3" t="s">
        <v>1234</v>
      </c>
      <c r="E182" s="3" t="s">
        <v>1235</v>
      </c>
      <c r="F182" s="3" t="s">
        <v>1261</v>
      </c>
      <c r="G182" s="3" t="s">
        <v>1262</v>
      </c>
      <c r="H182" s="3" t="s">
        <v>2138</v>
      </c>
      <c r="I182" s="3" t="s">
        <v>2139</v>
      </c>
      <c r="J182" s="3" t="s">
        <v>2140</v>
      </c>
      <c r="K182" s="3" t="s">
        <v>1968</v>
      </c>
    </row>
    <row r="183" spans="1:12">
      <c r="A183" s="3">
        <v>182</v>
      </c>
      <c r="B183" s="3" t="s">
        <v>1897</v>
      </c>
      <c r="C183" s="3" t="s">
        <v>46</v>
      </c>
      <c r="D183" s="3" t="s">
        <v>1618</v>
      </c>
      <c r="E183" s="3" t="s">
        <v>1619</v>
      </c>
      <c r="F183" s="3" t="s">
        <v>1637</v>
      </c>
      <c r="G183" s="3" t="s">
        <v>1638</v>
      </c>
      <c r="H183" s="3" t="s">
        <v>2141</v>
      </c>
      <c r="I183" s="3" t="s">
        <v>2142</v>
      </c>
      <c r="J183" s="3" t="s">
        <v>2143</v>
      </c>
      <c r="K183" s="3" t="s">
        <v>2144</v>
      </c>
    </row>
    <row r="184" spans="1:12">
      <c r="A184" s="3">
        <v>183</v>
      </c>
      <c r="B184" s="3" t="s">
        <v>1897</v>
      </c>
      <c r="C184" s="3" t="s">
        <v>46</v>
      </c>
      <c r="D184" s="3" t="s">
        <v>1759</v>
      </c>
      <c r="E184" s="3" t="s">
        <v>1760</v>
      </c>
      <c r="F184" s="3" t="s">
        <v>1767</v>
      </c>
      <c r="G184" s="3" t="s">
        <v>1768</v>
      </c>
      <c r="H184" s="3" t="s">
        <v>2145</v>
      </c>
      <c r="I184" s="3" t="s">
        <v>2146</v>
      </c>
      <c r="J184" s="3" t="s">
        <v>2147</v>
      </c>
      <c r="K184" s="3" t="s">
        <v>2148</v>
      </c>
    </row>
    <row r="185" spans="1:12">
      <c r="A185" s="3">
        <v>184</v>
      </c>
      <c r="B185" s="3" t="s">
        <v>1897</v>
      </c>
      <c r="C185" s="3" t="s">
        <v>46</v>
      </c>
      <c r="D185" s="3" t="s">
        <v>1759</v>
      </c>
      <c r="E185" s="3" t="s">
        <v>1760</v>
      </c>
      <c r="F185" s="3" t="s">
        <v>1780</v>
      </c>
      <c r="G185" s="3" t="s">
        <v>1781</v>
      </c>
      <c r="H185" s="3" t="s">
        <v>2145</v>
      </c>
      <c r="I185" s="3" t="s">
        <v>2146</v>
      </c>
      <c r="J185" s="3" t="s">
        <v>2147</v>
      </c>
      <c r="K185" s="3" t="s">
        <v>2148</v>
      </c>
    </row>
    <row r="186" spans="1:12">
      <c r="A186" s="3">
        <v>185</v>
      </c>
      <c r="B186" s="3" t="s">
        <v>1897</v>
      </c>
      <c r="C186" s="3" t="s">
        <v>46</v>
      </c>
      <c r="D186" s="3" t="s">
        <v>1782</v>
      </c>
      <c r="E186" s="3" t="s">
        <v>1783</v>
      </c>
      <c r="F186" s="3" t="s">
        <v>1800</v>
      </c>
      <c r="G186" s="3" t="s">
        <v>1801</v>
      </c>
      <c r="H186" s="3" t="s">
        <v>2149</v>
      </c>
      <c r="I186" s="3" t="s">
        <v>2150</v>
      </c>
      <c r="J186" s="3" t="s">
        <v>2151</v>
      </c>
      <c r="K186" s="3" t="s">
        <v>2063</v>
      </c>
    </row>
    <row r="187" spans="1:12">
      <c r="A187" s="3">
        <v>186</v>
      </c>
      <c r="B187" s="3" t="s">
        <v>1897</v>
      </c>
      <c r="C187" s="3" t="s">
        <v>46</v>
      </c>
      <c r="D187" s="3" t="s">
        <v>1440</v>
      </c>
      <c r="E187" s="3" t="s">
        <v>1441</v>
      </c>
      <c r="F187" s="3" t="s">
        <v>1450</v>
      </c>
      <c r="G187" s="3" t="s">
        <v>1451</v>
      </c>
      <c r="H187" s="3" t="s">
        <v>2152</v>
      </c>
      <c r="I187" s="3" t="s">
        <v>2153</v>
      </c>
      <c r="J187" s="3" t="s">
        <v>2154</v>
      </c>
      <c r="K187" s="3" t="s">
        <v>1906</v>
      </c>
    </row>
    <row r="188" spans="1:12">
      <c r="A188" s="3">
        <v>187</v>
      </c>
      <c r="B188" s="3" t="s">
        <v>1897</v>
      </c>
      <c r="C188" s="3" t="s">
        <v>46</v>
      </c>
      <c r="D188" s="3" t="s">
        <v>1856</v>
      </c>
      <c r="E188" s="3" t="s">
        <v>1857</v>
      </c>
      <c r="F188" s="3" t="s">
        <v>1856</v>
      </c>
      <c r="G188" s="3" t="s">
        <v>1857</v>
      </c>
      <c r="H188" s="3" t="s">
        <v>2155</v>
      </c>
      <c r="I188" s="3" t="s">
        <v>2156</v>
      </c>
      <c r="J188" s="3" t="s">
        <v>2157</v>
      </c>
      <c r="K188" s="3" t="s">
        <v>1906</v>
      </c>
    </row>
    <row r="189" spans="1:12">
      <c r="A189" s="3">
        <v>188</v>
      </c>
      <c r="B189" s="3" t="s">
        <v>1897</v>
      </c>
      <c r="C189" s="3" t="s">
        <v>46</v>
      </c>
      <c r="D189" s="3" t="s">
        <v>1856</v>
      </c>
      <c r="E189" s="3" t="s">
        <v>1857</v>
      </c>
      <c r="F189" s="3" t="s">
        <v>1856</v>
      </c>
      <c r="G189" s="3" t="s">
        <v>1857</v>
      </c>
      <c r="H189" s="3" t="s">
        <v>2158</v>
      </c>
      <c r="I189" s="3" t="s">
        <v>2159</v>
      </c>
      <c r="J189" s="3" t="s">
        <v>2160</v>
      </c>
      <c r="K189" s="3" t="s">
        <v>1906</v>
      </c>
    </row>
    <row r="190" spans="1:12">
      <c r="A190" s="3">
        <v>189</v>
      </c>
      <c r="B190" s="3" t="s">
        <v>1897</v>
      </c>
      <c r="C190" s="3" t="s">
        <v>46</v>
      </c>
      <c r="D190" s="3" t="s">
        <v>1342</v>
      </c>
      <c r="E190" s="3" t="s">
        <v>1343</v>
      </c>
      <c r="F190" s="3" t="s">
        <v>1356</v>
      </c>
      <c r="G190" s="3" t="s">
        <v>1357</v>
      </c>
      <c r="H190" s="3" t="s">
        <v>2161</v>
      </c>
      <c r="I190" s="3" t="s">
        <v>2162</v>
      </c>
      <c r="J190" s="3" t="s">
        <v>2163</v>
      </c>
      <c r="K190" s="3" t="s">
        <v>2117</v>
      </c>
    </row>
    <row r="191" spans="1:12">
      <c r="A191" s="3">
        <v>190</v>
      </c>
      <c r="B191" s="3" t="s">
        <v>1897</v>
      </c>
      <c r="C191" s="3" t="s">
        <v>46</v>
      </c>
      <c r="D191" s="3" t="s">
        <v>1234</v>
      </c>
      <c r="E191" s="3" t="s">
        <v>1235</v>
      </c>
      <c r="F191" s="3" t="s">
        <v>1244</v>
      </c>
      <c r="G191" s="3" t="s">
        <v>1245</v>
      </c>
      <c r="H191" s="3" t="s">
        <v>2164</v>
      </c>
      <c r="I191" s="3" t="s">
        <v>2165</v>
      </c>
      <c r="J191" s="3" t="s">
        <v>2166</v>
      </c>
      <c r="K191" s="3" t="s">
        <v>1906</v>
      </c>
    </row>
    <row r="192" spans="1:12">
      <c r="A192" s="3">
        <v>191</v>
      </c>
      <c r="B192" s="3" t="s">
        <v>1897</v>
      </c>
      <c r="C192" s="3" t="s">
        <v>46</v>
      </c>
      <c r="D192" s="3" t="s">
        <v>1234</v>
      </c>
      <c r="E192" s="3" t="s">
        <v>1235</v>
      </c>
      <c r="F192" s="3" t="s">
        <v>1248</v>
      </c>
      <c r="G192" s="3" t="s">
        <v>1249</v>
      </c>
      <c r="H192" s="3" t="s">
        <v>2164</v>
      </c>
      <c r="I192" s="3" t="s">
        <v>2165</v>
      </c>
      <c r="J192" s="3" t="s">
        <v>2166</v>
      </c>
      <c r="K192" s="3" t="s">
        <v>1906</v>
      </c>
    </row>
    <row r="193" spans="1:12">
      <c r="A193" s="3">
        <v>192</v>
      </c>
      <c r="B193" s="3" t="s">
        <v>1897</v>
      </c>
      <c r="C193" s="3" t="s">
        <v>46</v>
      </c>
      <c r="D193" s="3" t="s">
        <v>1802</v>
      </c>
      <c r="E193" s="3" t="s">
        <v>1803</v>
      </c>
      <c r="F193" s="3" t="s">
        <v>1328</v>
      </c>
      <c r="G193" s="3" t="s">
        <v>1806</v>
      </c>
      <c r="H193" s="3" t="s">
        <v>2164</v>
      </c>
      <c r="I193" s="3" t="s">
        <v>2165</v>
      </c>
      <c r="J193" s="3" t="s">
        <v>2166</v>
      </c>
      <c r="K193" s="3" t="s">
        <v>1906</v>
      </c>
    </row>
    <row r="194" spans="1:12">
      <c r="A194" s="3">
        <v>193</v>
      </c>
      <c r="B194" s="3" t="s">
        <v>1897</v>
      </c>
      <c r="C194" s="3" t="s">
        <v>46</v>
      </c>
      <c r="D194" s="3" t="s">
        <v>1856</v>
      </c>
      <c r="E194" s="3" t="s">
        <v>1857</v>
      </c>
      <c r="F194" s="3" t="s">
        <v>1856</v>
      </c>
      <c r="G194" s="3" t="s">
        <v>1857</v>
      </c>
      <c r="H194" s="3" t="s">
        <v>2164</v>
      </c>
      <c r="I194" s="3" t="s">
        <v>2165</v>
      </c>
      <c r="J194" s="3" t="s">
        <v>2166</v>
      </c>
      <c r="K194" s="3" t="s">
        <v>1906</v>
      </c>
    </row>
    <row r="195" spans="1:12">
      <c r="A195" s="3">
        <v>194</v>
      </c>
      <c r="B195" s="3" t="s">
        <v>1897</v>
      </c>
      <c r="C195" s="3" t="s">
        <v>46</v>
      </c>
      <c r="D195" s="3" t="s">
        <v>1364</v>
      </c>
      <c r="E195" s="3" t="s">
        <v>1365</v>
      </c>
      <c r="F195" s="3" t="s">
        <v>1395</v>
      </c>
      <c r="G195" s="3" t="s">
        <v>1396</v>
      </c>
      <c r="H195" s="3" t="s">
        <v>2167</v>
      </c>
      <c r="I195" s="3" t="s">
        <v>2168</v>
      </c>
      <c r="J195" s="3" t="s">
        <v>2169</v>
      </c>
      <c r="K195" s="3" t="s">
        <v>2170</v>
      </c>
    </row>
    <row r="196" spans="1:12">
      <c r="A196" s="3">
        <v>195</v>
      </c>
      <c r="B196" s="3" t="s">
        <v>1897</v>
      </c>
      <c r="C196" s="3" t="s">
        <v>46</v>
      </c>
      <c r="D196" s="3" t="s">
        <v>1600</v>
      </c>
      <c r="E196" s="3" t="s">
        <v>1601</v>
      </c>
      <c r="F196" s="3" t="s">
        <v>1616</v>
      </c>
      <c r="G196" s="3" t="s">
        <v>1617</v>
      </c>
      <c r="H196" s="3" t="s">
        <v>2171</v>
      </c>
      <c r="I196" s="3" t="s">
        <v>2172</v>
      </c>
      <c r="J196" s="3" t="s">
        <v>2173</v>
      </c>
      <c r="K196" s="3" t="s">
        <v>2174</v>
      </c>
    </row>
    <row r="197" spans="1:12">
      <c r="A197" s="3">
        <v>196</v>
      </c>
      <c r="B197" s="3" t="s">
        <v>1897</v>
      </c>
      <c r="C197" s="3" t="s">
        <v>46</v>
      </c>
      <c r="D197" s="3" t="s">
        <v>1440</v>
      </c>
      <c r="E197" s="3" t="s">
        <v>1441</v>
      </c>
      <c r="F197" s="3" t="s">
        <v>1452</v>
      </c>
      <c r="G197" s="3" t="s">
        <v>1453</v>
      </c>
      <c r="H197" s="3" t="s">
        <v>2175</v>
      </c>
      <c r="I197" s="3" t="s">
        <v>2176</v>
      </c>
      <c r="J197" s="3" t="s">
        <v>2177</v>
      </c>
      <c r="K197" s="3" t="s">
        <v>2178</v>
      </c>
      <c r="L197" s="3" t="s">
        <v>2179</v>
      </c>
    </row>
    <row r="198" spans="1:12">
      <c r="A198" s="3">
        <v>197</v>
      </c>
      <c r="B198" s="3" t="s">
        <v>1897</v>
      </c>
      <c r="C198" s="3" t="s">
        <v>46</v>
      </c>
      <c r="D198" s="3" t="s">
        <v>1705</v>
      </c>
      <c r="E198" s="3" t="s">
        <v>1706</v>
      </c>
      <c r="F198" s="3" t="s">
        <v>1739</v>
      </c>
      <c r="G198" s="3" t="s">
        <v>1740</v>
      </c>
      <c r="H198" s="3" t="s">
        <v>2175</v>
      </c>
      <c r="I198" s="3" t="s">
        <v>2176</v>
      </c>
      <c r="J198" s="3" t="s">
        <v>2177</v>
      </c>
      <c r="K198" s="3" t="s">
        <v>2178</v>
      </c>
      <c r="L198" s="3" t="s">
        <v>2179</v>
      </c>
    </row>
    <row r="199" spans="1:12">
      <c r="A199" s="3">
        <v>198</v>
      </c>
      <c r="B199" s="3" t="s">
        <v>1897</v>
      </c>
      <c r="C199" s="3" t="s">
        <v>46</v>
      </c>
      <c r="D199" s="3" t="s">
        <v>1856</v>
      </c>
      <c r="E199" s="3" t="s">
        <v>1857</v>
      </c>
      <c r="F199" s="3" t="s">
        <v>1856</v>
      </c>
      <c r="G199" s="3" t="s">
        <v>1857</v>
      </c>
      <c r="H199" s="3" t="s">
        <v>2175</v>
      </c>
      <c r="I199" s="3" t="s">
        <v>2176</v>
      </c>
      <c r="J199" s="3" t="s">
        <v>2177</v>
      </c>
      <c r="K199" s="3" t="s">
        <v>2178</v>
      </c>
      <c r="L199" s="3" t="s">
        <v>2179</v>
      </c>
    </row>
    <row r="200" spans="1:12">
      <c r="A200" s="3">
        <v>199</v>
      </c>
      <c r="B200" s="3" t="s">
        <v>1897</v>
      </c>
      <c r="C200" s="3" t="s">
        <v>46</v>
      </c>
      <c r="D200" s="3" t="s">
        <v>1856</v>
      </c>
      <c r="E200" s="3" t="s">
        <v>1857</v>
      </c>
      <c r="F200" s="3" t="s">
        <v>1856</v>
      </c>
      <c r="G200" s="3" t="s">
        <v>1857</v>
      </c>
      <c r="H200" s="3" t="s">
        <v>2180</v>
      </c>
      <c r="I200" s="3" t="s">
        <v>2181</v>
      </c>
      <c r="J200" s="3" t="s">
        <v>2182</v>
      </c>
      <c r="K200" s="3" t="s">
        <v>2183</v>
      </c>
    </row>
    <row r="201" spans="1:12">
      <c r="A201" s="3">
        <v>200</v>
      </c>
      <c r="B201" s="3" t="s">
        <v>1897</v>
      </c>
      <c r="C201" s="3" t="s">
        <v>46</v>
      </c>
      <c r="D201" s="3" t="s">
        <v>1263</v>
      </c>
      <c r="E201" s="3" t="s">
        <v>1264</v>
      </c>
      <c r="F201" s="3" t="s">
        <v>1293</v>
      </c>
      <c r="G201" s="3" t="s">
        <v>1294</v>
      </c>
      <c r="H201" s="3" t="s">
        <v>2184</v>
      </c>
      <c r="I201" s="3" t="s">
        <v>2185</v>
      </c>
      <c r="J201" s="3" t="s">
        <v>2182</v>
      </c>
      <c r="K201" s="3" t="s">
        <v>1953</v>
      </c>
    </row>
    <row r="202" spans="1:12">
      <c r="A202" s="3">
        <v>201</v>
      </c>
      <c r="B202" s="3" t="s">
        <v>1897</v>
      </c>
      <c r="C202" s="3" t="s">
        <v>46</v>
      </c>
      <c r="D202" s="3" t="s">
        <v>1295</v>
      </c>
      <c r="E202" s="3" t="s">
        <v>1296</v>
      </c>
      <c r="F202" s="3" t="s">
        <v>1311</v>
      </c>
      <c r="G202" s="3" t="s">
        <v>1312</v>
      </c>
      <c r="H202" s="3" t="s">
        <v>2184</v>
      </c>
      <c r="I202" s="3" t="s">
        <v>2185</v>
      </c>
      <c r="J202" s="3" t="s">
        <v>2182</v>
      </c>
      <c r="K202" s="3" t="s">
        <v>1953</v>
      </c>
    </row>
    <row r="203" spans="1:12">
      <c r="A203" s="3">
        <v>202</v>
      </c>
      <c r="B203" s="3" t="s">
        <v>1897</v>
      </c>
      <c r="C203" s="3" t="s">
        <v>46</v>
      </c>
      <c r="D203" s="3" t="s">
        <v>1342</v>
      </c>
      <c r="E203" s="3" t="s">
        <v>1343</v>
      </c>
      <c r="F203" s="3" t="s">
        <v>1362</v>
      </c>
      <c r="G203" s="3" t="s">
        <v>1363</v>
      </c>
      <c r="H203" s="3" t="s">
        <v>2184</v>
      </c>
      <c r="I203" s="3" t="s">
        <v>2185</v>
      </c>
      <c r="J203" s="3" t="s">
        <v>2182</v>
      </c>
      <c r="K203" s="3" t="s">
        <v>1953</v>
      </c>
    </row>
    <row r="204" spans="1:12">
      <c r="A204" s="3">
        <v>203</v>
      </c>
      <c r="B204" s="3" t="s">
        <v>1897</v>
      </c>
      <c r="C204" s="3" t="s">
        <v>46</v>
      </c>
      <c r="D204" s="3" t="s">
        <v>1364</v>
      </c>
      <c r="E204" s="3" t="s">
        <v>1365</v>
      </c>
      <c r="F204" s="3" t="s">
        <v>1391</v>
      </c>
      <c r="G204" s="3" t="s">
        <v>1392</v>
      </c>
      <c r="H204" s="3" t="s">
        <v>2184</v>
      </c>
      <c r="I204" s="3" t="s">
        <v>2185</v>
      </c>
      <c r="J204" s="3" t="s">
        <v>2182</v>
      </c>
      <c r="K204" s="3" t="s">
        <v>1953</v>
      </c>
    </row>
    <row r="205" spans="1:12">
      <c r="A205" s="3">
        <v>204</v>
      </c>
      <c r="B205" s="3" t="s">
        <v>1897</v>
      </c>
      <c r="C205" s="3" t="s">
        <v>46</v>
      </c>
      <c r="D205" s="3" t="s">
        <v>1397</v>
      </c>
      <c r="E205" s="3" t="s">
        <v>1398</v>
      </c>
      <c r="F205" s="3" t="s">
        <v>1417</v>
      </c>
      <c r="G205" s="3" t="s">
        <v>1418</v>
      </c>
      <c r="H205" s="3" t="s">
        <v>2184</v>
      </c>
      <c r="I205" s="3" t="s">
        <v>2185</v>
      </c>
      <c r="J205" s="3" t="s">
        <v>2182</v>
      </c>
      <c r="K205" s="3" t="s">
        <v>1953</v>
      </c>
    </row>
    <row r="206" spans="1:12">
      <c r="A206" s="3">
        <v>205</v>
      </c>
      <c r="B206" s="3" t="s">
        <v>1897</v>
      </c>
      <c r="C206" s="3" t="s">
        <v>46</v>
      </c>
      <c r="D206" s="3" t="s">
        <v>1440</v>
      </c>
      <c r="E206" s="3" t="s">
        <v>1441</v>
      </c>
      <c r="F206" s="3" t="s">
        <v>1452</v>
      </c>
      <c r="G206" s="3" t="s">
        <v>1453</v>
      </c>
      <c r="H206" s="3" t="s">
        <v>2184</v>
      </c>
      <c r="I206" s="3" t="s">
        <v>2185</v>
      </c>
      <c r="J206" s="3" t="s">
        <v>2182</v>
      </c>
      <c r="K206" s="3" t="s">
        <v>1953</v>
      </c>
    </row>
    <row r="207" spans="1:12">
      <c r="A207" s="3">
        <v>206</v>
      </c>
      <c r="B207" s="3" t="s">
        <v>1897</v>
      </c>
      <c r="C207" s="3" t="s">
        <v>46</v>
      </c>
      <c r="D207" s="3" t="s">
        <v>1440</v>
      </c>
      <c r="E207" s="3" t="s">
        <v>1441</v>
      </c>
      <c r="F207" s="3" t="s">
        <v>1473</v>
      </c>
      <c r="G207" s="3" t="s">
        <v>1474</v>
      </c>
      <c r="H207" s="3" t="s">
        <v>2184</v>
      </c>
      <c r="I207" s="3" t="s">
        <v>2185</v>
      </c>
      <c r="J207" s="3" t="s">
        <v>2182</v>
      </c>
      <c r="K207" s="3" t="s">
        <v>1953</v>
      </c>
    </row>
    <row r="208" spans="1:12">
      <c r="A208" s="3">
        <v>207</v>
      </c>
      <c r="B208" s="3" t="s">
        <v>1897</v>
      </c>
      <c r="C208" s="3" t="s">
        <v>46</v>
      </c>
      <c r="D208" s="3" t="s">
        <v>1511</v>
      </c>
      <c r="E208" s="3" t="s">
        <v>1512</v>
      </c>
      <c r="F208" s="3" t="s">
        <v>1517</v>
      </c>
      <c r="G208" s="3" t="s">
        <v>1518</v>
      </c>
      <c r="H208" s="3" t="s">
        <v>2184</v>
      </c>
      <c r="I208" s="3" t="s">
        <v>2185</v>
      </c>
      <c r="J208" s="3" t="s">
        <v>2182</v>
      </c>
      <c r="K208" s="3" t="s">
        <v>1953</v>
      </c>
    </row>
    <row r="209" spans="1:11">
      <c r="A209" s="3">
        <v>208</v>
      </c>
      <c r="B209" s="3" t="s">
        <v>1897</v>
      </c>
      <c r="C209" s="3" t="s">
        <v>46</v>
      </c>
      <c r="D209" s="3" t="s">
        <v>1527</v>
      </c>
      <c r="E209" s="3" t="s">
        <v>1528</v>
      </c>
      <c r="F209" s="3" t="s">
        <v>1547</v>
      </c>
      <c r="G209" s="3" t="s">
        <v>1548</v>
      </c>
      <c r="H209" s="3" t="s">
        <v>2184</v>
      </c>
      <c r="I209" s="3" t="s">
        <v>2185</v>
      </c>
      <c r="J209" s="3" t="s">
        <v>2182</v>
      </c>
      <c r="K209" s="3" t="s">
        <v>1953</v>
      </c>
    </row>
    <row r="210" spans="1:11">
      <c r="A210" s="3">
        <v>209</v>
      </c>
      <c r="B210" s="3" t="s">
        <v>1897</v>
      </c>
      <c r="C210" s="3" t="s">
        <v>46</v>
      </c>
      <c r="D210" s="3" t="s">
        <v>1639</v>
      </c>
      <c r="E210" s="3" t="s">
        <v>1640</v>
      </c>
      <c r="F210" s="3" t="s">
        <v>1667</v>
      </c>
      <c r="G210" s="3" t="s">
        <v>1668</v>
      </c>
      <c r="H210" s="3" t="s">
        <v>2184</v>
      </c>
      <c r="I210" s="3" t="s">
        <v>2185</v>
      </c>
      <c r="J210" s="3" t="s">
        <v>2182</v>
      </c>
      <c r="K210" s="3" t="s">
        <v>1953</v>
      </c>
    </row>
    <row r="211" spans="1:11">
      <c r="A211" s="3">
        <v>210</v>
      </c>
      <c r="B211" s="3" t="s">
        <v>1897</v>
      </c>
      <c r="C211" s="3" t="s">
        <v>46</v>
      </c>
      <c r="D211" s="3" t="s">
        <v>1741</v>
      </c>
      <c r="E211" s="3" t="s">
        <v>1742</v>
      </c>
      <c r="F211" s="3" t="s">
        <v>1757</v>
      </c>
      <c r="G211" s="3" t="s">
        <v>1758</v>
      </c>
      <c r="H211" s="3" t="s">
        <v>2184</v>
      </c>
      <c r="I211" s="3" t="s">
        <v>2185</v>
      </c>
      <c r="J211" s="3" t="s">
        <v>2182</v>
      </c>
      <c r="K211" s="3" t="s">
        <v>1953</v>
      </c>
    </row>
    <row r="212" spans="1:11">
      <c r="A212" s="3">
        <v>211</v>
      </c>
      <c r="B212" s="3" t="s">
        <v>1897</v>
      </c>
      <c r="C212" s="3" t="s">
        <v>46</v>
      </c>
      <c r="D212" s="3" t="s">
        <v>1802</v>
      </c>
      <c r="E212" s="3" t="s">
        <v>1803</v>
      </c>
      <c r="F212" s="3" t="s">
        <v>1817</v>
      </c>
      <c r="G212" s="3" t="s">
        <v>1818</v>
      </c>
      <c r="H212" s="3" t="s">
        <v>2184</v>
      </c>
      <c r="I212" s="3" t="s">
        <v>2185</v>
      </c>
      <c r="J212" s="3" t="s">
        <v>2182</v>
      </c>
      <c r="K212" s="3" t="s">
        <v>1953</v>
      </c>
    </row>
    <row r="213" spans="1:11">
      <c r="A213" s="3">
        <v>212</v>
      </c>
      <c r="B213" s="3" t="s">
        <v>1897</v>
      </c>
      <c r="C213" s="3" t="s">
        <v>46</v>
      </c>
      <c r="D213" s="3" t="s">
        <v>1856</v>
      </c>
      <c r="E213" s="3" t="s">
        <v>1857</v>
      </c>
      <c r="F213" s="3" t="s">
        <v>1856</v>
      </c>
      <c r="G213" s="3" t="s">
        <v>1857</v>
      </c>
      <c r="H213" s="3" t="s">
        <v>2184</v>
      </c>
      <c r="I213" s="3" t="s">
        <v>2185</v>
      </c>
      <c r="J213" s="3" t="s">
        <v>2182</v>
      </c>
      <c r="K213" s="3" t="s">
        <v>1953</v>
      </c>
    </row>
    <row r="214" spans="1:11">
      <c r="A214" s="3">
        <v>213</v>
      </c>
      <c r="B214" s="3" t="s">
        <v>1897</v>
      </c>
      <c r="C214" s="3" t="s">
        <v>46</v>
      </c>
      <c r="D214" s="3" t="s">
        <v>1860</v>
      </c>
      <c r="E214" s="3" t="s">
        <v>1861</v>
      </c>
      <c r="F214" s="3" t="s">
        <v>1860</v>
      </c>
      <c r="G214" s="3" t="s">
        <v>1861</v>
      </c>
      <c r="H214" s="3" t="s">
        <v>2184</v>
      </c>
      <c r="I214" s="3" t="s">
        <v>2185</v>
      </c>
      <c r="J214" s="3" t="s">
        <v>2182</v>
      </c>
      <c r="K214" s="3" t="s">
        <v>1953</v>
      </c>
    </row>
    <row r="215" spans="1:11">
      <c r="A215" s="3">
        <v>214</v>
      </c>
      <c r="B215" s="3" t="s">
        <v>1897</v>
      </c>
      <c r="C215" s="3" t="s">
        <v>46</v>
      </c>
      <c r="D215" s="3" t="s">
        <v>1862</v>
      </c>
      <c r="E215" s="3" t="s">
        <v>1863</v>
      </c>
      <c r="F215" s="3" t="s">
        <v>1862</v>
      </c>
      <c r="G215" s="3" t="s">
        <v>1863</v>
      </c>
      <c r="H215" s="3" t="s">
        <v>2184</v>
      </c>
      <c r="I215" s="3" t="s">
        <v>2185</v>
      </c>
      <c r="J215" s="3" t="s">
        <v>2182</v>
      </c>
      <c r="K215" s="3" t="s">
        <v>1953</v>
      </c>
    </row>
    <row r="216" spans="1:11">
      <c r="A216" s="3">
        <v>215</v>
      </c>
      <c r="B216" s="3" t="s">
        <v>1897</v>
      </c>
      <c r="C216" s="3" t="s">
        <v>46</v>
      </c>
      <c r="D216" s="3" t="s">
        <v>1856</v>
      </c>
      <c r="E216" s="3" t="s">
        <v>1857</v>
      </c>
      <c r="F216" s="3" t="s">
        <v>1856</v>
      </c>
      <c r="G216" s="3" t="s">
        <v>1857</v>
      </c>
      <c r="H216" s="3" t="s">
        <v>2186</v>
      </c>
      <c r="I216" s="3" t="s">
        <v>2187</v>
      </c>
      <c r="J216" s="3" t="s">
        <v>2182</v>
      </c>
      <c r="K216" s="3" t="s">
        <v>2188</v>
      </c>
    </row>
    <row r="217" spans="1:11">
      <c r="A217" s="3">
        <v>216</v>
      </c>
      <c r="B217" s="3" t="s">
        <v>1897</v>
      </c>
      <c r="C217" s="3" t="s">
        <v>46</v>
      </c>
      <c r="D217" s="3" t="s">
        <v>1853</v>
      </c>
      <c r="E217" s="3" t="s">
        <v>1854</v>
      </c>
      <c r="F217" s="3" t="s">
        <v>1853</v>
      </c>
      <c r="G217" s="3" t="s">
        <v>1854</v>
      </c>
      <c r="H217" s="3" t="s">
        <v>2189</v>
      </c>
      <c r="I217" s="3" t="s">
        <v>2190</v>
      </c>
      <c r="J217" s="3" t="s">
        <v>1914</v>
      </c>
      <c r="K217" s="3" t="s">
        <v>1980</v>
      </c>
    </row>
    <row r="218" spans="1:11">
      <c r="A218" s="3">
        <v>217</v>
      </c>
      <c r="B218" s="3" t="s">
        <v>1897</v>
      </c>
      <c r="C218" s="3" t="s">
        <v>46</v>
      </c>
      <c r="D218" s="3" t="s">
        <v>1639</v>
      </c>
      <c r="E218" s="3" t="s">
        <v>1640</v>
      </c>
      <c r="F218" s="3" t="s">
        <v>1667</v>
      </c>
      <c r="G218" s="3" t="s">
        <v>1668</v>
      </c>
      <c r="H218" s="3" t="s">
        <v>2191</v>
      </c>
      <c r="I218" s="3" t="s">
        <v>2192</v>
      </c>
      <c r="J218" s="3" t="s">
        <v>2193</v>
      </c>
      <c r="K218" s="3" t="s">
        <v>1945</v>
      </c>
    </row>
    <row r="219" spans="1:11">
      <c r="A219" s="3">
        <v>218</v>
      </c>
      <c r="B219" s="3" t="s">
        <v>1897</v>
      </c>
      <c r="C219" s="3" t="s">
        <v>46</v>
      </c>
      <c r="D219" s="3" t="s">
        <v>1639</v>
      </c>
      <c r="E219" s="3" t="s">
        <v>1640</v>
      </c>
      <c r="F219" s="3" t="s">
        <v>1645</v>
      </c>
      <c r="G219" s="3" t="s">
        <v>1646</v>
      </c>
      <c r="H219" s="3" t="s">
        <v>2194</v>
      </c>
      <c r="I219" s="3" t="s">
        <v>2195</v>
      </c>
      <c r="J219" s="3" t="s">
        <v>2196</v>
      </c>
      <c r="K219" s="3" t="s">
        <v>1945</v>
      </c>
    </row>
    <row r="220" spans="1:11">
      <c r="A220" s="3">
        <v>219</v>
      </c>
      <c r="B220" s="3" t="s">
        <v>1897</v>
      </c>
      <c r="C220" s="3" t="s">
        <v>46</v>
      </c>
      <c r="D220" s="3" t="s">
        <v>1364</v>
      </c>
      <c r="E220" s="3" t="s">
        <v>1365</v>
      </c>
      <c r="F220" s="3" t="s">
        <v>1393</v>
      </c>
      <c r="G220" s="3" t="s">
        <v>1394</v>
      </c>
      <c r="H220" s="3" t="s">
        <v>2197</v>
      </c>
      <c r="I220" s="3" t="s">
        <v>2198</v>
      </c>
      <c r="J220" s="3" t="s">
        <v>1934</v>
      </c>
      <c r="K220" s="3" t="s">
        <v>2199</v>
      </c>
    </row>
    <row r="221" spans="1:11">
      <c r="A221" s="3">
        <v>220</v>
      </c>
      <c r="B221" s="3" t="s">
        <v>1897</v>
      </c>
      <c r="C221" s="3" t="s">
        <v>46</v>
      </c>
      <c r="D221" s="3" t="s">
        <v>1856</v>
      </c>
      <c r="E221" s="3" t="s">
        <v>1857</v>
      </c>
      <c r="F221" s="3" t="s">
        <v>1856</v>
      </c>
      <c r="G221" s="3" t="s">
        <v>1857</v>
      </c>
      <c r="H221" s="3" t="s">
        <v>2200</v>
      </c>
      <c r="I221" s="3" t="s">
        <v>2201</v>
      </c>
      <c r="J221" s="3" t="s">
        <v>1919</v>
      </c>
      <c r="K221" s="3" t="s">
        <v>1953</v>
      </c>
    </row>
    <row r="222" spans="1:11">
      <c r="A222" s="3">
        <v>221</v>
      </c>
      <c r="B222" s="3" t="s">
        <v>1897</v>
      </c>
      <c r="C222" s="3" t="s">
        <v>46</v>
      </c>
      <c r="D222" s="3" t="s">
        <v>1639</v>
      </c>
      <c r="E222" s="3" t="s">
        <v>1640</v>
      </c>
      <c r="F222" s="3" t="s">
        <v>1667</v>
      </c>
      <c r="G222" s="3" t="s">
        <v>1668</v>
      </c>
      <c r="H222" s="3" t="s">
        <v>2202</v>
      </c>
      <c r="I222" s="3" t="s">
        <v>2203</v>
      </c>
      <c r="J222" s="3" t="s">
        <v>2204</v>
      </c>
      <c r="K222" s="3" t="s">
        <v>1906</v>
      </c>
    </row>
    <row r="223" spans="1:11">
      <c r="A223" s="3">
        <v>222</v>
      </c>
      <c r="B223" s="3" t="s">
        <v>1897</v>
      </c>
      <c r="C223" s="3" t="s">
        <v>46</v>
      </c>
      <c r="D223" s="3" t="s">
        <v>1440</v>
      </c>
      <c r="E223" s="3" t="s">
        <v>1441</v>
      </c>
      <c r="F223" s="3" t="s">
        <v>1452</v>
      </c>
      <c r="G223" s="3" t="s">
        <v>1453</v>
      </c>
      <c r="H223" s="3" t="s">
        <v>2205</v>
      </c>
      <c r="I223" s="3" t="s">
        <v>2206</v>
      </c>
      <c r="J223" s="3" t="s">
        <v>2207</v>
      </c>
      <c r="K223" s="3" t="s">
        <v>2208</v>
      </c>
    </row>
    <row r="224" spans="1:11">
      <c r="A224" s="3">
        <v>223</v>
      </c>
      <c r="B224" s="3" t="s">
        <v>1897</v>
      </c>
      <c r="C224" s="3" t="s">
        <v>46</v>
      </c>
      <c r="D224" s="3" t="s">
        <v>1856</v>
      </c>
      <c r="E224" s="3" t="s">
        <v>1857</v>
      </c>
      <c r="F224" s="3" t="s">
        <v>1856</v>
      </c>
      <c r="G224" s="3" t="s">
        <v>1857</v>
      </c>
      <c r="H224" s="3" t="s">
        <v>2205</v>
      </c>
      <c r="I224" s="3" t="s">
        <v>2206</v>
      </c>
      <c r="J224" s="3" t="s">
        <v>2207</v>
      </c>
      <c r="K224" s="3" t="s">
        <v>2208</v>
      </c>
    </row>
  </sheetData>
  <sheetProtection formatColumns="0" formatRows="0"/>
  <phoneticPr fontId="11"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SH_REESTR_OBJECT">
    <tabColor indexed="47"/>
  </sheetPr>
  <dimension ref="A1:T2"/>
  <sheetViews>
    <sheetView workbookViewId="0"/>
  </sheetViews>
  <sheetFormatPr defaultRowHeight="11.25"/>
  <sheetData>
    <row r="1" spans="1:20">
      <c r="B1" s="177" t="s">
        <v>2216</v>
      </c>
      <c r="C1" s="177" t="s">
        <v>2217</v>
      </c>
      <c r="D1" s="177" t="s">
        <v>859</v>
      </c>
      <c r="E1" s="177" t="s">
        <v>860</v>
      </c>
      <c r="F1" s="177" t="s">
        <v>861</v>
      </c>
      <c r="G1" s="177" t="s">
        <v>857</v>
      </c>
      <c r="H1" s="177" t="s">
        <v>858</v>
      </c>
      <c r="I1" s="177" t="s">
        <v>862</v>
      </c>
      <c r="J1" s="177" t="s">
        <v>863</v>
      </c>
      <c r="K1" s="177" t="s">
        <v>864</v>
      </c>
      <c r="L1" s="177" t="s">
        <v>2218</v>
      </c>
      <c r="M1" s="177" t="s">
        <v>2219</v>
      </c>
      <c r="N1" s="177" t="s">
        <v>2220</v>
      </c>
      <c r="O1" s="177" t="s">
        <v>2221</v>
      </c>
      <c r="P1" s="177" t="s">
        <v>2222</v>
      </c>
      <c r="Q1" s="177" t="s">
        <v>2223</v>
      </c>
      <c r="R1" s="177" t="s">
        <v>2224</v>
      </c>
      <c r="S1" s="177" t="s">
        <v>2225</v>
      </c>
      <c r="T1" s="177" t="s">
        <v>2226</v>
      </c>
    </row>
    <row r="2" spans="1:20">
      <c r="A2">
        <v>1</v>
      </c>
      <c r="B2" s="177" t="s">
        <v>46</v>
      </c>
      <c r="C2" s="177" t="s">
        <v>2003</v>
      </c>
      <c r="D2" s="177" t="s">
        <v>1440</v>
      </c>
      <c r="E2" s="177" t="s">
        <v>1473</v>
      </c>
      <c r="F2" s="177" t="s">
        <v>1474</v>
      </c>
      <c r="G2" s="177" t="s">
        <v>2227</v>
      </c>
      <c r="H2" s="177" t="s">
        <v>1036</v>
      </c>
      <c r="I2" s="177" t="s">
        <v>2228</v>
      </c>
      <c r="J2" s="177" t="s">
        <v>2229</v>
      </c>
      <c r="K2" s="177" t="s">
        <v>177</v>
      </c>
      <c r="L2" s="177" t="s">
        <v>1005</v>
      </c>
      <c r="M2" s="177" t="s">
        <v>1016</v>
      </c>
      <c r="N2" s="177" t="s">
        <v>2230</v>
      </c>
      <c r="O2" s="177" t="s">
        <v>2231</v>
      </c>
      <c r="P2" s="177" t="s">
        <v>2232</v>
      </c>
      <c r="Q2" s="177" t="s">
        <v>2233</v>
      </c>
      <c r="R2" s="177" t="s">
        <v>2234</v>
      </c>
      <c r="S2" s="177" t="s">
        <v>2235</v>
      </c>
      <c r="T2" s="177" t="s">
        <v>2236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struction"/>
  <dimension ref="A1:AC118"/>
  <sheetViews>
    <sheetView showGridLines="0" zoomScaleNormal="100" workbookViewId="0"/>
  </sheetViews>
  <sheetFormatPr defaultColWidth="9.140625" defaultRowHeight="14.25"/>
  <cols>
    <col min="1" max="1" width="3.28515625" style="44" customWidth="1"/>
    <col min="2" max="2" width="8.7109375" style="44" customWidth="1"/>
    <col min="3" max="3" width="22.28515625" style="44" customWidth="1"/>
    <col min="4" max="4" width="4.28515625" style="44" customWidth="1"/>
    <col min="5" max="6" width="4.42578125" style="44" customWidth="1"/>
    <col min="7" max="7" width="4.5703125" style="44" customWidth="1"/>
    <col min="8" max="24" width="4.42578125" style="44" customWidth="1"/>
    <col min="25" max="25" width="4.42578125" style="45" customWidth="1"/>
    <col min="26" max="26" width="9.140625" style="44"/>
    <col min="27" max="27" width="9.140625" style="46"/>
    <col min="28" max="16384" width="9.140625" style="44"/>
  </cols>
  <sheetData>
    <row r="1" spans="1:29" ht="10.5" customHeight="1">
      <c r="AA1" s="46" t="s">
        <v>135</v>
      </c>
    </row>
    <row r="2" spans="1:29" ht="16.5" customHeight="1">
      <c r="B2" s="443" t="str">
        <f>"Код отчёта: " &amp; GetCode()</f>
        <v>Код отчёта: INFO.TSO.2016.2020.FACT</v>
      </c>
      <c r="C2" s="443"/>
      <c r="D2" s="443"/>
      <c r="E2" s="443"/>
      <c r="F2" s="443"/>
      <c r="G2" s="443"/>
      <c r="H2" s="47"/>
      <c r="I2" s="47"/>
      <c r="J2" s="47"/>
      <c r="K2" s="47"/>
      <c r="L2" s="47"/>
      <c r="M2" s="47"/>
      <c r="N2" s="47"/>
      <c r="O2" s="47"/>
      <c r="P2" s="47"/>
      <c r="Q2" s="47"/>
      <c r="R2" s="47"/>
      <c r="S2" s="47"/>
      <c r="T2" s="47"/>
      <c r="U2" s="47"/>
      <c r="V2" s="47"/>
      <c r="W2" s="45"/>
      <c r="Y2" s="46"/>
      <c r="AA2" s="44"/>
    </row>
    <row r="3" spans="1:29" ht="18" customHeight="1">
      <c r="B3" s="444" t="str">
        <f>"Версия " &amp; Getversion()</f>
        <v>Версия 1.5</v>
      </c>
      <c r="C3" s="444"/>
      <c r="D3" s="48"/>
      <c r="E3" s="48"/>
      <c r="F3" s="48"/>
      <c r="G3" s="48"/>
      <c r="H3" s="49"/>
      <c r="I3" s="49"/>
      <c r="J3" s="49"/>
      <c r="K3" s="49"/>
      <c r="L3" s="49"/>
      <c r="M3" s="49"/>
      <c r="N3" s="49"/>
      <c r="O3" s="49"/>
      <c r="P3" s="49"/>
      <c r="Q3" s="49"/>
      <c r="R3" s="49"/>
      <c r="S3" s="47"/>
      <c r="T3" s="47"/>
      <c r="U3" s="47"/>
      <c r="V3" s="49"/>
      <c r="W3" s="49"/>
      <c r="X3" s="49"/>
      <c r="Y3" s="49"/>
    </row>
    <row r="4" spans="1:29" ht="6" customHeight="1">
      <c r="B4" s="50"/>
      <c r="D4" s="49"/>
      <c r="E4" s="49"/>
      <c r="F4" s="49"/>
      <c r="G4" s="49"/>
      <c r="H4" s="49"/>
      <c r="I4" s="49"/>
      <c r="J4" s="49"/>
      <c r="K4" s="49"/>
      <c r="L4" s="49"/>
      <c r="M4" s="49"/>
      <c r="N4" s="49"/>
      <c r="O4" s="49"/>
      <c r="P4" s="49"/>
      <c r="Q4" s="49"/>
      <c r="R4" s="49"/>
      <c r="S4" s="49"/>
      <c r="T4" s="49"/>
      <c r="U4" s="49"/>
      <c r="V4" s="49"/>
      <c r="W4" s="49"/>
      <c r="X4" s="49"/>
      <c r="Y4" s="49"/>
    </row>
    <row r="5" spans="1:29" ht="32.25" customHeight="1">
      <c r="A5" s="51"/>
      <c r="B5" s="445" t="str">
        <f>Титульный!E5</f>
        <v>Технико-экономические показатели регулируемой организации</v>
      </c>
      <c r="C5" s="446"/>
      <c r="D5" s="446"/>
      <c r="E5" s="446"/>
      <c r="F5" s="446"/>
      <c r="G5" s="446"/>
      <c r="H5" s="446"/>
      <c r="I5" s="446"/>
      <c r="J5" s="446"/>
      <c r="K5" s="446"/>
      <c r="L5" s="446"/>
      <c r="M5" s="446"/>
      <c r="N5" s="446"/>
      <c r="O5" s="446"/>
      <c r="P5" s="446"/>
      <c r="Q5" s="446"/>
      <c r="R5" s="446"/>
      <c r="S5" s="446"/>
      <c r="T5" s="446"/>
      <c r="U5" s="446"/>
      <c r="V5" s="446"/>
      <c r="W5" s="446"/>
      <c r="X5" s="446"/>
      <c r="Y5" s="447"/>
      <c r="Z5" s="51"/>
      <c r="AB5" s="51"/>
      <c r="AC5" s="51"/>
    </row>
    <row r="6" spans="1:29" ht="9.75" customHeight="1">
      <c r="A6" s="52"/>
      <c r="B6" s="53"/>
      <c r="C6" s="54"/>
      <c r="D6" s="55"/>
      <c r="E6" s="55"/>
      <c r="F6" s="55"/>
      <c r="G6" s="55"/>
      <c r="H6" s="55"/>
      <c r="I6" s="55"/>
      <c r="J6" s="55"/>
      <c r="K6" s="55"/>
      <c r="L6" s="55"/>
      <c r="M6" s="55"/>
      <c r="N6" s="55"/>
      <c r="O6" s="55"/>
      <c r="P6" s="55"/>
      <c r="Q6" s="55"/>
      <c r="R6" s="55"/>
      <c r="S6" s="55"/>
      <c r="T6" s="55"/>
      <c r="U6" s="55"/>
      <c r="V6" s="55"/>
      <c r="W6" s="55"/>
      <c r="X6" s="55"/>
      <c r="Y6" s="56"/>
    </row>
    <row r="7" spans="1:29" ht="15" hidden="1" customHeight="1">
      <c r="A7" s="52"/>
      <c r="B7" s="57"/>
      <c r="C7" s="58"/>
      <c r="D7" s="55"/>
      <c r="E7" s="448" t="s">
        <v>203</v>
      </c>
      <c r="F7" s="448"/>
      <c r="G7" s="448"/>
      <c r="H7" s="448"/>
      <c r="I7" s="448"/>
      <c r="J7" s="448"/>
      <c r="K7" s="448"/>
      <c r="L7" s="448"/>
      <c r="M7" s="448"/>
      <c r="N7" s="448"/>
      <c r="O7" s="448"/>
      <c r="P7" s="448"/>
      <c r="Q7" s="448"/>
      <c r="R7" s="448"/>
      <c r="S7" s="448"/>
      <c r="T7" s="448"/>
      <c r="U7" s="448"/>
      <c r="V7" s="448"/>
      <c r="W7" s="448"/>
      <c r="X7" s="448"/>
      <c r="Y7" s="56"/>
    </row>
    <row r="8" spans="1:29" ht="15" hidden="1" customHeight="1">
      <c r="A8" s="52"/>
      <c r="B8" s="57"/>
      <c r="C8" s="58"/>
      <c r="D8" s="55"/>
      <c r="E8" s="448"/>
      <c r="F8" s="448"/>
      <c r="G8" s="448"/>
      <c r="H8" s="448"/>
      <c r="I8" s="448"/>
      <c r="J8" s="448"/>
      <c r="K8" s="448"/>
      <c r="L8" s="448"/>
      <c r="M8" s="448"/>
      <c r="N8" s="448"/>
      <c r="O8" s="448"/>
      <c r="P8" s="448"/>
      <c r="Q8" s="448"/>
      <c r="R8" s="448"/>
      <c r="S8" s="448"/>
      <c r="T8" s="448"/>
      <c r="U8" s="448"/>
      <c r="V8" s="448"/>
      <c r="W8" s="448"/>
      <c r="X8" s="448"/>
      <c r="Y8" s="56"/>
    </row>
    <row r="9" spans="1:29" ht="15" hidden="1" customHeight="1">
      <c r="A9" s="52"/>
      <c r="B9" s="57"/>
      <c r="C9" s="58"/>
      <c r="D9" s="55"/>
      <c r="E9" s="448"/>
      <c r="F9" s="448"/>
      <c r="G9" s="448"/>
      <c r="H9" s="448"/>
      <c r="I9" s="448"/>
      <c r="J9" s="448"/>
      <c r="K9" s="448"/>
      <c r="L9" s="448"/>
      <c r="M9" s="448"/>
      <c r="N9" s="448"/>
      <c r="O9" s="448"/>
      <c r="P9" s="448"/>
      <c r="Q9" s="448"/>
      <c r="R9" s="448"/>
      <c r="S9" s="448"/>
      <c r="T9" s="448"/>
      <c r="U9" s="448"/>
      <c r="V9" s="448"/>
      <c r="W9" s="448"/>
      <c r="X9" s="448"/>
      <c r="Y9" s="56"/>
    </row>
    <row r="10" spans="1:29" ht="10.5" hidden="1" customHeight="1">
      <c r="A10" s="52"/>
      <c r="B10" s="57"/>
      <c r="C10" s="58"/>
      <c r="D10" s="55"/>
      <c r="E10" s="448"/>
      <c r="F10" s="448"/>
      <c r="G10" s="448"/>
      <c r="H10" s="448"/>
      <c r="I10" s="448"/>
      <c r="J10" s="448"/>
      <c r="K10" s="448"/>
      <c r="L10" s="448"/>
      <c r="M10" s="448"/>
      <c r="N10" s="448"/>
      <c r="O10" s="448"/>
      <c r="P10" s="448"/>
      <c r="Q10" s="448"/>
      <c r="R10" s="448"/>
      <c r="S10" s="448"/>
      <c r="T10" s="448"/>
      <c r="U10" s="448"/>
      <c r="V10" s="448"/>
      <c r="W10" s="448"/>
      <c r="X10" s="448"/>
      <c r="Y10" s="56"/>
    </row>
    <row r="11" spans="1:29" ht="27" hidden="1" customHeight="1">
      <c r="A11" s="52"/>
      <c r="B11" s="57"/>
      <c r="C11" s="58"/>
      <c r="D11" s="55"/>
      <c r="E11" s="448"/>
      <c r="F11" s="448"/>
      <c r="G11" s="448"/>
      <c r="H11" s="448"/>
      <c r="I11" s="448"/>
      <c r="J11" s="448"/>
      <c r="K11" s="448"/>
      <c r="L11" s="448"/>
      <c r="M11" s="448"/>
      <c r="N11" s="448"/>
      <c r="O11" s="448"/>
      <c r="P11" s="448"/>
      <c r="Q11" s="448"/>
      <c r="R11" s="448"/>
      <c r="S11" s="448"/>
      <c r="T11" s="448"/>
      <c r="U11" s="448"/>
      <c r="V11" s="448"/>
      <c r="W11" s="448"/>
      <c r="X11" s="448"/>
      <c r="Y11" s="56"/>
    </row>
    <row r="12" spans="1:29" ht="12" hidden="1" customHeight="1">
      <c r="A12" s="52"/>
      <c r="B12" s="57"/>
      <c r="C12" s="58"/>
      <c r="D12" s="55"/>
      <c r="E12" s="448"/>
      <c r="F12" s="448"/>
      <c r="G12" s="448"/>
      <c r="H12" s="448"/>
      <c r="I12" s="448"/>
      <c r="J12" s="448"/>
      <c r="K12" s="448"/>
      <c r="L12" s="448"/>
      <c r="M12" s="448"/>
      <c r="N12" s="448"/>
      <c r="O12" s="448"/>
      <c r="P12" s="448"/>
      <c r="Q12" s="448"/>
      <c r="R12" s="448"/>
      <c r="S12" s="448"/>
      <c r="T12" s="448"/>
      <c r="U12" s="448"/>
      <c r="V12" s="448"/>
      <c r="W12" s="448"/>
      <c r="X12" s="448"/>
      <c r="Y12" s="56"/>
    </row>
    <row r="13" spans="1:29" ht="38.25" hidden="1" customHeight="1">
      <c r="A13" s="52"/>
      <c r="B13" s="57"/>
      <c r="C13" s="58"/>
      <c r="D13" s="55"/>
      <c r="E13" s="448"/>
      <c r="F13" s="448"/>
      <c r="G13" s="448"/>
      <c r="H13" s="448"/>
      <c r="I13" s="448"/>
      <c r="J13" s="448"/>
      <c r="K13" s="448"/>
      <c r="L13" s="448"/>
      <c r="M13" s="448"/>
      <c r="N13" s="448"/>
      <c r="O13" s="448"/>
      <c r="P13" s="448"/>
      <c r="Q13" s="448"/>
      <c r="R13" s="448"/>
      <c r="S13" s="448"/>
      <c r="T13" s="448"/>
      <c r="U13" s="448"/>
      <c r="V13" s="448"/>
      <c r="W13" s="448"/>
      <c r="X13" s="448"/>
      <c r="Y13" s="59"/>
    </row>
    <row r="14" spans="1:29" ht="15" hidden="1" customHeight="1">
      <c r="A14" s="52"/>
      <c r="B14" s="57"/>
      <c r="C14" s="58"/>
      <c r="D14" s="55"/>
      <c r="E14" s="448" t="s">
        <v>170</v>
      </c>
      <c r="F14" s="448"/>
      <c r="G14" s="448"/>
      <c r="H14" s="448"/>
      <c r="I14" s="448"/>
      <c r="J14" s="448"/>
      <c r="K14" s="448"/>
      <c r="L14" s="448"/>
      <c r="M14" s="448"/>
      <c r="N14" s="448"/>
      <c r="O14" s="448"/>
      <c r="P14" s="448"/>
      <c r="Q14" s="448"/>
      <c r="R14" s="448"/>
      <c r="S14" s="448"/>
      <c r="T14" s="448"/>
      <c r="U14" s="448"/>
      <c r="V14" s="448"/>
      <c r="W14" s="448"/>
      <c r="X14" s="448"/>
      <c r="Y14" s="56"/>
    </row>
    <row r="15" spans="1:29" ht="15" hidden="1">
      <c r="A15" s="52"/>
      <c r="B15" s="57"/>
      <c r="C15" s="58"/>
      <c r="D15" s="55"/>
      <c r="E15" s="448"/>
      <c r="F15" s="448"/>
      <c r="G15" s="448"/>
      <c r="H15" s="448"/>
      <c r="I15" s="448"/>
      <c r="J15" s="448"/>
      <c r="K15" s="448"/>
      <c r="L15" s="448"/>
      <c r="M15" s="448"/>
      <c r="N15" s="448"/>
      <c r="O15" s="448"/>
      <c r="P15" s="448"/>
      <c r="Q15" s="448"/>
      <c r="R15" s="448"/>
      <c r="S15" s="448"/>
      <c r="T15" s="448"/>
      <c r="U15" s="448"/>
      <c r="V15" s="448"/>
      <c r="W15" s="448"/>
      <c r="X15" s="448"/>
      <c r="Y15" s="56"/>
    </row>
    <row r="16" spans="1:29" ht="15" hidden="1">
      <c r="A16" s="52"/>
      <c r="B16" s="57"/>
      <c r="C16" s="58"/>
      <c r="D16" s="55"/>
      <c r="E16" s="448"/>
      <c r="F16" s="448"/>
      <c r="G16" s="448"/>
      <c r="H16" s="448"/>
      <c r="I16" s="448"/>
      <c r="J16" s="448"/>
      <c r="K16" s="448"/>
      <c r="L16" s="448"/>
      <c r="M16" s="448"/>
      <c r="N16" s="448"/>
      <c r="O16" s="448"/>
      <c r="P16" s="448"/>
      <c r="Q16" s="448"/>
      <c r="R16" s="448"/>
      <c r="S16" s="448"/>
      <c r="T16" s="448"/>
      <c r="U16" s="448"/>
      <c r="V16" s="448"/>
      <c r="W16" s="448"/>
      <c r="X16" s="448"/>
      <c r="Y16" s="56"/>
    </row>
    <row r="17" spans="1:25" ht="15" hidden="1" customHeight="1">
      <c r="A17" s="52"/>
      <c r="B17" s="57"/>
      <c r="C17" s="58"/>
      <c r="D17" s="55"/>
      <c r="E17" s="448"/>
      <c r="F17" s="448"/>
      <c r="G17" s="448"/>
      <c r="H17" s="448"/>
      <c r="I17" s="448"/>
      <c r="J17" s="448"/>
      <c r="K17" s="448"/>
      <c r="L17" s="448"/>
      <c r="M17" s="448"/>
      <c r="N17" s="448"/>
      <c r="O17" s="448"/>
      <c r="P17" s="448"/>
      <c r="Q17" s="448"/>
      <c r="R17" s="448"/>
      <c r="S17" s="448"/>
      <c r="T17" s="448"/>
      <c r="U17" s="448"/>
      <c r="V17" s="448"/>
      <c r="W17" s="448"/>
      <c r="X17" s="448"/>
      <c r="Y17" s="56"/>
    </row>
    <row r="18" spans="1:25" ht="15" hidden="1">
      <c r="A18" s="52"/>
      <c r="B18" s="57"/>
      <c r="C18" s="58"/>
      <c r="D18" s="55"/>
      <c r="E18" s="448"/>
      <c r="F18" s="448"/>
      <c r="G18" s="448"/>
      <c r="H18" s="448"/>
      <c r="I18" s="448"/>
      <c r="J18" s="448"/>
      <c r="K18" s="448"/>
      <c r="L18" s="448"/>
      <c r="M18" s="448"/>
      <c r="N18" s="448"/>
      <c r="O18" s="448"/>
      <c r="P18" s="448"/>
      <c r="Q18" s="448"/>
      <c r="R18" s="448"/>
      <c r="S18" s="448"/>
      <c r="T18" s="448"/>
      <c r="U18" s="448"/>
      <c r="V18" s="448"/>
      <c r="W18" s="448"/>
      <c r="X18" s="448"/>
      <c r="Y18" s="56"/>
    </row>
    <row r="19" spans="1:25" ht="59.25" hidden="1" customHeight="1">
      <c r="A19" s="52"/>
      <c r="B19" s="57"/>
      <c r="C19" s="58"/>
      <c r="D19" s="60"/>
      <c r="E19" s="448"/>
      <c r="F19" s="448"/>
      <c r="G19" s="448"/>
      <c r="H19" s="448"/>
      <c r="I19" s="448"/>
      <c r="J19" s="448"/>
      <c r="K19" s="448"/>
      <c r="L19" s="448"/>
      <c r="M19" s="448"/>
      <c r="N19" s="448"/>
      <c r="O19" s="448"/>
      <c r="P19" s="448"/>
      <c r="Q19" s="448"/>
      <c r="R19" s="448"/>
      <c r="S19" s="448"/>
      <c r="T19" s="448"/>
      <c r="U19" s="448"/>
      <c r="V19" s="448"/>
      <c r="W19" s="448"/>
      <c r="X19" s="448"/>
      <c r="Y19" s="56"/>
    </row>
    <row r="20" spans="1:25" ht="15" hidden="1">
      <c r="A20" s="52"/>
      <c r="B20" s="57"/>
      <c r="C20" s="58"/>
      <c r="D20" s="60"/>
      <c r="E20" s="61"/>
      <c r="F20" s="61"/>
      <c r="G20" s="61"/>
      <c r="H20" s="61"/>
      <c r="I20" s="61"/>
      <c r="J20" s="61"/>
      <c r="K20" s="61"/>
      <c r="L20" s="61"/>
      <c r="M20" s="61"/>
      <c r="N20" s="61"/>
      <c r="O20" s="61"/>
      <c r="P20" s="61"/>
      <c r="Q20" s="61"/>
      <c r="R20" s="61"/>
      <c r="S20" s="61"/>
      <c r="T20" s="61"/>
      <c r="U20" s="61"/>
      <c r="V20" s="61"/>
      <c r="W20" s="61"/>
      <c r="X20" s="61"/>
      <c r="Y20" s="56"/>
    </row>
    <row r="21" spans="1:25" ht="14.25" hidden="1" customHeight="1">
      <c r="A21" s="52"/>
      <c r="B21" s="57"/>
      <c r="C21" s="58"/>
      <c r="D21" s="53"/>
      <c r="E21" s="62" t="s">
        <v>136</v>
      </c>
      <c r="F21" s="461" t="s">
        <v>137</v>
      </c>
      <c r="G21" s="462"/>
      <c r="H21" s="462"/>
      <c r="I21" s="462"/>
      <c r="J21" s="462"/>
      <c r="K21" s="462"/>
      <c r="L21" s="462"/>
      <c r="M21" s="462"/>
      <c r="N21" s="63"/>
      <c r="O21" s="64" t="s">
        <v>136</v>
      </c>
      <c r="P21" s="450" t="s">
        <v>138</v>
      </c>
      <c r="Q21" s="451"/>
      <c r="R21" s="451"/>
      <c r="S21" s="451"/>
      <c r="T21" s="451"/>
      <c r="U21" s="451"/>
      <c r="V21" s="451"/>
      <c r="W21" s="451"/>
      <c r="X21" s="451"/>
      <c r="Y21" s="56"/>
    </row>
    <row r="22" spans="1:25" ht="14.25" hidden="1" customHeight="1">
      <c r="A22" s="52"/>
      <c r="B22" s="57"/>
      <c r="C22" s="58"/>
      <c r="D22" s="53"/>
      <c r="E22" s="65" t="s">
        <v>136</v>
      </c>
      <c r="F22" s="461" t="s">
        <v>139</v>
      </c>
      <c r="G22" s="462"/>
      <c r="H22" s="462"/>
      <c r="I22" s="462"/>
      <c r="J22" s="462"/>
      <c r="K22" s="462"/>
      <c r="L22" s="462"/>
      <c r="M22" s="462"/>
      <c r="N22" s="63"/>
      <c r="O22" s="66" t="s">
        <v>136</v>
      </c>
      <c r="P22" s="450" t="s">
        <v>140</v>
      </c>
      <c r="Q22" s="451"/>
      <c r="R22" s="451"/>
      <c r="S22" s="451"/>
      <c r="T22" s="451"/>
      <c r="U22" s="451"/>
      <c r="V22" s="451"/>
      <c r="W22" s="451"/>
      <c r="X22" s="451"/>
      <c r="Y22" s="56"/>
    </row>
    <row r="23" spans="1:25" ht="27" hidden="1" customHeight="1">
      <c r="A23" s="52"/>
      <c r="B23" s="57"/>
      <c r="C23" s="58"/>
      <c r="D23" s="53"/>
      <c r="E23" s="55"/>
      <c r="F23" s="55"/>
      <c r="G23" s="55"/>
      <c r="H23" s="55"/>
      <c r="I23" s="55"/>
      <c r="J23" s="55"/>
      <c r="K23" s="55"/>
      <c r="L23" s="55"/>
      <c r="M23" s="55"/>
      <c r="N23" s="55"/>
      <c r="O23" s="55"/>
      <c r="P23" s="55"/>
      <c r="Q23" s="55"/>
      <c r="R23" s="55"/>
      <c r="S23" s="55"/>
      <c r="T23" s="55"/>
      <c r="U23" s="55"/>
      <c r="V23" s="55"/>
      <c r="W23" s="55"/>
      <c r="X23" s="55"/>
      <c r="Y23" s="56"/>
    </row>
    <row r="24" spans="1:25" ht="10.5" hidden="1" customHeight="1">
      <c r="A24" s="52"/>
      <c r="B24" s="57"/>
      <c r="C24" s="58"/>
      <c r="D24" s="53"/>
      <c r="E24" s="55"/>
      <c r="F24" s="55"/>
      <c r="G24" s="55"/>
      <c r="H24" s="55"/>
      <c r="I24" s="55"/>
      <c r="J24" s="55"/>
      <c r="K24" s="55"/>
      <c r="L24" s="55"/>
      <c r="M24" s="55"/>
      <c r="N24" s="55"/>
      <c r="O24" s="55"/>
      <c r="P24" s="55"/>
      <c r="Q24" s="55"/>
      <c r="R24" s="55"/>
      <c r="S24" s="55"/>
      <c r="T24" s="55"/>
      <c r="U24" s="55"/>
      <c r="V24" s="55"/>
      <c r="W24" s="55"/>
      <c r="X24" s="55"/>
      <c r="Y24" s="56"/>
    </row>
    <row r="25" spans="1:25" ht="27" hidden="1" customHeight="1">
      <c r="A25" s="52"/>
      <c r="B25" s="57"/>
      <c r="C25" s="58"/>
      <c r="D25" s="53"/>
      <c r="E25" s="55"/>
      <c r="F25" s="55"/>
      <c r="G25" s="55"/>
      <c r="H25" s="55"/>
      <c r="I25" s="55"/>
      <c r="J25" s="55"/>
      <c r="K25" s="55"/>
      <c r="L25" s="55"/>
      <c r="M25" s="55"/>
      <c r="N25" s="55"/>
      <c r="O25" s="55"/>
      <c r="P25" s="55"/>
      <c r="Q25" s="55"/>
      <c r="R25" s="55"/>
      <c r="S25" s="55"/>
      <c r="T25" s="55"/>
      <c r="U25" s="55"/>
      <c r="V25" s="55"/>
      <c r="W25" s="55"/>
      <c r="X25" s="55"/>
      <c r="Y25" s="56"/>
    </row>
    <row r="26" spans="1:25" ht="12" hidden="1" customHeight="1">
      <c r="A26" s="52"/>
      <c r="B26" s="57"/>
      <c r="C26" s="58"/>
      <c r="D26" s="53"/>
      <c r="E26" s="55"/>
      <c r="F26" s="55"/>
      <c r="G26" s="55"/>
      <c r="H26" s="55"/>
      <c r="I26" s="55"/>
      <c r="J26" s="55"/>
      <c r="K26" s="55"/>
      <c r="L26" s="55"/>
      <c r="M26" s="55"/>
      <c r="N26" s="55"/>
      <c r="O26" s="55"/>
      <c r="P26" s="55"/>
      <c r="Q26" s="55"/>
      <c r="R26" s="55"/>
      <c r="S26" s="55"/>
      <c r="T26" s="55"/>
      <c r="U26" s="55"/>
      <c r="V26" s="55"/>
      <c r="W26" s="55"/>
      <c r="X26" s="55"/>
      <c r="Y26" s="56"/>
    </row>
    <row r="27" spans="1:25" ht="38.25" hidden="1" customHeight="1">
      <c r="A27" s="52"/>
      <c r="B27" s="57"/>
      <c r="C27" s="58"/>
      <c r="D27" s="53"/>
      <c r="E27" s="55"/>
      <c r="F27" s="55"/>
      <c r="G27" s="55"/>
      <c r="H27" s="55"/>
      <c r="I27" s="55"/>
      <c r="J27" s="55"/>
      <c r="K27" s="55"/>
      <c r="L27" s="55"/>
      <c r="M27" s="55"/>
      <c r="N27" s="55"/>
      <c r="O27" s="55"/>
      <c r="P27" s="55"/>
      <c r="Q27" s="55"/>
      <c r="R27" s="55"/>
      <c r="S27" s="55"/>
      <c r="T27" s="55"/>
      <c r="U27" s="55"/>
      <c r="V27" s="55"/>
      <c r="W27" s="55"/>
      <c r="X27" s="55"/>
      <c r="Y27" s="56"/>
    </row>
    <row r="28" spans="1:25" ht="15" hidden="1">
      <c r="A28" s="52"/>
      <c r="B28" s="57"/>
      <c r="C28" s="58"/>
      <c r="D28" s="53"/>
      <c r="E28" s="55"/>
      <c r="F28" s="55"/>
      <c r="G28" s="55"/>
      <c r="H28" s="55"/>
      <c r="I28" s="55"/>
      <c r="J28" s="55"/>
      <c r="K28" s="55"/>
      <c r="L28" s="55"/>
      <c r="M28" s="55"/>
      <c r="N28" s="55"/>
      <c r="O28" s="55"/>
      <c r="P28" s="55"/>
      <c r="Q28" s="55"/>
      <c r="R28" s="55"/>
      <c r="S28" s="55"/>
      <c r="T28" s="55"/>
      <c r="U28" s="55"/>
      <c r="V28" s="55"/>
      <c r="W28" s="55"/>
      <c r="X28" s="55"/>
      <c r="Y28" s="56"/>
    </row>
    <row r="29" spans="1:25" ht="15" hidden="1">
      <c r="A29" s="52"/>
      <c r="B29" s="57"/>
      <c r="C29" s="58"/>
      <c r="D29" s="53"/>
      <c r="E29" s="55"/>
      <c r="F29" s="55"/>
      <c r="G29" s="55"/>
      <c r="H29" s="55"/>
      <c r="I29" s="55"/>
      <c r="J29" s="55"/>
      <c r="K29" s="55"/>
      <c r="L29" s="55"/>
      <c r="M29" s="55"/>
      <c r="N29" s="55"/>
      <c r="O29" s="55"/>
      <c r="P29" s="55"/>
      <c r="Q29" s="55"/>
      <c r="R29" s="55"/>
      <c r="S29" s="55"/>
      <c r="T29" s="55"/>
      <c r="U29" s="55"/>
      <c r="V29" s="55"/>
      <c r="W29" s="55"/>
      <c r="X29" s="55"/>
      <c r="Y29" s="56"/>
    </row>
    <row r="30" spans="1:25" ht="15" hidden="1">
      <c r="A30" s="52"/>
      <c r="B30" s="57"/>
      <c r="C30" s="58"/>
      <c r="D30" s="53"/>
      <c r="E30" s="55"/>
      <c r="F30" s="55"/>
      <c r="G30" s="55"/>
      <c r="H30" s="55"/>
      <c r="I30" s="55"/>
      <c r="J30" s="55"/>
      <c r="K30" s="55"/>
      <c r="L30" s="55"/>
      <c r="M30" s="55"/>
      <c r="N30" s="55"/>
      <c r="O30" s="55"/>
      <c r="P30" s="55"/>
      <c r="Q30" s="55"/>
      <c r="R30" s="55"/>
      <c r="S30" s="55"/>
      <c r="T30" s="55"/>
      <c r="U30" s="55"/>
      <c r="V30" s="55"/>
      <c r="W30" s="55"/>
      <c r="X30" s="55"/>
      <c r="Y30" s="56"/>
    </row>
    <row r="31" spans="1:25" ht="15" hidden="1">
      <c r="A31" s="52"/>
      <c r="B31" s="57"/>
      <c r="C31" s="58"/>
      <c r="D31" s="53"/>
      <c r="E31" s="55"/>
      <c r="F31" s="55"/>
      <c r="G31" s="55"/>
      <c r="H31" s="55"/>
      <c r="I31" s="55"/>
      <c r="J31" s="55"/>
      <c r="K31" s="55"/>
      <c r="L31" s="55"/>
      <c r="M31" s="55"/>
      <c r="N31" s="55"/>
      <c r="O31" s="55"/>
      <c r="P31" s="55"/>
      <c r="Q31" s="55"/>
      <c r="R31" s="55"/>
      <c r="S31" s="55"/>
      <c r="T31" s="55"/>
      <c r="U31" s="55"/>
      <c r="V31" s="55"/>
      <c r="W31" s="55"/>
      <c r="X31" s="55"/>
      <c r="Y31" s="56"/>
    </row>
    <row r="32" spans="1:25" ht="15" hidden="1">
      <c r="A32" s="52"/>
      <c r="B32" s="57"/>
      <c r="C32" s="58"/>
      <c r="D32" s="53"/>
      <c r="E32" s="55"/>
      <c r="F32" s="55"/>
      <c r="G32" s="55"/>
      <c r="H32" s="55"/>
      <c r="I32" s="55"/>
      <c r="J32" s="55"/>
      <c r="K32" s="55"/>
      <c r="L32" s="55"/>
      <c r="M32" s="55"/>
      <c r="N32" s="55"/>
      <c r="O32" s="55"/>
      <c r="P32" s="55"/>
      <c r="Q32" s="55"/>
      <c r="R32" s="55"/>
      <c r="S32" s="55"/>
      <c r="T32" s="55"/>
      <c r="U32" s="55"/>
      <c r="V32" s="55"/>
      <c r="W32" s="55"/>
      <c r="X32" s="55"/>
      <c r="Y32" s="56"/>
    </row>
    <row r="33" spans="1:25" ht="18.75" hidden="1" customHeight="1">
      <c r="A33" s="52"/>
      <c r="B33" s="57"/>
      <c r="C33" s="58"/>
      <c r="D33" s="60"/>
      <c r="E33" s="61"/>
      <c r="F33" s="61"/>
      <c r="G33" s="61"/>
      <c r="H33" s="61"/>
      <c r="I33" s="61"/>
      <c r="J33" s="61"/>
      <c r="K33" s="61"/>
      <c r="L33" s="61"/>
      <c r="M33" s="61"/>
      <c r="N33" s="61"/>
      <c r="O33" s="61"/>
      <c r="P33" s="61"/>
      <c r="Q33" s="61"/>
      <c r="R33" s="61"/>
      <c r="S33" s="61"/>
      <c r="T33" s="61"/>
      <c r="U33" s="61"/>
      <c r="V33" s="61"/>
      <c r="W33" s="61"/>
      <c r="X33" s="61"/>
      <c r="Y33" s="56"/>
    </row>
    <row r="34" spans="1:25" ht="15" hidden="1">
      <c r="A34" s="52"/>
      <c r="B34" s="57"/>
      <c r="C34" s="58"/>
      <c r="D34" s="60"/>
      <c r="E34" s="61"/>
      <c r="F34" s="61"/>
      <c r="G34" s="61"/>
      <c r="H34" s="61"/>
      <c r="I34" s="61"/>
      <c r="J34" s="61"/>
      <c r="K34" s="61"/>
      <c r="L34" s="61"/>
      <c r="M34" s="61"/>
      <c r="N34" s="61"/>
      <c r="O34" s="61"/>
      <c r="P34" s="61"/>
      <c r="Q34" s="61"/>
      <c r="R34" s="61"/>
      <c r="S34" s="61"/>
      <c r="T34" s="61"/>
      <c r="U34" s="61"/>
      <c r="V34" s="61"/>
      <c r="W34" s="61"/>
      <c r="X34" s="61"/>
      <c r="Y34" s="56"/>
    </row>
    <row r="35" spans="1:25" ht="24" hidden="1" customHeight="1">
      <c r="A35" s="52"/>
      <c r="B35" s="57"/>
      <c r="C35" s="58"/>
      <c r="D35" s="53"/>
      <c r="E35" s="452" t="s">
        <v>198</v>
      </c>
      <c r="F35" s="452"/>
      <c r="G35" s="452"/>
      <c r="H35" s="452"/>
      <c r="I35" s="452"/>
      <c r="J35" s="452"/>
      <c r="K35" s="452"/>
      <c r="L35" s="452"/>
      <c r="M35" s="452"/>
      <c r="N35" s="452"/>
      <c r="O35" s="452"/>
      <c r="P35" s="452"/>
      <c r="Q35" s="452"/>
      <c r="R35" s="452"/>
      <c r="S35" s="452"/>
      <c r="T35" s="452"/>
      <c r="U35" s="452"/>
      <c r="V35" s="452"/>
      <c r="W35" s="452"/>
      <c r="X35" s="452"/>
      <c r="Y35" s="56"/>
    </row>
    <row r="36" spans="1:25" ht="38.25" hidden="1" customHeight="1">
      <c r="A36" s="52"/>
      <c r="B36" s="57"/>
      <c r="C36" s="58"/>
      <c r="D36" s="53"/>
      <c r="E36" s="452"/>
      <c r="F36" s="452"/>
      <c r="G36" s="452"/>
      <c r="H36" s="452"/>
      <c r="I36" s="452"/>
      <c r="J36" s="452"/>
      <c r="K36" s="452"/>
      <c r="L36" s="452"/>
      <c r="M36" s="452"/>
      <c r="N36" s="452"/>
      <c r="O36" s="452"/>
      <c r="P36" s="452"/>
      <c r="Q36" s="452"/>
      <c r="R36" s="452"/>
      <c r="S36" s="452"/>
      <c r="T36" s="452"/>
      <c r="U36" s="452"/>
      <c r="V36" s="452"/>
      <c r="W36" s="452"/>
      <c r="X36" s="452"/>
      <c r="Y36" s="56"/>
    </row>
    <row r="37" spans="1:25" ht="9.75" hidden="1" customHeight="1">
      <c r="A37" s="52"/>
      <c r="B37" s="57"/>
      <c r="C37" s="58"/>
      <c r="D37" s="53"/>
      <c r="E37" s="452"/>
      <c r="F37" s="452"/>
      <c r="G37" s="452"/>
      <c r="H37" s="452"/>
      <c r="I37" s="452"/>
      <c r="J37" s="452"/>
      <c r="K37" s="452"/>
      <c r="L37" s="452"/>
      <c r="M37" s="452"/>
      <c r="N37" s="452"/>
      <c r="O37" s="452"/>
      <c r="P37" s="452"/>
      <c r="Q37" s="452"/>
      <c r="R37" s="452"/>
      <c r="S37" s="452"/>
      <c r="T37" s="452"/>
      <c r="U37" s="452"/>
      <c r="V37" s="452"/>
      <c r="W37" s="452"/>
      <c r="X37" s="452"/>
      <c r="Y37" s="56"/>
    </row>
    <row r="38" spans="1:25" ht="51" hidden="1" customHeight="1">
      <c r="A38" s="52"/>
      <c r="B38" s="57"/>
      <c r="C38" s="58"/>
      <c r="D38" s="53"/>
      <c r="E38" s="452"/>
      <c r="F38" s="452"/>
      <c r="G38" s="452"/>
      <c r="H38" s="452"/>
      <c r="I38" s="452"/>
      <c r="J38" s="452"/>
      <c r="K38" s="452"/>
      <c r="L38" s="452"/>
      <c r="M38" s="452"/>
      <c r="N38" s="452"/>
      <c r="O38" s="452"/>
      <c r="P38" s="452"/>
      <c r="Q38" s="452"/>
      <c r="R38" s="452"/>
      <c r="S38" s="452"/>
      <c r="T38" s="452"/>
      <c r="U38" s="452"/>
      <c r="V38" s="452"/>
      <c r="W38" s="452"/>
      <c r="X38" s="452"/>
      <c r="Y38" s="56"/>
    </row>
    <row r="39" spans="1:25" ht="15" hidden="1" customHeight="1">
      <c r="A39" s="52"/>
      <c r="B39" s="57"/>
      <c r="C39" s="58"/>
      <c r="D39" s="53"/>
      <c r="E39" s="452"/>
      <c r="F39" s="452"/>
      <c r="G39" s="452"/>
      <c r="H39" s="452"/>
      <c r="I39" s="452"/>
      <c r="J39" s="452"/>
      <c r="K39" s="452"/>
      <c r="L39" s="452"/>
      <c r="M39" s="452"/>
      <c r="N39" s="452"/>
      <c r="O39" s="452"/>
      <c r="P39" s="452"/>
      <c r="Q39" s="452"/>
      <c r="R39" s="452"/>
      <c r="S39" s="452"/>
      <c r="T39" s="452"/>
      <c r="U39" s="452"/>
      <c r="V39" s="452"/>
      <c r="W39" s="452"/>
      <c r="X39" s="452"/>
      <c r="Y39" s="56"/>
    </row>
    <row r="40" spans="1:25" ht="12" hidden="1" customHeight="1">
      <c r="A40" s="52"/>
      <c r="B40" s="57"/>
      <c r="C40" s="58"/>
      <c r="D40" s="53"/>
      <c r="E40" s="453"/>
      <c r="F40" s="453"/>
      <c r="G40" s="453"/>
      <c r="H40" s="453"/>
      <c r="I40" s="453"/>
      <c r="J40" s="453"/>
      <c r="K40" s="453"/>
      <c r="L40" s="453"/>
      <c r="M40" s="453"/>
      <c r="N40" s="453"/>
      <c r="O40" s="453"/>
      <c r="P40" s="453"/>
      <c r="Q40" s="453"/>
      <c r="R40" s="453"/>
      <c r="S40" s="453"/>
      <c r="T40" s="453"/>
      <c r="U40" s="453"/>
      <c r="V40" s="453"/>
      <c r="W40" s="453"/>
      <c r="X40" s="453"/>
      <c r="Y40" s="56"/>
    </row>
    <row r="41" spans="1:25" ht="38.25" hidden="1" customHeight="1">
      <c r="A41" s="52"/>
      <c r="B41" s="57"/>
      <c r="C41" s="58"/>
      <c r="D41" s="53"/>
      <c r="E41" s="452"/>
      <c r="F41" s="452"/>
      <c r="G41" s="452"/>
      <c r="H41" s="452"/>
      <c r="I41" s="452"/>
      <c r="J41" s="452"/>
      <c r="K41" s="452"/>
      <c r="L41" s="452"/>
      <c r="M41" s="452"/>
      <c r="N41" s="452"/>
      <c r="O41" s="452"/>
      <c r="P41" s="452"/>
      <c r="Q41" s="452"/>
      <c r="R41" s="452"/>
      <c r="S41" s="452"/>
      <c r="T41" s="452"/>
      <c r="U41" s="452"/>
      <c r="V41" s="452"/>
      <c r="W41" s="452"/>
      <c r="X41" s="452"/>
      <c r="Y41" s="56"/>
    </row>
    <row r="42" spans="1:25" ht="15" hidden="1">
      <c r="A42" s="52"/>
      <c r="B42" s="57"/>
      <c r="C42" s="58"/>
      <c r="D42" s="53"/>
      <c r="E42" s="452"/>
      <c r="F42" s="452"/>
      <c r="G42" s="452"/>
      <c r="H42" s="452"/>
      <c r="I42" s="452"/>
      <c r="J42" s="452"/>
      <c r="K42" s="452"/>
      <c r="L42" s="452"/>
      <c r="M42" s="452"/>
      <c r="N42" s="452"/>
      <c r="O42" s="452"/>
      <c r="P42" s="452"/>
      <c r="Q42" s="452"/>
      <c r="R42" s="452"/>
      <c r="S42" s="452"/>
      <c r="T42" s="452"/>
      <c r="U42" s="452"/>
      <c r="V42" s="452"/>
      <c r="W42" s="452"/>
      <c r="X42" s="452"/>
      <c r="Y42" s="56"/>
    </row>
    <row r="43" spans="1:25" ht="15" hidden="1">
      <c r="A43" s="52"/>
      <c r="B43" s="57"/>
      <c r="C43" s="58"/>
      <c r="D43" s="53"/>
      <c r="E43" s="452"/>
      <c r="F43" s="452"/>
      <c r="G43" s="452"/>
      <c r="H43" s="452"/>
      <c r="I43" s="452"/>
      <c r="J43" s="452"/>
      <c r="K43" s="452"/>
      <c r="L43" s="452"/>
      <c r="M43" s="452"/>
      <c r="N43" s="452"/>
      <c r="O43" s="452"/>
      <c r="P43" s="452"/>
      <c r="Q43" s="452"/>
      <c r="R43" s="452"/>
      <c r="S43" s="452"/>
      <c r="T43" s="452"/>
      <c r="U43" s="452"/>
      <c r="V43" s="452"/>
      <c r="W43" s="452"/>
      <c r="X43" s="452"/>
      <c r="Y43" s="56"/>
    </row>
    <row r="44" spans="1:25" ht="33.75" hidden="1" customHeight="1">
      <c r="A44" s="52"/>
      <c r="B44" s="57"/>
      <c r="C44" s="58"/>
      <c r="D44" s="60"/>
      <c r="E44" s="452"/>
      <c r="F44" s="452"/>
      <c r="G44" s="452"/>
      <c r="H44" s="452"/>
      <c r="I44" s="452"/>
      <c r="J44" s="452"/>
      <c r="K44" s="452"/>
      <c r="L44" s="452"/>
      <c r="M44" s="452"/>
      <c r="N44" s="452"/>
      <c r="O44" s="452"/>
      <c r="P44" s="452"/>
      <c r="Q44" s="452"/>
      <c r="R44" s="452"/>
      <c r="S44" s="452"/>
      <c r="T44" s="452"/>
      <c r="U44" s="452"/>
      <c r="V44" s="452"/>
      <c r="W44" s="452"/>
      <c r="X44" s="452"/>
      <c r="Y44" s="56"/>
    </row>
    <row r="45" spans="1:25" ht="15" hidden="1">
      <c r="A45" s="52"/>
      <c r="B45" s="57"/>
      <c r="C45" s="58"/>
      <c r="D45" s="60"/>
      <c r="E45" s="452"/>
      <c r="F45" s="452"/>
      <c r="G45" s="452"/>
      <c r="H45" s="452"/>
      <c r="I45" s="452"/>
      <c r="J45" s="452"/>
      <c r="K45" s="452"/>
      <c r="L45" s="452"/>
      <c r="M45" s="452"/>
      <c r="N45" s="452"/>
      <c r="O45" s="452"/>
      <c r="P45" s="452"/>
      <c r="Q45" s="452"/>
      <c r="R45" s="452"/>
      <c r="S45" s="452"/>
      <c r="T45" s="452"/>
      <c r="U45" s="452"/>
      <c r="V45" s="452"/>
      <c r="W45" s="452"/>
      <c r="X45" s="452"/>
      <c r="Y45" s="56"/>
    </row>
    <row r="46" spans="1:25" ht="24" hidden="1" customHeight="1">
      <c r="A46" s="52"/>
      <c r="B46" s="57"/>
      <c r="C46" s="58"/>
      <c r="D46" s="53"/>
      <c r="E46" s="448" t="s">
        <v>145</v>
      </c>
      <c r="F46" s="448"/>
      <c r="G46" s="448"/>
      <c r="H46" s="448"/>
      <c r="I46" s="448"/>
      <c r="J46" s="448"/>
      <c r="K46" s="448"/>
      <c r="L46" s="448"/>
      <c r="M46" s="448"/>
      <c r="N46" s="448"/>
      <c r="O46" s="448"/>
      <c r="P46" s="448"/>
      <c r="Q46" s="448"/>
      <c r="R46" s="448"/>
      <c r="S46" s="448"/>
      <c r="T46" s="448"/>
      <c r="U46" s="448"/>
      <c r="V46" s="448"/>
      <c r="W46" s="448"/>
      <c r="X46" s="448"/>
      <c r="Y46" s="56"/>
    </row>
    <row r="47" spans="1:25" ht="37.5" hidden="1" customHeight="1">
      <c r="A47" s="52"/>
      <c r="B47" s="57"/>
      <c r="C47" s="58"/>
      <c r="D47" s="53"/>
      <c r="E47" s="448"/>
      <c r="F47" s="448"/>
      <c r="G47" s="448"/>
      <c r="H47" s="448"/>
      <c r="I47" s="448"/>
      <c r="J47" s="448"/>
      <c r="K47" s="448"/>
      <c r="L47" s="448"/>
      <c r="M47" s="448"/>
      <c r="N47" s="448"/>
      <c r="O47" s="448"/>
      <c r="P47" s="448"/>
      <c r="Q47" s="448"/>
      <c r="R47" s="448"/>
      <c r="S47" s="448"/>
      <c r="T47" s="448"/>
      <c r="U47" s="448"/>
      <c r="V47" s="448"/>
      <c r="W47" s="448"/>
      <c r="X47" s="448"/>
      <c r="Y47" s="56"/>
    </row>
    <row r="48" spans="1:25" ht="24" hidden="1" customHeight="1">
      <c r="A48" s="52"/>
      <c r="B48" s="57"/>
      <c r="C48" s="58"/>
      <c r="D48" s="53"/>
      <c r="E48" s="448"/>
      <c r="F48" s="448"/>
      <c r="G48" s="448"/>
      <c r="H48" s="448"/>
      <c r="I48" s="448"/>
      <c r="J48" s="448"/>
      <c r="K48" s="448"/>
      <c r="L48" s="448"/>
      <c r="M48" s="448"/>
      <c r="N48" s="448"/>
      <c r="O48" s="448"/>
      <c r="P48" s="448"/>
      <c r="Q48" s="448"/>
      <c r="R48" s="448"/>
      <c r="S48" s="448"/>
      <c r="T48" s="448"/>
      <c r="U48" s="448"/>
      <c r="V48" s="448"/>
      <c r="W48" s="448"/>
      <c r="X48" s="448"/>
      <c r="Y48" s="56"/>
    </row>
    <row r="49" spans="1:25" ht="51" hidden="1" customHeight="1">
      <c r="A49" s="52"/>
      <c r="B49" s="57"/>
      <c r="C49" s="58"/>
      <c r="D49" s="53"/>
      <c r="E49" s="448"/>
      <c r="F49" s="448"/>
      <c r="G49" s="448"/>
      <c r="H49" s="448"/>
      <c r="I49" s="448"/>
      <c r="J49" s="448"/>
      <c r="K49" s="448"/>
      <c r="L49" s="448"/>
      <c r="M49" s="448"/>
      <c r="N49" s="448"/>
      <c r="O49" s="448"/>
      <c r="P49" s="448"/>
      <c r="Q49" s="448"/>
      <c r="R49" s="448"/>
      <c r="S49" s="448"/>
      <c r="T49" s="448"/>
      <c r="U49" s="448"/>
      <c r="V49" s="448"/>
      <c r="W49" s="448"/>
      <c r="X49" s="448"/>
      <c r="Y49" s="56"/>
    </row>
    <row r="50" spans="1:25" ht="15" hidden="1">
      <c r="A50" s="52"/>
      <c r="B50" s="57"/>
      <c r="C50" s="58"/>
      <c r="D50" s="53"/>
      <c r="E50" s="448"/>
      <c r="F50" s="448"/>
      <c r="G50" s="448"/>
      <c r="H50" s="448"/>
      <c r="I50" s="448"/>
      <c r="J50" s="448"/>
      <c r="K50" s="448"/>
      <c r="L50" s="448"/>
      <c r="M50" s="448"/>
      <c r="N50" s="448"/>
      <c r="O50" s="448"/>
      <c r="P50" s="448"/>
      <c r="Q50" s="448"/>
      <c r="R50" s="448"/>
      <c r="S50" s="448"/>
      <c r="T50" s="448"/>
      <c r="U50" s="448"/>
      <c r="V50" s="448"/>
      <c r="W50" s="448"/>
      <c r="X50" s="448"/>
      <c r="Y50" s="56"/>
    </row>
    <row r="51" spans="1:25" ht="15" hidden="1">
      <c r="A51" s="52"/>
      <c r="B51" s="57"/>
      <c r="C51" s="58"/>
      <c r="D51" s="53"/>
      <c r="E51" s="448"/>
      <c r="F51" s="448"/>
      <c r="G51" s="448"/>
      <c r="H51" s="448"/>
      <c r="I51" s="448"/>
      <c r="J51" s="448"/>
      <c r="K51" s="448"/>
      <c r="L51" s="448"/>
      <c r="M51" s="448"/>
      <c r="N51" s="448"/>
      <c r="O51" s="448"/>
      <c r="P51" s="448"/>
      <c r="Q51" s="448"/>
      <c r="R51" s="448"/>
      <c r="S51" s="448"/>
      <c r="T51" s="448"/>
      <c r="U51" s="448"/>
      <c r="V51" s="448"/>
      <c r="W51" s="448"/>
      <c r="X51" s="448"/>
      <c r="Y51" s="56"/>
    </row>
    <row r="52" spans="1:25" ht="15" hidden="1">
      <c r="A52" s="52"/>
      <c r="B52" s="57"/>
      <c r="C52" s="58"/>
      <c r="D52" s="53"/>
      <c r="E52" s="448"/>
      <c r="F52" s="448"/>
      <c r="G52" s="448"/>
      <c r="H52" s="448"/>
      <c r="I52" s="448"/>
      <c r="J52" s="448"/>
      <c r="K52" s="448"/>
      <c r="L52" s="448"/>
      <c r="M52" s="448"/>
      <c r="N52" s="448"/>
      <c r="O52" s="448"/>
      <c r="P52" s="448"/>
      <c r="Q52" s="448"/>
      <c r="R52" s="448"/>
      <c r="S52" s="448"/>
      <c r="T52" s="448"/>
      <c r="U52" s="448"/>
      <c r="V52" s="448"/>
      <c r="W52" s="448"/>
      <c r="X52" s="448"/>
      <c r="Y52" s="56"/>
    </row>
    <row r="53" spans="1:25" ht="15" hidden="1">
      <c r="A53" s="52"/>
      <c r="B53" s="57"/>
      <c r="C53" s="58"/>
      <c r="D53" s="53"/>
      <c r="E53" s="448"/>
      <c r="F53" s="448"/>
      <c r="G53" s="448"/>
      <c r="H53" s="448"/>
      <c r="I53" s="448"/>
      <c r="J53" s="448"/>
      <c r="K53" s="448"/>
      <c r="L53" s="448"/>
      <c r="M53" s="448"/>
      <c r="N53" s="448"/>
      <c r="O53" s="448"/>
      <c r="P53" s="448"/>
      <c r="Q53" s="448"/>
      <c r="R53" s="448"/>
      <c r="S53" s="448"/>
      <c r="T53" s="448"/>
      <c r="U53" s="448"/>
      <c r="V53" s="448"/>
      <c r="W53" s="448"/>
      <c r="X53" s="448"/>
      <c r="Y53" s="56"/>
    </row>
    <row r="54" spans="1:25" ht="15" hidden="1">
      <c r="A54" s="52"/>
      <c r="B54" s="57"/>
      <c r="C54" s="58"/>
      <c r="D54" s="53"/>
      <c r="E54" s="448"/>
      <c r="F54" s="448"/>
      <c r="G54" s="448"/>
      <c r="H54" s="448"/>
      <c r="I54" s="448"/>
      <c r="J54" s="448"/>
      <c r="K54" s="448"/>
      <c r="L54" s="448"/>
      <c r="M54" s="448"/>
      <c r="N54" s="448"/>
      <c r="O54" s="448"/>
      <c r="P54" s="448"/>
      <c r="Q54" s="448"/>
      <c r="R54" s="448"/>
      <c r="S54" s="448"/>
      <c r="T54" s="448"/>
      <c r="U54" s="448"/>
      <c r="V54" s="448"/>
      <c r="W54" s="448"/>
      <c r="X54" s="448"/>
      <c r="Y54" s="56"/>
    </row>
    <row r="55" spans="1:25" ht="15" hidden="1">
      <c r="A55" s="52"/>
      <c r="B55" s="57"/>
      <c r="C55" s="58"/>
      <c r="D55" s="53"/>
      <c r="E55" s="448"/>
      <c r="F55" s="448"/>
      <c r="G55" s="448"/>
      <c r="H55" s="448"/>
      <c r="I55" s="448"/>
      <c r="J55" s="448"/>
      <c r="K55" s="448"/>
      <c r="L55" s="448"/>
      <c r="M55" s="448"/>
      <c r="N55" s="448"/>
      <c r="O55" s="448"/>
      <c r="P55" s="448"/>
      <c r="Q55" s="448"/>
      <c r="R55" s="448"/>
      <c r="S55" s="448"/>
      <c r="T55" s="448"/>
      <c r="U55" s="448"/>
      <c r="V55" s="448"/>
      <c r="W55" s="448"/>
      <c r="X55" s="448"/>
      <c r="Y55" s="56"/>
    </row>
    <row r="56" spans="1:25" ht="25.5" hidden="1" customHeight="1">
      <c r="A56" s="52"/>
      <c r="B56" s="57"/>
      <c r="C56" s="58"/>
      <c r="D56" s="60"/>
      <c r="E56" s="448"/>
      <c r="F56" s="448"/>
      <c r="G56" s="448"/>
      <c r="H56" s="448"/>
      <c r="I56" s="448"/>
      <c r="J56" s="448"/>
      <c r="K56" s="448"/>
      <c r="L56" s="448"/>
      <c r="M56" s="448"/>
      <c r="N56" s="448"/>
      <c r="O56" s="448"/>
      <c r="P56" s="448"/>
      <c r="Q56" s="448"/>
      <c r="R56" s="448"/>
      <c r="S56" s="448"/>
      <c r="T56" s="448"/>
      <c r="U56" s="448"/>
      <c r="V56" s="448"/>
      <c r="W56" s="448"/>
      <c r="X56" s="448"/>
      <c r="Y56" s="56"/>
    </row>
    <row r="57" spans="1:25" ht="15" hidden="1">
      <c r="A57" s="52"/>
      <c r="B57" s="57"/>
      <c r="C57" s="58"/>
      <c r="D57" s="60"/>
      <c r="E57" s="448"/>
      <c r="F57" s="448"/>
      <c r="G57" s="448"/>
      <c r="H57" s="448"/>
      <c r="I57" s="448"/>
      <c r="J57" s="448"/>
      <c r="K57" s="448"/>
      <c r="L57" s="448"/>
      <c r="M57" s="448"/>
      <c r="N57" s="448"/>
      <c r="O57" s="448"/>
      <c r="P57" s="448"/>
      <c r="Q57" s="448"/>
      <c r="R57" s="448"/>
      <c r="S57" s="448"/>
      <c r="T57" s="448"/>
      <c r="U57" s="448"/>
      <c r="V57" s="448"/>
      <c r="W57" s="448"/>
      <c r="X57" s="448"/>
      <c r="Y57" s="56"/>
    </row>
    <row r="58" spans="1:25" ht="15" hidden="1" customHeight="1">
      <c r="A58" s="52"/>
      <c r="B58" s="57"/>
      <c r="C58" s="58"/>
      <c r="D58" s="53"/>
      <c r="E58" s="463" t="s">
        <v>171</v>
      </c>
      <c r="F58" s="463"/>
      <c r="G58" s="463"/>
      <c r="H58" s="463"/>
      <c r="I58" s="463"/>
      <c r="J58" s="463"/>
      <c r="K58" s="459" t="s">
        <v>172</v>
      </c>
      <c r="L58" s="459"/>
      <c r="M58" s="459"/>
      <c r="N58" s="459"/>
      <c r="O58" s="459"/>
      <c r="P58" s="459"/>
      <c r="Q58" s="459"/>
      <c r="R58" s="459"/>
      <c r="S58" s="459"/>
      <c r="T58" s="459"/>
      <c r="U58" s="459"/>
      <c r="V58" s="459"/>
      <c r="W58" s="459"/>
      <c r="X58" s="459"/>
      <c r="Y58" s="56"/>
    </row>
    <row r="59" spans="1:25" ht="15" hidden="1" customHeight="1">
      <c r="A59" s="52"/>
      <c r="B59" s="57"/>
      <c r="C59" s="58"/>
      <c r="D59" s="53"/>
      <c r="E59" s="440" t="s">
        <v>97</v>
      </c>
      <c r="F59" s="440"/>
      <c r="G59" s="440"/>
      <c r="H59" s="440"/>
      <c r="I59" s="440"/>
      <c r="J59" s="440"/>
      <c r="K59" s="459" t="s">
        <v>173</v>
      </c>
      <c r="L59" s="459"/>
      <c r="M59" s="459"/>
      <c r="N59" s="459"/>
      <c r="O59" s="459"/>
      <c r="P59" s="459"/>
      <c r="Q59" s="459"/>
      <c r="R59" s="459"/>
      <c r="S59" s="459"/>
      <c r="T59" s="459"/>
      <c r="U59" s="459"/>
      <c r="V59" s="459"/>
      <c r="W59" s="459"/>
      <c r="X59" s="459"/>
      <c r="Y59" s="56"/>
    </row>
    <row r="60" spans="1:25" ht="15" hidden="1" customHeight="1">
      <c r="A60" s="52"/>
      <c r="B60" s="57"/>
      <c r="C60" s="58"/>
      <c r="D60" s="53"/>
      <c r="E60" s="454"/>
      <c r="F60" s="454"/>
      <c r="G60" s="454"/>
      <c r="H60" s="455"/>
      <c r="I60" s="455"/>
      <c r="J60" s="455"/>
      <c r="K60" s="455"/>
      <c r="L60" s="455"/>
      <c r="M60" s="455"/>
      <c r="N60" s="455"/>
      <c r="O60" s="455"/>
      <c r="P60" s="455"/>
      <c r="Q60" s="455"/>
      <c r="R60" s="455"/>
      <c r="S60" s="455"/>
      <c r="T60" s="455"/>
      <c r="U60" s="455"/>
      <c r="V60" s="455"/>
      <c r="W60" s="455"/>
      <c r="X60" s="455"/>
      <c r="Y60" s="56"/>
    </row>
    <row r="61" spans="1:25" ht="15" hidden="1">
      <c r="A61" s="52"/>
      <c r="B61" s="57"/>
      <c r="C61" s="58"/>
      <c r="D61" s="53"/>
      <c r="E61" s="68"/>
      <c r="F61" s="67"/>
      <c r="G61" s="69"/>
      <c r="H61" s="435"/>
      <c r="I61" s="435"/>
      <c r="J61" s="435"/>
      <c r="K61" s="435"/>
      <c r="L61" s="435"/>
      <c r="M61" s="435"/>
      <c r="N61" s="435"/>
      <c r="O61" s="435"/>
      <c r="P61" s="435"/>
      <c r="Q61" s="435"/>
      <c r="R61" s="435"/>
      <c r="S61" s="435"/>
      <c r="T61" s="435"/>
      <c r="U61" s="435"/>
      <c r="V61" s="435"/>
      <c r="W61" s="435"/>
      <c r="X61" s="435"/>
      <c r="Y61" s="56"/>
    </row>
    <row r="62" spans="1:25" ht="27.75" hidden="1" customHeight="1">
      <c r="A62" s="52"/>
      <c r="B62" s="57"/>
      <c r="C62" s="58"/>
      <c r="D62" s="53"/>
      <c r="E62" s="55"/>
      <c r="F62" s="55"/>
      <c r="G62" s="55"/>
      <c r="H62" s="55"/>
      <c r="I62" s="55"/>
      <c r="J62" s="55"/>
      <c r="K62" s="55"/>
      <c r="L62" s="55"/>
      <c r="M62" s="55"/>
      <c r="N62" s="55"/>
      <c r="O62" s="55"/>
      <c r="P62" s="55"/>
      <c r="Q62" s="55"/>
      <c r="R62" s="55"/>
      <c r="S62" s="55"/>
      <c r="T62" s="55"/>
      <c r="U62" s="55"/>
      <c r="V62" s="55"/>
      <c r="W62" s="55"/>
      <c r="X62" s="55"/>
      <c r="Y62" s="56"/>
    </row>
    <row r="63" spans="1:25" ht="15" hidden="1">
      <c r="A63" s="52"/>
      <c r="B63" s="57"/>
      <c r="C63" s="58"/>
      <c r="D63" s="53"/>
      <c r="E63" s="55"/>
      <c r="F63" s="55"/>
      <c r="G63" s="55"/>
      <c r="H63" s="55"/>
      <c r="I63" s="55"/>
      <c r="J63" s="55"/>
      <c r="K63" s="55"/>
      <c r="L63" s="55"/>
      <c r="M63" s="55"/>
      <c r="N63" s="55"/>
      <c r="O63" s="55"/>
      <c r="P63" s="55"/>
      <c r="Q63" s="55"/>
      <c r="R63" s="55"/>
      <c r="S63" s="55"/>
      <c r="T63" s="55"/>
      <c r="U63" s="55"/>
      <c r="V63" s="55"/>
      <c r="W63" s="55"/>
      <c r="X63" s="55"/>
      <c r="Y63" s="56"/>
    </row>
    <row r="64" spans="1:25" ht="15" hidden="1">
      <c r="A64" s="52"/>
      <c r="B64" s="57"/>
      <c r="C64" s="58"/>
      <c r="D64" s="53"/>
      <c r="E64" s="55"/>
      <c r="F64" s="55"/>
      <c r="G64" s="55"/>
      <c r="H64" s="55"/>
      <c r="I64" s="55"/>
      <c r="J64" s="55"/>
      <c r="K64" s="55"/>
      <c r="L64" s="55"/>
      <c r="M64" s="55"/>
      <c r="N64" s="55"/>
      <c r="O64" s="55"/>
      <c r="P64" s="55"/>
      <c r="Q64" s="55"/>
      <c r="R64" s="55"/>
      <c r="S64" s="55"/>
      <c r="T64" s="55"/>
      <c r="U64" s="55"/>
      <c r="V64" s="55"/>
      <c r="W64" s="55"/>
      <c r="X64" s="55"/>
      <c r="Y64" s="56"/>
    </row>
    <row r="65" spans="1:25" ht="15" hidden="1">
      <c r="A65" s="52"/>
      <c r="B65" s="57"/>
      <c r="C65" s="58"/>
      <c r="D65" s="53"/>
      <c r="E65" s="55"/>
      <c r="F65" s="55"/>
      <c r="G65" s="55"/>
      <c r="H65" s="55"/>
      <c r="I65" s="55"/>
      <c r="J65" s="55"/>
      <c r="K65" s="55"/>
      <c r="L65" s="55"/>
      <c r="M65" s="55"/>
      <c r="N65" s="55"/>
      <c r="O65" s="55"/>
      <c r="P65" s="55"/>
      <c r="Q65" s="55"/>
      <c r="R65" s="55"/>
      <c r="S65" s="55"/>
      <c r="T65" s="55"/>
      <c r="U65" s="55"/>
      <c r="V65" s="55"/>
      <c r="W65" s="55"/>
      <c r="X65" s="55"/>
      <c r="Y65" s="56"/>
    </row>
    <row r="66" spans="1:25" ht="15" hidden="1">
      <c r="A66" s="52"/>
      <c r="B66" s="57"/>
      <c r="C66" s="58"/>
      <c r="D66" s="53"/>
      <c r="E66" s="55"/>
      <c r="F66" s="55"/>
      <c r="G66" s="55"/>
      <c r="H66" s="55"/>
      <c r="I66" s="55"/>
      <c r="J66" s="55"/>
      <c r="K66" s="55"/>
      <c r="L66" s="55"/>
      <c r="M66" s="55"/>
      <c r="N66" s="55"/>
      <c r="O66" s="55"/>
      <c r="P66" s="55"/>
      <c r="Q66" s="55"/>
      <c r="R66" s="55"/>
      <c r="S66" s="55"/>
      <c r="T66" s="55"/>
      <c r="U66" s="55"/>
      <c r="V66" s="55"/>
      <c r="W66" s="55"/>
      <c r="X66" s="55"/>
      <c r="Y66" s="56"/>
    </row>
    <row r="67" spans="1:25" ht="15" hidden="1">
      <c r="A67" s="52"/>
      <c r="B67" s="57"/>
      <c r="C67" s="58"/>
      <c r="D67" s="53"/>
      <c r="E67" s="55"/>
      <c r="F67" s="55"/>
      <c r="G67" s="55"/>
      <c r="H67" s="55"/>
      <c r="I67" s="55"/>
      <c r="J67" s="55"/>
      <c r="K67" s="55"/>
      <c r="L67" s="55"/>
      <c r="M67" s="55"/>
      <c r="N67" s="55"/>
      <c r="O67" s="55"/>
      <c r="P67" s="55"/>
      <c r="Q67" s="55"/>
      <c r="R67" s="55"/>
      <c r="S67" s="55"/>
      <c r="T67" s="55"/>
      <c r="U67" s="55"/>
      <c r="V67" s="55"/>
      <c r="W67" s="55"/>
      <c r="X67" s="55"/>
      <c r="Y67" s="56"/>
    </row>
    <row r="68" spans="1:25" ht="89.25" hidden="1" customHeight="1">
      <c r="A68" s="52"/>
      <c r="B68" s="57"/>
      <c r="C68" s="58"/>
      <c r="D68" s="60"/>
      <c r="E68" s="61"/>
      <c r="F68" s="61"/>
      <c r="G68" s="61"/>
      <c r="H68" s="61"/>
      <c r="I68" s="61"/>
      <c r="J68" s="61"/>
      <c r="K68" s="61"/>
      <c r="L68" s="61"/>
      <c r="M68" s="61"/>
      <c r="N68" s="61"/>
      <c r="O68" s="61"/>
      <c r="P68" s="61"/>
      <c r="Q68" s="61"/>
      <c r="R68" s="61"/>
      <c r="S68" s="61"/>
      <c r="T68" s="61"/>
      <c r="U68" s="61"/>
      <c r="V68" s="61"/>
      <c r="W68" s="61"/>
      <c r="X68" s="61"/>
      <c r="Y68" s="56"/>
    </row>
    <row r="69" spans="1:25" ht="15" hidden="1">
      <c r="A69" s="52"/>
      <c r="B69" s="57"/>
      <c r="C69" s="58"/>
      <c r="D69" s="60"/>
      <c r="E69" s="61"/>
      <c r="F69" s="61"/>
      <c r="G69" s="61"/>
      <c r="H69" s="61"/>
      <c r="I69" s="61"/>
      <c r="J69" s="61"/>
      <c r="K69" s="61"/>
      <c r="L69" s="61"/>
      <c r="M69" s="61"/>
      <c r="N69" s="61"/>
      <c r="O69" s="61"/>
      <c r="P69" s="61"/>
      <c r="Q69" s="61"/>
      <c r="R69" s="61"/>
      <c r="S69" s="61"/>
      <c r="T69" s="61"/>
      <c r="U69" s="61"/>
      <c r="V69" s="61"/>
      <c r="W69" s="61"/>
      <c r="X69" s="61"/>
      <c r="Y69" s="56"/>
    </row>
    <row r="70" spans="1:25" ht="15" hidden="1" customHeight="1">
      <c r="A70" s="52"/>
      <c r="B70" s="57"/>
      <c r="C70" s="58"/>
      <c r="D70" s="53"/>
      <c r="E70" s="439" t="s">
        <v>197</v>
      </c>
      <c r="F70" s="439"/>
      <c r="G70" s="439"/>
      <c r="H70" s="439"/>
      <c r="I70" s="439"/>
      <c r="J70" s="439"/>
      <c r="K70" s="439"/>
      <c r="L70" s="439"/>
      <c r="M70" s="439"/>
      <c r="N70" s="439"/>
      <c r="O70" s="439"/>
      <c r="P70" s="439"/>
      <c r="Q70" s="439"/>
      <c r="R70" s="439"/>
      <c r="S70" s="70"/>
      <c r="T70" s="70"/>
      <c r="U70" s="70"/>
      <c r="V70" s="70"/>
      <c r="W70" s="70"/>
      <c r="X70" s="70"/>
      <c r="Y70" s="56"/>
    </row>
    <row r="71" spans="1:25" ht="15" hidden="1" customHeight="1">
      <c r="A71" s="52"/>
      <c r="B71" s="57"/>
      <c r="C71" s="58"/>
      <c r="D71" s="53"/>
      <c r="E71" s="460" t="s">
        <v>196</v>
      </c>
      <c r="F71" s="460"/>
      <c r="G71" s="460"/>
      <c r="H71" s="460"/>
      <c r="I71" s="460"/>
      <c r="J71" s="460"/>
      <c r="K71" s="460"/>
      <c r="L71" s="460"/>
      <c r="M71" s="460"/>
      <c r="N71" s="460"/>
      <c r="O71" s="460"/>
      <c r="P71" s="460"/>
      <c r="Q71" s="460"/>
      <c r="R71" s="460"/>
      <c r="S71" s="460"/>
      <c r="T71" s="460"/>
      <c r="U71" s="460"/>
      <c r="V71" s="460"/>
      <c r="W71" s="460"/>
      <c r="X71" s="460"/>
      <c r="Y71" s="56"/>
    </row>
    <row r="72" spans="1:25" ht="15" hidden="1" customHeight="1">
      <c r="A72" s="52"/>
      <c r="B72" s="57"/>
      <c r="C72" s="58"/>
      <c r="D72" s="53"/>
      <c r="E72" s="439"/>
      <c r="F72" s="439"/>
      <c r="G72" s="439"/>
      <c r="H72" s="439"/>
      <c r="I72" s="439"/>
      <c r="J72" s="439"/>
      <c r="K72" s="439"/>
      <c r="L72" s="439"/>
      <c r="M72" s="439"/>
      <c r="N72" s="439"/>
      <c r="O72" s="439"/>
      <c r="P72" s="439"/>
      <c r="Q72" s="439"/>
      <c r="R72" s="439"/>
      <c r="S72" s="439"/>
      <c r="T72" s="439"/>
      <c r="U72" s="439"/>
      <c r="V72" s="439"/>
      <c r="W72" s="439"/>
      <c r="X72" s="439"/>
      <c r="Y72" s="56"/>
    </row>
    <row r="73" spans="1:25" ht="15" hidden="1" customHeight="1">
      <c r="A73" s="52"/>
      <c r="B73" s="57"/>
      <c r="C73" s="58"/>
      <c r="D73" s="53"/>
      <c r="E73" s="439" t="s">
        <v>1047</v>
      </c>
      <c r="F73" s="439"/>
      <c r="G73" s="439"/>
      <c r="H73" s="439"/>
      <c r="I73" s="439"/>
      <c r="J73" s="439"/>
      <c r="K73" s="439"/>
      <c r="L73" s="439"/>
      <c r="M73" s="439"/>
      <c r="N73" s="439"/>
      <c r="O73" s="439"/>
      <c r="P73" s="439"/>
      <c r="Q73" s="439"/>
      <c r="R73" s="439"/>
      <c r="S73" s="439"/>
      <c r="T73" s="439"/>
      <c r="U73" s="439"/>
      <c r="V73" s="439"/>
      <c r="W73" s="439"/>
      <c r="X73" s="439"/>
      <c r="Y73" s="56"/>
    </row>
    <row r="74" spans="1:25" ht="15" hidden="1" customHeight="1">
      <c r="A74" s="52"/>
      <c r="B74" s="57"/>
      <c r="C74" s="58"/>
      <c r="D74" s="53"/>
      <c r="E74" s="460" t="s">
        <v>1048</v>
      </c>
      <c r="F74" s="460"/>
      <c r="G74" s="460"/>
      <c r="H74" s="460"/>
      <c r="I74" s="460"/>
      <c r="J74" s="460"/>
      <c r="K74" s="460"/>
      <c r="L74" s="460"/>
      <c r="M74" s="460"/>
      <c r="N74" s="460"/>
      <c r="O74" s="460"/>
      <c r="P74" s="460"/>
      <c r="Q74" s="460"/>
      <c r="R74" s="460"/>
      <c r="S74" s="460"/>
      <c r="T74" s="460"/>
      <c r="U74" s="460"/>
      <c r="V74" s="460"/>
      <c r="W74" s="460"/>
      <c r="X74" s="460"/>
      <c r="Y74" s="56"/>
    </row>
    <row r="75" spans="1:25" ht="15" hidden="1">
      <c r="A75" s="52"/>
      <c r="B75" s="57"/>
      <c r="C75" s="58"/>
      <c r="D75" s="53"/>
      <c r="E75" s="71"/>
      <c r="F75" s="71"/>
      <c r="G75" s="71"/>
      <c r="H75" s="71"/>
      <c r="I75" s="71"/>
      <c r="J75" s="71"/>
      <c r="K75" s="71"/>
      <c r="L75" s="71"/>
      <c r="M75" s="71"/>
      <c r="N75" s="71"/>
      <c r="O75" s="71"/>
      <c r="P75" s="71"/>
      <c r="Q75" s="71"/>
      <c r="R75" s="71"/>
      <c r="S75" s="71"/>
      <c r="T75" s="71"/>
      <c r="U75" s="71"/>
      <c r="V75" s="71"/>
      <c r="W75" s="71"/>
      <c r="X75" s="71"/>
      <c r="Y75" s="56"/>
    </row>
    <row r="76" spans="1:25" ht="15" hidden="1">
      <c r="A76" s="52"/>
      <c r="B76" s="57"/>
      <c r="C76" s="58"/>
      <c r="D76" s="53"/>
      <c r="E76" s="71"/>
      <c r="F76" s="71"/>
      <c r="G76" s="71"/>
      <c r="H76" s="71"/>
      <c r="I76" s="71"/>
      <c r="J76" s="71"/>
      <c r="K76" s="71"/>
      <c r="L76" s="71"/>
      <c r="M76" s="71"/>
      <c r="N76" s="71"/>
      <c r="O76" s="71"/>
      <c r="P76" s="71"/>
      <c r="Q76" s="71"/>
      <c r="R76" s="71"/>
      <c r="S76" s="71"/>
      <c r="T76" s="71"/>
      <c r="U76" s="71"/>
      <c r="V76" s="71"/>
      <c r="W76" s="71"/>
      <c r="X76" s="71"/>
      <c r="Y76" s="56"/>
    </row>
    <row r="77" spans="1:25" ht="15" hidden="1">
      <c r="A77" s="52"/>
      <c r="B77" s="57"/>
      <c r="C77" s="58"/>
      <c r="D77" s="53"/>
      <c r="E77" s="71"/>
      <c r="F77" s="71"/>
      <c r="G77" s="71"/>
      <c r="H77" s="71"/>
      <c r="I77" s="71"/>
      <c r="J77" s="71"/>
      <c r="K77" s="71"/>
      <c r="L77" s="71"/>
      <c r="M77" s="71"/>
      <c r="N77" s="71"/>
      <c r="O77" s="71"/>
      <c r="P77" s="71"/>
      <c r="Q77" s="71"/>
      <c r="R77" s="71"/>
      <c r="S77" s="71"/>
      <c r="T77" s="71"/>
      <c r="U77" s="71"/>
      <c r="V77" s="71"/>
      <c r="W77" s="71"/>
      <c r="X77" s="71"/>
      <c r="Y77" s="56"/>
    </row>
    <row r="78" spans="1:25" ht="48.75" hidden="1" customHeight="1">
      <c r="A78" s="52"/>
      <c r="B78" s="57"/>
      <c r="C78" s="58"/>
      <c r="D78" s="53"/>
      <c r="E78" s="71"/>
      <c r="F78" s="71"/>
      <c r="G78" s="71"/>
      <c r="H78" s="71"/>
      <c r="I78" s="71"/>
      <c r="J78" s="71"/>
      <c r="K78" s="71"/>
      <c r="L78" s="71"/>
      <c r="M78" s="71"/>
      <c r="N78" s="71"/>
      <c r="O78" s="71"/>
      <c r="P78" s="71"/>
      <c r="Q78" s="71"/>
      <c r="R78" s="71"/>
      <c r="S78" s="71"/>
      <c r="T78" s="71"/>
      <c r="U78" s="71"/>
      <c r="V78" s="71"/>
      <c r="W78" s="71"/>
      <c r="X78" s="71"/>
      <c r="Y78" s="56"/>
    </row>
    <row r="79" spans="1:25" ht="42" hidden="1" customHeight="1">
      <c r="A79" s="52"/>
      <c r="B79" s="57"/>
      <c r="C79" s="58"/>
      <c r="D79" s="53"/>
      <c r="E79" s="71"/>
      <c r="F79" s="71"/>
      <c r="G79" s="71"/>
      <c r="H79" s="71"/>
      <c r="I79" s="71"/>
      <c r="J79" s="71"/>
      <c r="K79" s="71"/>
      <c r="L79" s="71"/>
      <c r="M79" s="71"/>
      <c r="N79" s="71"/>
      <c r="O79" s="71"/>
      <c r="P79" s="71"/>
      <c r="Q79" s="71"/>
      <c r="R79" s="71"/>
      <c r="S79" s="71"/>
      <c r="T79" s="71"/>
      <c r="U79" s="71"/>
      <c r="V79" s="71"/>
      <c r="W79" s="71"/>
      <c r="X79" s="71"/>
      <c r="Y79" s="56"/>
    </row>
    <row r="80" spans="1:25" ht="30" hidden="1" customHeight="1">
      <c r="A80" s="52"/>
      <c r="B80" s="57"/>
      <c r="C80" s="58"/>
      <c r="D80" s="53"/>
      <c r="E80" s="71"/>
      <c r="F80" s="71"/>
      <c r="G80" s="71"/>
      <c r="H80" s="71"/>
      <c r="I80" s="71"/>
      <c r="J80" s="71"/>
      <c r="K80" s="71"/>
      <c r="L80" s="71"/>
      <c r="M80" s="71"/>
      <c r="N80" s="71"/>
      <c r="O80" s="71"/>
      <c r="P80" s="71"/>
      <c r="Q80" s="71"/>
      <c r="R80" s="71"/>
      <c r="S80" s="71"/>
      <c r="T80" s="71"/>
      <c r="U80" s="71"/>
      <c r="V80" s="71"/>
      <c r="W80" s="71"/>
      <c r="X80" s="71"/>
      <c r="Y80" s="56"/>
    </row>
    <row r="81" spans="1:25" ht="15" hidden="1">
      <c r="A81" s="52"/>
      <c r="B81" s="57"/>
      <c r="C81" s="58"/>
      <c r="D81" s="53"/>
      <c r="E81" s="436"/>
      <c r="F81" s="436"/>
      <c r="G81" s="436"/>
      <c r="H81" s="436"/>
      <c r="I81" s="436"/>
      <c r="J81" s="436"/>
      <c r="K81" s="436"/>
      <c r="L81" s="436"/>
      <c r="M81" s="436"/>
      <c r="N81" s="436"/>
      <c r="O81" s="436"/>
      <c r="P81" s="436"/>
      <c r="Q81" s="436"/>
      <c r="R81" s="436"/>
      <c r="S81" s="436"/>
      <c r="T81" s="436"/>
      <c r="U81" s="436"/>
      <c r="V81" s="436"/>
      <c r="W81" s="436"/>
      <c r="X81" s="436"/>
      <c r="Y81" s="56"/>
    </row>
    <row r="82" spans="1:25" ht="11.25" hidden="1" customHeight="1">
      <c r="A82" s="52"/>
      <c r="B82" s="57"/>
      <c r="C82" s="58"/>
      <c r="D82" s="53"/>
      <c r="E82" s="458"/>
      <c r="F82" s="458"/>
      <c r="G82" s="458"/>
      <c r="H82" s="458"/>
      <c r="I82" s="458"/>
      <c r="J82" s="458"/>
      <c r="K82" s="458"/>
      <c r="L82" s="458"/>
      <c r="M82" s="458"/>
      <c r="N82" s="458"/>
      <c r="O82" s="458"/>
      <c r="P82" s="458"/>
      <c r="Q82" s="458"/>
      <c r="R82" s="458"/>
      <c r="S82" s="458"/>
      <c r="T82" s="458"/>
      <c r="U82" s="458"/>
      <c r="V82" s="458"/>
      <c r="W82" s="458"/>
      <c r="X82" s="458"/>
      <c r="Y82" s="56"/>
    </row>
    <row r="83" spans="1:25" ht="15" hidden="1">
      <c r="A83" s="52"/>
      <c r="B83" s="57"/>
      <c r="C83" s="58"/>
      <c r="D83" s="53"/>
      <c r="E83" s="435"/>
      <c r="F83" s="435"/>
      <c r="G83" s="435"/>
      <c r="H83" s="456"/>
      <c r="I83" s="457"/>
      <c r="J83" s="457"/>
      <c r="K83" s="457"/>
      <c r="L83" s="457"/>
      <c r="M83" s="457"/>
      <c r="N83" s="457"/>
      <c r="O83" s="457"/>
      <c r="P83" s="457"/>
      <c r="Q83" s="457"/>
      <c r="R83" s="457"/>
      <c r="S83" s="457"/>
      <c r="T83" s="457"/>
      <c r="U83" s="457"/>
      <c r="V83" s="457"/>
      <c r="W83" s="457"/>
      <c r="X83" s="457"/>
      <c r="Y83" s="56"/>
    </row>
    <row r="84" spans="1:25" ht="15" hidden="1" customHeight="1">
      <c r="A84" s="52"/>
      <c r="B84" s="57"/>
      <c r="C84" s="58"/>
      <c r="D84" s="53"/>
      <c r="E84" s="440" t="s">
        <v>174</v>
      </c>
      <c r="F84" s="440"/>
      <c r="G84" s="440"/>
      <c r="H84" s="440"/>
      <c r="I84" s="440"/>
      <c r="J84" s="440"/>
      <c r="K84" s="459" t="s">
        <v>175</v>
      </c>
      <c r="L84" s="459"/>
      <c r="M84" s="459"/>
      <c r="N84" s="459"/>
      <c r="O84" s="459"/>
      <c r="P84" s="459"/>
      <c r="Q84" s="459"/>
      <c r="R84" s="459"/>
      <c r="S84" s="459"/>
      <c r="T84" s="459"/>
      <c r="U84" s="459"/>
      <c r="V84" s="459"/>
      <c r="W84" s="459"/>
      <c r="X84" s="459"/>
      <c r="Y84" s="56"/>
    </row>
    <row r="85" spans="1:25" ht="15" hidden="1" customHeight="1">
      <c r="A85" s="52"/>
      <c r="B85" s="57"/>
      <c r="C85" s="58"/>
      <c r="D85" s="53"/>
      <c r="E85" s="449"/>
      <c r="F85" s="449"/>
      <c r="G85" s="449"/>
      <c r="H85" s="449"/>
      <c r="I85" s="449"/>
      <c r="J85" s="449"/>
      <c r="K85" s="449"/>
      <c r="L85" s="449"/>
      <c r="M85" s="449"/>
      <c r="N85" s="449"/>
      <c r="O85" s="449"/>
      <c r="P85" s="449"/>
      <c r="Q85" s="449"/>
      <c r="R85" s="449"/>
      <c r="S85" s="449"/>
      <c r="T85" s="449"/>
      <c r="U85" s="449"/>
      <c r="V85" s="449"/>
      <c r="W85" s="449"/>
      <c r="X85" s="449"/>
      <c r="Y85" s="56"/>
    </row>
    <row r="86" spans="1:25" ht="15" hidden="1" customHeight="1">
      <c r="A86" s="52"/>
      <c r="B86" s="57"/>
      <c r="C86" s="58"/>
      <c r="D86" s="53"/>
      <c r="E86" s="449"/>
      <c r="F86" s="449"/>
      <c r="G86" s="449"/>
      <c r="H86" s="449"/>
      <c r="I86" s="449"/>
      <c r="J86" s="449"/>
      <c r="K86" s="449"/>
      <c r="L86" s="449"/>
      <c r="M86" s="449"/>
      <c r="N86" s="449"/>
      <c r="O86" s="449"/>
      <c r="P86" s="449"/>
      <c r="Q86" s="449"/>
      <c r="R86" s="449"/>
      <c r="S86" s="449"/>
      <c r="T86" s="449"/>
      <c r="U86" s="449"/>
      <c r="V86" s="449"/>
      <c r="W86" s="449"/>
      <c r="X86" s="449"/>
      <c r="Y86" s="56"/>
    </row>
    <row r="87" spans="1:25" ht="15" hidden="1" customHeight="1">
      <c r="A87" s="52"/>
      <c r="B87" s="57"/>
      <c r="C87" s="58"/>
      <c r="D87" s="53"/>
      <c r="E87" s="440"/>
      <c r="F87" s="440"/>
      <c r="G87" s="440"/>
      <c r="H87" s="440"/>
      <c r="I87" s="440"/>
      <c r="J87" s="440"/>
      <c r="K87" s="466"/>
      <c r="L87" s="466"/>
      <c r="M87" s="466"/>
      <c r="N87" s="466"/>
      <c r="O87" s="466"/>
      <c r="P87" s="466"/>
      <c r="Q87" s="466"/>
      <c r="R87" s="466"/>
      <c r="S87" s="466"/>
      <c r="T87" s="466"/>
      <c r="U87" s="466"/>
      <c r="V87" s="466"/>
      <c r="W87" s="466"/>
      <c r="X87" s="466"/>
      <c r="Y87" s="56"/>
    </row>
    <row r="88" spans="1:25" ht="15" hidden="1">
      <c r="A88" s="52"/>
      <c r="B88" s="57"/>
      <c r="C88" s="58"/>
      <c r="D88" s="53"/>
      <c r="E88" s="440"/>
      <c r="F88" s="440"/>
      <c r="G88" s="440"/>
      <c r="H88" s="440"/>
      <c r="I88" s="440"/>
      <c r="J88" s="440"/>
      <c r="K88" s="467"/>
      <c r="L88" s="467"/>
      <c r="M88" s="467"/>
      <c r="N88" s="467"/>
      <c r="O88" s="467"/>
      <c r="P88" s="467"/>
      <c r="Q88" s="467"/>
      <c r="R88" s="467"/>
      <c r="S88" s="467"/>
      <c r="T88" s="467"/>
      <c r="U88" s="467"/>
      <c r="V88" s="467"/>
      <c r="W88" s="467"/>
      <c r="X88" s="467"/>
      <c r="Y88" s="56"/>
    </row>
    <row r="89" spans="1:25" ht="15" hidden="1">
      <c r="A89" s="52"/>
      <c r="B89" s="57"/>
      <c r="C89" s="58"/>
      <c r="D89" s="53"/>
      <c r="E89" s="435"/>
      <c r="F89" s="435"/>
      <c r="G89" s="435"/>
      <c r="H89" s="465"/>
      <c r="I89" s="438"/>
      <c r="J89" s="438"/>
      <c r="K89" s="438"/>
      <c r="L89" s="438"/>
      <c r="M89" s="438"/>
      <c r="N89" s="438"/>
      <c r="O89" s="438"/>
      <c r="P89" s="438"/>
      <c r="Q89" s="438"/>
      <c r="R89" s="438"/>
      <c r="S89" s="438"/>
      <c r="T89" s="438"/>
      <c r="U89" s="438"/>
      <c r="V89" s="438"/>
      <c r="W89" s="438"/>
      <c r="X89" s="438"/>
      <c r="Y89" s="56"/>
    </row>
    <row r="90" spans="1:25" ht="15" hidden="1" customHeight="1">
      <c r="A90" s="52"/>
      <c r="B90" s="57"/>
      <c r="C90" s="58"/>
      <c r="D90" s="53"/>
      <c r="E90" s="440"/>
      <c r="F90" s="440"/>
      <c r="G90" s="440"/>
      <c r="H90" s="440"/>
      <c r="I90" s="440"/>
      <c r="J90" s="440"/>
      <c r="K90" s="466"/>
      <c r="L90" s="466"/>
      <c r="M90" s="466"/>
      <c r="N90" s="466"/>
      <c r="O90" s="466"/>
      <c r="P90" s="466"/>
      <c r="Q90" s="466"/>
      <c r="R90" s="466"/>
      <c r="S90" s="466"/>
      <c r="T90" s="466"/>
      <c r="U90" s="466"/>
      <c r="V90" s="466"/>
      <c r="W90" s="466"/>
      <c r="X90" s="466"/>
      <c r="Y90" s="56"/>
    </row>
    <row r="91" spans="1:25" ht="15" hidden="1">
      <c r="A91" s="52"/>
      <c r="B91" s="57"/>
      <c r="C91" s="58"/>
      <c r="D91" s="53"/>
      <c r="E91" s="440"/>
      <c r="F91" s="440"/>
      <c r="G91" s="440"/>
      <c r="H91" s="440"/>
      <c r="I91" s="440"/>
      <c r="J91" s="440"/>
      <c r="K91" s="468"/>
      <c r="L91" s="468"/>
      <c r="M91" s="468"/>
      <c r="N91" s="468"/>
      <c r="O91" s="468"/>
      <c r="P91" s="468"/>
      <c r="Q91" s="468"/>
      <c r="R91" s="468"/>
      <c r="S91" s="468"/>
      <c r="T91" s="468"/>
      <c r="U91" s="468"/>
      <c r="V91" s="468"/>
      <c r="W91" s="468"/>
      <c r="X91" s="468"/>
      <c r="Y91" s="56"/>
    </row>
    <row r="92" spans="1:25" ht="15" hidden="1">
      <c r="A92" s="52"/>
      <c r="B92" s="57"/>
      <c r="C92" s="58"/>
      <c r="D92" s="53"/>
      <c r="E92" s="435"/>
      <c r="F92" s="435"/>
      <c r="G92" s="435"/>
      <c r="H92" s="441"/>
      <c r="I92" s="438"/>
      <c r="J92" s="438"/>
      <c r="K92" s="438"/>
      <c r="L92" s="438"/>
      <c r="M92" s="438"/>
      <c r="N92" s="438"/>
      <c r="O92" s="438"/>
      <c r="P92" s="438"/>
      <c r="Q92" s="438"/>
      <c r="R92" s="438"/>
      <c r="S92" s="438"/>
      <c r="T92" s="438"/>
      <c r="U92" s="438"/>
      <c r="V92" s="438"/>
      <c r="W92" s="438"/>
      <c r="X92" s="438"/>
      <c r="Y92" s="56"/>
    </row>
    <row r="93" spans="1:25" ht="15" hidden="1">
      <c r="A93" s="52"/>
      <c r="B93" s="57"/>
      <c r="C93" s="58"/>
      <c r="D93" s="53"/>
      <c r="E93" s="435"/>
      <c r="F93" s="435"/>
      <c r="G93" s="435"/>
      <c r="H93" s="438"/>
      <c r="I93" s="438"/>
      <c r="J93" s="438"/>
      <c r="K93" s="438"/>
      <c r="L93" s="438"/>
      <c r="M93" s="438"/>
      <c r="N93" s="438"/>
      <c r="O93" s="438"/>
      <c r="P93" s="438"/>
      <c r="Q93" s="438"/>
      <c r="R93" s="438"/>
      <c r="S93" s="438"/>
      <c r="T93" s="438"/>
      <c r="U93" s="438"/>
      <c r="V93" s="438"/>
      <c r="W93" s="438"/>
      <c r="X93" s="438"/>
      <c r="Y93" s="56"/>
    </row>
    <row r="94" spans="1:25" ht="15" hidden="1">
      <c r="A94" s="52"/>
      <c r="B94" s="57"/>
      <c r="C94" s="58"/>
      <c r="D94" s="53"/>
      <c r="E94" s="464"/>
      <c r="F94" s="464"/>
      <c r="G94" s="72"/>
      <c r="H94" s="437"/>
      <c r="I94" s="437"/>
      <c r="J94" s="437"/>
      <c r="K94" s="437"/>
      <c r="L94" s="437"/>
      <c r="M94" s="437"/>
      <c r="N94" s="437"/>
      <c r="O94" s="437"/>
      <c r="P94" s="437"/>
      <c r="Q94" s="437"/>
      <c r="R94" s="437"/>
      <c r="S94" s="437"/>
      <c r="T94" s="437"/>
      <c r="U94" s="437"/>
      <c r="V94" s="437"/>
      <c r="W94" s="437"/>
      <c r="X94" s="437"/>
      <c r="Y94" s="56"/>
    </row>
    <row r="95" spans="1:25" ht="15" hidden="1">
      <c r="A95" s="52"/>
      <c r="B95" s="57"/>
      <c r="C95" s="58"/>
      <c r="D95" s="53"/>
      <c r="E95" s="435"/>
      <c r="F95" s="435"/>
      <c r="G95" s="435"/>
      <c r="H95" s="441"/>
      <c r="I95" s="438"/>
      <c r="J95" s="438"/>
      <c r="K95" s="438"/>
      <c r="L95" s="438"/>
      <c r="M95" s="438"/>
      <c r="N95" s="438"/>
      <c r="O95" s="438"/>
      <c r="P95" s="438"/>
      <c r="Q95" s="438"/>
      <c r="R95" s="438"/>
      <c r="S95" s="438"/>
      <c r="T95" s="438"/>
      <c r="U95" s="438"/>
      <c r="V95" s="438"/>
      <c r="W95" s="438"/>
      <c r="X95" s="438"/>
      <c r="Y95" s="56"/>
    </row>
    <row r="96" spans="1:25" ht="15" hidden="1">
      <c r="A96" s="52"/>
      <c r="B96" s="57"/>
      <c r="C96" s="58"/>
      <c r="D96" s="53"/>
      <c r="E96" s="55"/>
      <c r="F96" s="55"/>
      <c r="G96" s="55"/>
      <c r="H96" s="55"/>
      <c r="I96" s="55"/>
      <c r="J96" s="55"/>
      <c r="K96" s="55"/>
      <c r="L96" s="55"/>
      <c r="M96" s="55"/>
      <c r="N96" s="55"/>
      <c r="O96" s="55"/>
      <c r="P96" s="55"/>
      <c r="Q96" s="55"/>
      <c r="R96" s="55"/>
      <c r="S96" s="55"/>
      <c r="T96" s="55"/>
      <c r="U96" s="55"/>
      <c r="V96" s="55"/>
      <c r="W96" s="55"/>
      <c r="X96" s="55"/>
      <c r="Y96" s="56"/>
    </row>
    <row r="97" spans="1:27" ht="15" hidden="1">
      <c r="A97" s="52"/>
      <c r="B97" s="57"/>
      <c r="C97" s="58"/>
      <c r="D97" s="53"/>
      <c r="E97" s="55"/>
      <c r="F97" s="55"/>
      <c r="G97" s="55"/>
      <c r="H97" s="55"/>
      <c r="I97" s="55"/>
      <c r="J97" s="55"/>
      <c r="K97" s="55"/>
      <c r="L97" s="55"/>
      <c r="M97" s="55"/>
      <c r="N97" s="55"/>
      <c r="O97" s="55"/>
      <c r="P97" s="55"/>
      <c r="Q97" s="55"/>
      <c r="R97" s="55"/>
      <c r="S97" s="55"/>
      <c r="T97" s="55"/>
      <c r="U97" s="55"/>
      <c r="V97" s="55"/>
      <c r="W97" s="55"/>
      <c r="X97" s="55"/>
      <c r="Y97" s="56"/>
    </row>
    <row r="98" spans="1:27" ht="27" hidden="1" customHeight="1">
      <c r="A98" s="52"/>
      <c r="B98" s="57"/>
      <c r="C98" s="58"/>
      <c r="D98" s="60"/>
      <c r="E98" s="61"/>
      <c r="F98" s="61"/>
      <c r="G98" s="61"/>
      <c r="H98" s="61"/>
      <c r="I98" s="61"/>
      <c r="J98" s="61"/>
      <c r="K98" s="61"/>
      <c r="L98" s="61"/>
      <c r="M98" s="61"/>
      <c r="N98" s="61"/>
      <c r="O98" s="61"/>
      <c r="P98" s="61"/>
      <c r="Q98" s="61"/>
      <c r="R98" s="61"/>
      <c r="S98" s="61"/>
      <c r="T98" s="61"/>
      <c r="U98" s="61"/>
      <c r="V98" s="61"/>
      <c r="W98" s="61"/>
      <c r="X98" s="61"/>
      <c r="Y98" s="56"/>
    </row>
    <row r="99" spans="1:27" ht="15" hidden="1">
      <c r="A99" s="52"/>
      <c r="B99" s="57"/>
      <c r="C99" s="58"/>
      <c r="D99" s="60"/>
      <c r="E99" s="61"/>
      <c r="F99" s="61"/>
      <c r="G99" s="61"/>
      <c r="H99" s="61"/>
      <c r="I99" s="61"/>
      <c r="J99" s="61"/>
      <c r="K99" s="61"/>
      <c r="L99" s="61"/>
      <c r="M99" s="61"/>
      <c r="N99" s="61"/>
      <c r="O99" s="61"/>
      <c r="P99" s="61"/>
      <c r="Q99" s="61"/>
      <c r="R99" s="61"/>
      <c r="S99" s="61"/>
      <c r="T99" s="61"/>
      <c r="U99" s="61"/>
      <c r="V99" s="61"/>
      <c r="W99" s="61"/>
      <c r="X99" s="61"/>
      <c r="Y99" s="56"/>
    </row>
    <row r="100" spans="1:27" ht="25.5" customHeight="1">
      <c r="A100" s="52"/>
      <c r="B100" s="57"/>
      <c r="C100" s="58"/>
      <c r="D100" s="53"/>
      <c r="E100" s="442" t="s">
        <v>141</v>
      </c>
      <c r="F100" s="442"/>
      <c r="G100" s="442"/>
      <c r="H100" s="442"/>
      <c r="I100" s="442"/>
      <c r="J100" s="442"/>
      <c r="K100" s="442"/>
      <c r="L100" s="442"/>
      <c r="M100" s="442"/>
      <c r="N100" s="442"/>
      <c r="O100" s="442"/>
      <c r="P100" s="442"/>
      <c r="Q100" s="442"/>
      <c r="R100" s="442"/>
      <c r="S100" s="442"/>
      <c r="T100" s="442"/>
      <c r="U100" s="442"/>
      <c r="V100" s="442"/>
      <c r="W100" s="442"/>
      <c r="X100" s="442"/>
      <c r="Y100" s="56"/>
    </row>
    <row r="101" spans="1:27" ht="15" customHeight="1">
      <c r="A101" s="52"/>
      <c r="B101" s="57"/>
      <c r="C101" s="58"/>
      <c r="D101" s="53"/>
      <c r="E101" s="55"/>
      <c r="F101" s="55"/>
      <c r="G101" s="55"/>
      <c r="H101" s="73"/>
      <c r="I101" s="73"/>
      <c r="J101" s="73"/>
      <c r="K101" s="73"/>
      <c r="L101" s="73"/>
      <c r="M101" s="73"/>
      <c r="N101" s="73"/>
      <c r="O101" s="74"/>
      <c r="P101" s="74"/>
      <c r="Q101" s="74"/>
      <c r="R101" s="74"/>
      <c r="S101" s="74"/>
      <c r="T101" s="74"/>
      <c r="U101" s="55"/>
      <c r="V101" s="55"/>
      <c r="W101" s="55"/>
      <c r="X101" s="55"/>
      <c r="Y101" s="56"/>
    </row>
    <row r="102" spans="1:27" ht="15" customHeight="1">
      <c r="A102" s="52"/>
      <c r="B102" s="57"/>
      <c r="C102" s="58"/>
      <c r="D102" s="53"/>
      <c r="E102" s="75"/>
      <c r="F102" s="434" t="s">
        <v>142</v>
      </c>
      <c r="G102" s="434"/>
      <c r="H102" s="434"/>
      <c r="I102" s="434"/>
      <c r="J102" s="434"/>
      <c r="K102" s="434"/>
      <c r="L102" s="434"/>
      <c r="M102" s="434"/>
      <c r="N102" s="434"/>
      <c r="O102" s="434"/>
      <c r="P102" s="434"/>
      <c r="Q102" s="434"/>
      <c r="R102" s="434"/>
      <c r="S102" s="434"/>
      <c r="T102" s="74"/>
      <c r="U102" s="55"/>
      <c r="V102" s="55"/>
      <c r="W102" s="55"/>
      <c r="X102" s="55"/>
      <c r="Y102" s="56"/>
      <c r="AA102" s="46" t="s">
        <v>143</v>
      </c>
    </row>
    <row r="103" spans="1:27" ht="15" customHeight="1">
      <c r="A103" s="52"/>
      <c r="B103" s="57"/>
      <c r="C103" s="58"/>
      <c r="D103" s="53"/>
      <c r="E103" s="55"/>
      <c r="F103" s="55"/>
      <c r="G103" s="55"/>
      <c r="H103" s="73"/>
      <c r="I103" s="73"/>
      <c r="J103" s="73"/>
      <c r="K103" s="73"/>
      <c r="L103" s="73"/>
      <c r="M103" s="73"/>
      <c r="N103" s="73"/>
      <c r="O103" s="74"/>
      <c r="P103" s="74"/>
      <c r="Q103" s="74"/>
      <c r="R103" s="74"/>
      <c r="S103" s="74"/>
      <c r="T103" s="74"/>
      <c r="U103" s="55"/>
      <c r="V103" s="55"/>
      <c r="W103" s="55"/>
      <c r="X103" s="55"/>
      <c r="Y103" s="56"/>
    </row>
    <row r="104" spans="1:27" ht="15">
      <c r="A104" s="52"/>
      <c r="B104" s="57"/>
      <c r="C104" s="58"/>
      <c r="D104" s="53"/>
      <c r="E104" s="55"/>
      <c r="F104" s="434" t="s">
        <v>144</v>
      </c>
      <c r="G104" s="434"/>
      <c r="H104" s="434"/>
      <c r="I104" s="434"/>
      <c r="J104" s="434"/>
      <c r="K104" s="434"/>
      <c r="L104" s="434"/>
      <c r="M104" s="434"/>
      <c r="N104" s="434"/>
      <c r="O104" s="434"/>
      <c r="P104" s="434"/>
      <c r="Q104" s="434"/>
      <c r="R104" s="434"/>
      <c r="S104" s="434"/>
      <c r="T104" s="434"/>
      <c r="U104" s="434"/>
      <c r="V104" s="434"/>
      <c r="W104" s="434"/>
      <c r="X104" s="434"/>
      <c r="Y104" s="56"/>
    </row>
    <row r="105" spans="1:27" ht="15">
      <c r="A105" s="52"/>
      <c r="B105" s="57"/>
      <c r="C105" s="58"/>
      <c r="D105" s="53"/>
      <c r="E105" s="55"/>
      <c r="F105" s="55"/>
      <c r="G105" s="55"/>
      <c r="H105" s="55"/>
      <c r="I105" s="55"/>
      <c r="J105" s="55"/>
      <c r="K105" s="55"/>
      <c r="L105" s="55"/>
      <c r="M105" s="55"/>
      <c r="N105" s="55"/>
      <c r="O105" s="55"/>
      <c r="P105" s="55"/>
      <c r="Q105" s="55"/>
      <c r="R105" s="55"/>
      <c r="S105" s="55"/>
      <c r="T105" s="55"/>
      <c r="U105" s="55"/>
      <c r="V105" s="55"/>
      <c r="W105" s="55"/>
      <c r="X105" s="55"/>
      <c r="Y105" s="56"/>
    </row>
    <row r="106" spans="1:27" ht="15">
      <c r="A106" s="52"/>
      <c r="B106" s="57"/>
      <c r="C106" s="58"/>
      <c r="D106" s="53"/>
      <c r="E106" s="55"/>
      <c r="F106" s="55"/>
      <c r="G106" s="55"/>
      <c r="H106" s="55"/>
      <c r="I106" s="55"/>
      <c r="J106" s="55"/>
      <c r="K106" s="55"/>
      <c r="L106" s="55"/>
      <c r="M106" s="55"/>
      <c r="N106" s="55"/>
      <c r="O106" s="55"/>
      <c r="P106" s="55"/>
      <c r="Q106" s="55"/>
      <c r="R106" s="55"/>
      <c r="S106" s="55"/>
      <c r="T106" s="55"/>
      <c r="U106" s="55"/>
      <c r="V106" s="55"/>
      <c r="W106" s="55"/>
      <c r="X106" s="55"/>
      <c r="Y106" s="56"/>
    </row>
    <row r="107" spans="1:27" ht="15">
      <c r="A107" s="52"/>
      <c r="B107" s="57"/>
      <c r="C107" s="58"/>
      <c r="D107" s="53"/>
      <c r="E107" s="55"/>
      <c r="F107" s="55"/>
      <c r="G107" s="55"/>
      <c r="H107" s="55"/>
      <c r="I107" s="55"/>
      <c r="J107" s="55"/>
      <c r="K107" s="55"/>
      <c r="L107" s="55"/>
      <c r="M107" s="55"/>
      <c r="N107" s="55"/>
      <c r="O107" s="55"/>
      <c r="P107" s="55"/>
      <c r="Q107" s="55"/>
      <c r="R107" s="55"/>
      <c r="S107" s="55"/>
      <c r="T107" s="55"/>
      <c r="U107" s="55"/>
      <c r="V107" s="55"/>
      <c r="W107" s="55"/>
      <c r="X107" s="55"/>
      <c r="Y107" s="56"/>
    </row>
    <row r="108" spans="1:27" ht="15">
      <c r="A108" s="52"/>
      <c r="B108" s="57"/>
      <c r="C108" s="58"/>
      <c r="D108" s="53"/>
      <c r="E108" s="55"/>
      <c r="F108" s="55"/>
      <c r="G108" s="55"/>
      <c r="H108" s="55"/>
      <c r="I108" s="55"/>
      <c r="J108" s="55"/>
      <c r="K108" s="55"/>
      <c r="L108" s="55"/>
      <c r="M108" s="55"/>
      <c r="N108" s="55"/>
      <c r="O108" s="55"/>
      <c r="P108" s="55"/>
      <c r="Q108" s="55"/>
      <c r="R108" s="55"/>
      <c r="S108" s="55"/>
      <c r="T108" s="55"/>
      <c r="U108" s="55"/>
      <c r="V108" s="55"/>
      <c r="W108" s="55"/>
      <c r="X108" s="55"/>
      <c r="Y108" s="56"/>
    </row>
    <row r="109" spans="1:27" ht="15">
      <c r="A109" s="52"/>
      <c r="B109" s="57"/>
      <c r="C109" s="58"/>
      <c r="D109" s="53"/>
      <c r="E109" s="55"/>
      <c r="F109" s="55"/>
      <c r="G109" s="55"/>
      <c r="H109" s="55"/>
      <c r="I109" s="55"/>
      <c r="J109" s="55"/>
      <c r="K109" s="55"/>
      <c r="L109" s="55"/>
      <c r="M109" s="55"/>
      <c r="N109" s="55"/>
      <c r="O109" s="55"/>
      <c r="P109" s="55"/>
      <c r="Q109" s="55"/>
      <c r="R109" s="55"/>
      <c r="S109" s="55"/>
      <c r="T109" s="55"/>
      <c r="U109" s="55"/>
      <c r="V109" s="55"/>
      <c r="W109" s="55"/>
      <c r="X109" s="55"/>
      <c r="Y109" s="56"/>
    </row>
    <row r="110" spans="1:27" ht="15">
      <c r="A110" s="52"/>
      <c r="B110" s="57"/>
      <c r="C110" s="58"/>
      <c r="D110" s="53"/>
      <c r="E110" s="55"/>
      <c r="F110" s="55"/>
      <c r="G110" s="55"/>
      <c r="H110" s="55"/>
      <c r="I110" s="55"/>
      <c r="J110" s="55"/>
      <c r="K110" s="55"/>
      <c r="L110" s="55"/>
      <c r="M110" s="55"/>
      <c r="N110" s="55"/>
      <c r="O110" s="55"/>
      <c r="P110" s="55"/>
      <c r="Q110" s="55"/>
      <c r="R110" s="55"/>
      <c r="S110" s="55"/>
      <c r="T110" s="55"/>
      <c r="U110" s="55"/>
      <c r="V110" s="55"/>
      <c r="W110" s="55"/>
      <c r="X110" s="55"/>
      <c r="Y110" s="56"/>
    </row>
    <row r="111" spans="1:27" ht="15">
      <c r="A111" s="52"/>
      <c r="B111" s="57"/>
      <c r="C111" s="58"/>
      <c r="D111" s="53"/>
      <c r="E111" s="55"/>
      <c r="F111" s="55"/>
      <c r="G111" s="55"/>
      <c r="H111" s="55"/>
      <c r="I111" s="55"/>
      <c r="J111" s="55"/>
      <c r="K111" s="55"/>
      <c r="L111" s="55"/>
      <c r="M111" s="55"/>
      <c r="N111" s="55"/>
      <c r="O111" s="55"/>
      <c r="P111" s="55"/>
      <c r="Q111" s="55"/>
      <c r="R111" s="55"/>
      <c r="S111" s="55"/>
      <c r="T111" s="55"/>
      <c r="U111" s="55"/>
      <c r="V111" s="55"/>
      <c r="W111" s="55"/>
      <c r="X111" s="55"/>
      <c r="Y111" s="56"/>
    </row>
    <row r="112" spans="1:27" ht="15">
      <c r="A112" s="52"/>
      <c r="B112" s="57"/>
      <c r="C112" s="58"/>
      <c r="D112" s="53"/>
      <c r="E112" s="55"/>
      <c r="F112" s="55"/>
      <c r="G112" s="55"/>
      <c r="H112" s="55"/>
      <c r="I112" s="55"/>
      <c r="J112" s="55"/>
      <c r="K112" s="55"/>
      <c r="L112" s="55"/>
      <c r="M112" s="55"/>
      <c r="N112" s="55"/>
      <c r="O112" s="55"/>
      <c r="P112" s="55"/>
      <c r="Q112" s="55"/>
      <c r="R112" s="55"/>
      <c r="S112" s="55"/>
      <c r="T112" s="55"/>
      <c r="U112" s="55"/>
      <c r="V112" s="55"/>
      <c r="W112" s="55"/>
      <c r="X112" s="55"/>
      <c r="Y112" s="56"/>
    </row>
    <row r="113" spans="1:25" ht="30" customHeight="1">
      <c r="A113" s="52"/>
      <c r="B113" s="57"/>
      <c r="C113" s="58"/>
      <c r="D113" s="53"/>
      <c r="E113" s="55"/>
      <c r="F113" s="55"/>
      <c r="G113" s="55"/>
      <c r="H113" s="55"/>
      <c r="I113" s="55"/>
      <c r="J113" s="55"/>
      <c r="K113" s="55"/>
      <c r="L113" s="55"/>
      <c r="M113" s="55"/>
      <c r="N113" s="55"/>
      <c r="O113" s="55"/>
      <c r="P113" s="55"/>
      <c r="Q113" s="55"/>
      <c r="R113" s="55"/>
      <c r="S113" s="55"/>
      <c r="T113" s="55"/>
      <c r="U113" s="55"/>
      <c r="V113" s="55"/>
      <c r="W113" s="55"/>
      <c r="X113" s="55"/>
      <c r="Y113" s="56"/>
    </row>
    <row r="114" spans="1:25" ht="31.5" customHeight="1">
      <c r="A114" s="52"/>
      <c r="B114" s="57"/>
      <c r="C114" s="58"/>
      <c r="D114" s="53"/>
      <c r="E114" s="55"/>
      <c r="F114" s="55"/>
      <c r="G114" s="55"/>
      <c r="H114" s="55"/>
      <c r="I114" s="55"/>
      <c r="J114" s="55"/>
      <c r="K114" s="55"/>
      <c r="L114" s="55"/>
      <c r="M114" s="55"/>
      <c r="N114" s="55"/>
      <c r="O114" s="55"/>
      <c r="P114" s="55"/>
      <c r="Q114" s="55"/>
      <c r="R114" s="55"/>
      <c r="S114" s="55"/>
      <c r="T114" s="55"/>
      <c r="U114" s="55"/>
      <c r="V114" s="55"/>
      <c r="W114" s="55"/>
      <c r="X114" s="55"/>
      <c r="Y114" s="56"/>
    </row>
    <row r="115" spans="1:25" ht="15" customHeight="1">
      <c r="A115" s="52"/>
      <c r="B115" s="76"/>
      <c r="C115" s="77"/>
      <c r="D115" s="78"/>
      <c r="E115" s="79"/>
      <c r="F115" s="79"/>
      <c r="G115" s="79"/>
      <c r="H115" s="79"/>
      <c r="I115" s="79"/>
      <c r="J115" s="79"/>
      <c r="K115" s="79"/>
      <c r="L115" s="79"/>
      <c r="M115" s="79"/>
      <c r="N115" s="79"/>
      <c r="O115" s="79"/>
      <c r="P115" s="79"/>
      <c r="Q115" s="79"/>
      <c r="R115" s="79"/>
      <c r="S115" s="79"/>
      <c r="T115" s="79"/>
      <c r="U115" s="79"/>
      <c r="V115" s="79"/>
      <c r="W115" s="79"/>
      <c r="X115" s="79"/>
      <c r="Y115" s="80"/>
    </row>
    <row r="118" spans="1:25" ht="14.25" customHeight="1">
      <c r="L118" s="110"/>
      <c r="M118" s="110"/>
      <c r="N118" s="110"/>
      <c r="O118" s="110"/>
      <c r="P118" s="110"/>
      <c r="Q118" s="110"/>
      <c r="R118" s="110"/>
      <c r="S118" s="110"/>
      <c r="T118" s="110"/>
      <c r="U118" s="110"/>
      <c r="V118" s="110"/>
      <c r="W118" s="110"/>
      <c r="X118" s="110"/>
    </row>
  </sheetData>
  <sheetProtection algorithmName="SHA-512" hashValue="qjLvszXx2a7fQbcScXRSV2qDW3RCOOmPAkbPuGQt83efFbkWbuyGfFwKg7Q0Wc6wwcUaEDd8Kcy1gYuqCNxGMQ==" saltValue="o7Jywobc2GQArysNYek6XA==" spinCount="100000" sheet="1" objects="1" scenarios="1" formatColumns="0" formatRows="0"/>
  <dataConsolidate leftLabels="1"/>
  <mergeCells count="54">
    <mergeCell ref="E94:F94"/>
    <mergeCell ref="H89:X89"/>
    <mergeCell ref="K87:X87"/>
    <mergeCell ref="E90:J90"/>
    <mergeCell ref="K90:X90"/>
    <mergeCell ref="E92:G92"/>
    <mergeCell ref="H92:X92"/>
    <mergeCell ref="K88:X88"/>
    <mergeCell ref="E89:G89"/>
    <mergeCell ref="K91:X91"/>
    <mergeCell ref="F21:M21"/>
    <mergeCell ref="P21:X21"/>
    <mergeCell ref="K59:X59"/>
    <mergeCell ref="F22:M22"/>
    <mergeCell ref="E41:X45"/>
    <mergeCell ref="E46:X57"/>
    <mergeCell ref="K58:X58"/>
    <mergeCell ref="E58:J58"/>
    <mergeCell ref="E85:X85"/>
    <mergeCell ref="E86:X86"/>
    <mergeCell ref="E59:J59"/>
    <mergeCell ref="P22:X22"/>
    <mergeCell ref="E35:X39"/>
    <mergeCell ref="E40:X40"/>
    <mergeCell ref="E60:G60"/>
    <mergeCell ref="H60:X60"/>
    <mergeCell ref="H83:X83"/>
    <mergeCell ref="E82:X82"/>
    <mergeCell ref="K84:X84"/>
    <mergeCell ref="E71:X71"/>
    <mergeCell ref="E72:X72"/>
    <mergeCell ref="E73:X73"/>
    <mergeCell ref="E74:X74"/>
    <mergeCell ref="B2:G2"/>
    <mergeCell ref="B3:C3"/>
    <mergeCell ref="B5:Y5"/>
    <mergeCell ref="E7:X13"/>
    <mergeCell ref="E14:X19"/>
    <mergeCell ref="F104:X104"/>
    <mergeCell ref="H61:X61"/>
    <mergeCell ref="E81:X81"/>
    <mergeCell ref="H94:X94"/>
    <mergeCell ref="E93:G93"/>
    <mergeCell ref="H93:X93"/>
    <mergeCell ref="E70:R70"/>
    <mergeCell ref="E87:J87"/>
    <mergeCell ref="E95:G95"/>
    <mergeCell ref="H95:X95"/>
    <mergeCell ref="F102:S102"/>
    <mergeCell ref="E84:J84"/>
    <mergeCell ref="E100:X100"/>
    <mergeCell ref="E83:G83"/>
    <mergeCell ref="E88:J88"/>
    <mergeCell ref="E91:J91"/>
  </mergeCells>
  <phoneticPr fontId="11" type="noConversion"/>
  <hyperlinks>
    <hyperlink ref="K58:X58" location="Инструкция!A1" tooltip="Обратиться за помощью" display="Обратиться за помощью" xr:uid="{00000000-0004-0000-0000-000000000000}"/>
    <hyperlink ref="K59:X59" location="Инструкция!A1" tooltip="Перейти" display="Перейти" xr:uid="{00000000-0004-0000-0000-000001000000}"/>
    <hyperlink ref="E118:X118" location="Инструкция!A1" tooltip="Руководство по загрузке документов" display="Руководство по загрузке документов" xr:uid="{00000000-0004-0000-0000-000002000000}"/>
    <hyperlink ref="E71:X71" location="Инструкция!A1" tooltip="Инструкция по заполнению" display="Инструкция по заполнению" xr:uid="{00000000-0004-0000-0000-000003000000}"/>
    <hyperlink ref="L84:X84" location="Инструкция!A1" display="Перейти к разделу" xr:uid="{00000000-0004-0000-0000-000004000000}"/>
    <hyperlink ref="K84:X84" location="Инструкция!A1" tooltip="Перейти к разделу" display="Перейти к разделу" xr:uid="{00000000-0004-0000-0000-000005000000}"/>
    <hyperlink ref="E74:X74" location="Инструкция!A1" display="Руководство по загрузке документов" xr:uid="{00000000-0004-0000-0000-000006000000}"/>
  </hyperlinks>
  <pageMargins left="0.7" right="0.7" top="0.75" bottom="0.75" header="0.3" footer="0.3"/>
  <pageSetup paperSize="9" orientation="portrait" horizontalDpi="180" verticalDpi="180" r:id="rId1"/>
  <headerFooter alignWithMargins="0"/>
  <drawing r:id="rId2"/>
  <legacyDrawing r:id="rId3"/>
  <oleObjects>
    <mc:AlternateContent xmlns:mc="http://schemas.openxmlformats.org/markup-compatibility/2006">
      <mc:Choice Requires="x14">
        <oleObject progId="Word.Document.8" shapeId="167938" r:id="rId4">
          <objectPr defaultSize="0" autoPict="0" r:id="rId5">
            <anchor moveWithCells="1">
              <from>
                <xdr:col>31</xdr:col>
                <xdr:colOff>257175</xdr:colOff>
                <xdr:row>433</xdr:row>
                <xdr:rowOff>66675</xdr:rowOff>
              </from>
              <to>
                <xdr:col>41</xdr:col>
                <xdr:colOff>171450</xdr:colOff>
                <xdr:row>455</xdr:row>
                <xdr:rowOff>66675</xdr:rowOff>
              </to>
            </anchor>
          </objectPr>
        </oleObject>
      </mc:Choice>
      <mc:Fallback>
        <oleObject progId="Word.Document.8" shapeId="167938" r:id="rId4"/>
      </mc:Fallback>
    </mc:AlternateContent>
    <mc:AlternateContent xmlns:mc="http://schemas.openxmlformats.org/markup-compatibility/2006">
      <mc:Choice Requires="x14">
        <oleObject progId="Word.Document.8" shapeId="167939" r:id="rId6">
          <objectPr defaultSize="0" autoPict="0" r:id="rId7">
            <anchor moveWithCells="1">
              <from>
                <xdr:col>31</xdr:col>
                <xdr:colOff>257175</xdr:colOff>
                <xdr:row>433</xdr:row>
                <xdr:rowOff>66675</xdr:rowOff>
              </from>
              <to>
                <xdr:col>41</xdr:col>
                <xdr:colOff>161925</xdr:colOff>
                <xdr:row>454</xdr:row>
                <xdr:rowOff>57150</xdr:rowOff>
              </to>
            </anchor>
          </objectPr>
        </oleObject>
      </mc:Choice>
      <mc:Fallback>
        <oleObject progId="Word.Document.8" shapeId="167939" r:id="rId6"/>
      </mc:Fallback>
    </mc:AlternateContent>
    <mc:AlternateContent xmlns:mc="http://schemas.openxmlformats.org/markup-compatibility/2006">
      <mc:Choice Requires="x14">
        <oleObject progId="Word.Document.8" shapeId="167940" r:id="rId8">
          <objectPr defaultSize="0" autoPict="0" r:id="rId9">
            <anchor moveWithCells="1">
              <from>
                <xdr:col>31</xdr:col>
                <xdr:colOff>257175</xdr:colOff>
                <xdr:row>433</xdr:row>
                <xdr:rowOff>66675</xdr:rowOff>
              </from>
              <to>
                <xdr:col>41</xdr:col>
                <xdr:colOff>161925</xdr:colOff>
                <xdr:row>454</xdr:row>
                <xdr:rowOff>38100</xdr:rowOff>
              </to>
            </anchor>
          </objectPr>
        </oleObject>
      </mc:Choice>
      <mc:Fallback>
        <oleObject progId="Word.Document.8" shapeId="167940" r:id="rId8"/>
      </mc:Fallback>
    </mc:AlternateContent>
    <mc:AlternateContent xmlns:mc="http://schemas.openxmlformats.org/markup-compatibility/2006">
      <mc:Choice Requires="x14">
        <oleObject progId="Word.Document.8" shapeId="191831" r:id="rId10">
          <objectPr defaultSize="0" autoPict="0" r:id="rId11">
            <anchor moveWithCells="1">
              <from>
                <xdr:col>31</xdr:col>
                <xdr:colOff>257175</xdr:colOff>
                <xdr:row>433</xdr:row>
                <xdr:rowOff>66675</xdr:rowOff>
              </from>
              <to>
                <xdr:col>41</xdr:col>
                <xdr:colOff>161925</xdr:colOff>
                <xdr:row>454</xdr:row>
                <xdr:rowOff>66675</xdr:rowOff>
              </to>
            </anchor>
          </objectPr>
        </oleObject>
      </mc:Choice>
      <mc:Fallback>
        <oleObject progId="Word.Document.8" shapeId="191831" r:id="rId10"/>
      </mc:Fallback>
    </mc:AlternateContent>
  </oleObjec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modClassifierValidate">
    <tabColor indexed="47"/>
  </sheetPr>
  <dimension ref="A1"/>
  <sheetViews>
    <sheetView showGridLines="0" workbookViewId="0"/>
  </sheetViews>
  <sheetFormatPr defaultColWidth="9.140625" defaultRowHeight="11.25"/>
  <cols>
    <col min="1" max="16384" width="9.140625" style="2"/>
  </cols>
  <sheetData/>
  <phoneticPr fontId="11"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modCheckCyan">
    <tabColor indexed="47"/>
  </sheetPr>
  <dimension ref="A1:A17"/>
  <sheetViews>
    <sheetView showGridLines="0" zoomScaleNormal="100" workbookViewId="0"/>
  </sheetViews>
  <sheetFormatPr defaultColWidth="9.140625" defaultRowHeight="12.75"/>
  <cols>
    <col min="1" max="16384" width="9.140625" style="137"/>
  </cols>
  <sheetData>
    <row r="1" spans="1:1">
      <c r="A1" s="289">
        <f>IF('1. Объекты'!$W$12="",1,0)</f>
        <v>0</v>
      </c>
    </row>
    <row r="2" spans="1:1">
      <c r="A2" s="289">
        <f>IF('1. Объекты'!$E$12="",1,0)</f>
        <v>0</v>
      </c>
    </row>
    <row r="3" spans="1:1">
      <c r="A3" s="289">
        <f>IF('4. Котлы'!$G$15="",1,0)</f>
        <v>0</v>
      </c>
    </row>
    <row r="4" spans="1:1">
      <c r="A4" s="289">
        <f>IF('4. Котлы'!$H$15="",1,0)</f>
        <v>0</v>
      </c>
    </row>
    <row r="5" spans="1:1">
      <c r="A5" s="289">
        <f>IF('4. Котлы'!$I$15="",1,0)</f>
        <v>0</v>
      </c>
    </row>
    <row r="6" spans="1:1">
      <c r="A6" s="289">
        <f>IF('4. Котлы'!$J$15="",1,0)</f>
        <v>0</v>
      </c>
    </row>
    <row r="7" spans="1:1">
      <c r="A7" s="289">
        <f>IF('4. Котлы'!$K$15="",1,0)</f>
        <v>0</v>
      </c>
    </row>
    <row r="8" spans="1:1">
      <c r="A8" s="289">
        <f>IF('4. Котлы'!$G$14="",1,0)</f>
        <v>0</v>
      </c>
    </row>
    <row r="9" spans="1:1">
      <c r="A9" s="289">
        <f>IF('4. Котлы'!$H$14="",1,0)</f>
        <v>0</v>
      </c>
    </row>
    <row r="10" spans="1:1">
      <c r="A10" s="289">
        <f>IF('4. Котлы'!$I$14="",1,0)</f>
        <v>0</v>
      </c>
    </row>
    <row r="11" spans="1:1">
      <c r="A11" s="289">
        <f>IF('4. Котлы'!$J$14="",1,0)</f>
        <v>0</v>
      </c>
    </row>
    <row r="12" spans="1:1">
      <c r="A12" s="289">
        <f>IF('4. Котлы'!$K$14="",1,0)</f>
        <v>0</v>
      </c>
    </row>
    <row r="13" spans="1:1">
      <c r="A13" s="289">
        <f>IF('4. Котлы'!$G$13="",1,0)</f>
        <v>0</v>
      </c>
    </row>
    <row r="14" spans="1:1">
      <c r="A14" s="289">
        <f>IF('4. Котлы'!$H$13="",1,0)</f>
        <v>0</v>
      </c>
    </row>
    <row r="15" spans="1:1">
      <c r="A15" s="289">
        <f>IF('4. Котлы'!$I$13="",1,0)</f>
        <v>0</v>
      </c>
    </row>
    <row r="16" spans="1:1">
      <c r="A16" s="289">
        <f>IF('4. Котлы'!$J$13="",1,0)</f>
        <v>0</v>
      </c>
    </row>
    <row r="17" spans="1:1">
      <c r="A17" s="289">
        <f>IF('4. Котлы'!$K$13="",1,0)</f>
        <v>0</v>
      </c>
    </row>
  </sheetData>
  <sheetProtection formatColumns="0" formatRows="0"/>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modHyp">
    <tabColor indexed="47"/>
  </sheetPr>
  <dimension ref="A1"/>
  <sheetViews>
    <sheetView showGridLines="0" zoomScaleNormal="100" workbookViewId="0"/>
  </sheetViews>
  <sheetFormatPr defaultColWidth="9.140625" defaultRowHeight="11.25"/>
  <cols>
    <col min="1" max="16384" width="9.140625" style="2"/>
  </cols>
  <sheetData/>
  <sheetProtection formatColumns="0" formatRows="0"/>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odUpdTemplLogger">
    <tabColor indexed="24"/>
  </sheetPr>
  <dimension ref="A1:D53"/>
  <sheetViews>
    <sheetView showGridLines="0" showRowColHeaders="0" zoomScaleNormal="100" workbookViewId="0"/>
  </sheetViews>
  <sheetFormatPr defaultColWidth="9.140625" defaultRowHeight="11.25"/>
  <cols>
    <col min="1" max="1" width="30.7109375" style="11" customWidth="1"/>
    <col min="2" max="2" width="80.7109375" style="11" customWidth="1"/>
    <col min="3" max="3" width="30.7109375" style="11" customWidth="1"/>
    <col min="4" max="16384" width="9.140625" style="10"/>
  </cols>
  <sheetData>
    <row r="1" spans="1:4" ht="24" customHeight="1">
      <c r="A1" s="106" t="s">
        <v>116</v>
      </c>
      <c r="B1" s="106" t="s">
        <v>117</v>
      </c>
      <c r="C1" s="106" t="s">
        <v>118</v>
      </c>
      <c r="D1" s="9"/>
    </row>
    <row r="2" spans="1:4">
      <c r="A2" s="429">
        <v>44475.583692129629</v>
      </c>
      <c r="B2" s="11" t="s">
        <v>2209</v>
      </c>
      <c r="C2" s="11" t="s">
        <v>2210</v>
      </c>
    </row>
    <row r="3" spans="1:4">
      <c r="A3" s="429">
        <v>44475.583703703705</v>
      </c>
      <c r="B3" s="11" t="s">
        <v>2211</v>
      </c>
      <c r="C3" s="11" t="s">
        <v>2210</v>
      </c>
    </row>
    <row r="4" spans="1:4">
      <c r="A4" s="429">
        <v>44482.647777777776</v>
      </c>
      <c r="B4" s="11" t="s">
        <v>2209</v>
      </c>
      <c r="C4" s="11" t="s">
        <v>2210</v>
      </c>
    </row>
    <row r="5" spans="1:4">
      <c r="A5" s="429">
        <v>44482.647800925923</v>
      </c>
      <c r="B5" s="11" t="s">
        <v>2239</v>
      </c>
      <c r="C5" s="11" t="s">
        <v>2210</v>
      </c>
    </row>
    <row r="6" spans="1:4" ht="135">
      <c r="A6" s="429">
        <v>44482.647800925923</v>
      </c>
      <c r="B6" s="11" t="s">
        <v>2240</v>
      </c>
      <c r="C6" s="11" t="s">
        <v>2210</v>
      </c>
    </row>
    <row r="7" spans="1:4">
      <c r="A7" s="429">
        <v>44482.647812499999</v>
      </c>
      <c r="B7" s="11" t="s">
        <v>2241</v>
      </c>
      <c r="C7" s="11" t="s">
        <v>2210</v>
      </c>
    </row>
    <row r="8" spans="1:4">
      <c r="A8" s="429">
        <v>44482.648287037038</v>
      </c>
      <c r="B8" s="11" t="s">
        <v>2242</v>
      </c>
      <c r="C8" s="11" t="s">
        <v>2210</v>
      </c>
    </row>
    <row r="9" spans="1:4">
      <c r="A9" s="429">
        <v>44482.648460648146</v>
      </c>
      <c r="B9" s="11" t="s">
        <v>2243</v>
      </c>
      <c r="C9" s="11" t="s">
        <v>2244</v>
      </c>
    </row>
    <row r="10" spans="1:4">
      <c r="A10" s="429">
        <v>44482.648553240739</v>
      </c>
      <c r="B10" s="11" t="s">
        <v>2209</v>
      </c>
      <c r="C10" s="11" t="s">
        <v>2210</v>
      </c>
    </row>
    <row r="11" spans="1:4">
      <c r="A11" s="429">
        <v>44482.648553240739</v>
      </c>
      <c r="B11" s="11" t="s">
        <v>2239</v>
      </c>
      <c r="C11" s="11" t="s">
        <v>2210</v>
      </c>
    </row>
    <row r="12" spans="1:4" ht="135">
      <c r="A12" s="429">
        <v>44482.648553240739</v>
      </c>
      <c r="B12" s="11" t="s">
        <v>2240</v>
      </c>
      <c r="C12" s="11" t="s">
        <v>2210</v>
      </c>
    </row>
    <row r="13" spans="1:4">
      <c r="A13" s="429">
        <v>44482.648553240739</v>
      </c>
      <c r="B13" s="11" t="s">
        <v>2241</v>
      </c>
      <c r="C13" s="11" t="s">
        <v>2210</v>
      </c>
    </row>
    <row r="14" spans="1:4">
      <c r="A14" s="429">
        <v>44482.648784722223</v>
      </c>
      <c r="B14" s="11" t="s">
        <v>2242</v>
      </c>
      <c r="C14" s="11" t="s">
        <v>2210</v>
      </c>
    </row>
    <row r="15" spans="1:4">
      <c r="A15" s="429">
        <v>44482.649351851855</v>
      </c>
      <c r="B15" s="11" t="s">
        <v>2243</v>
      </c>
      <c r="C15" s="11" t="s">
        <v>2244</v>
      </c>
    </row>
    <row r="16" spans="1:4">
      <c r="A16" s="429">
        <v>44482.649386574078</v>
      </c>
      <c r="B16" s="11" t="s">
        <v>2209</v>
      </c>
      <c r="C16" s="11" t="s">
        <v>2210</v>
      </c>
    </row>
    <row r="17" spans="1:3">
      <c r="A17" s="429">
        <v>44482.649398148147</v>
      </c>
      <c r="B17" s="11" t="s">
        <v>2239</v>
      </c>
      <c r="C17" s="11" t="s">
        <v>2210</v>
      </c>
    </row>
    <row r="18" spans="1:3" ht="135">
      <c r="A18" s="429">
        <v>44482.649398148147</v>
      </c>
      <c r="B18" s="11" t="s">
        <v>2240</v>
      </c>
      <c r="C18" s="11" t="s">
        <v>2210</v>
      </c>
    </row>
    <row r="19" spans="1:3">
      <c r="A19" s="429">
        <v>44482.649398148147</v>
      </c>
      <c r="B19" s="11" t="s">
        <v>2241</v>
      </c>
      <c r="C19" s="11" t="s">
        <v>2210</v>
      </c>
    </row>
    <row r="20" spans="1:3">
      <c r="A20" s="429">
        <v>44482.64943287037</v>
      </c>
      <c r="B20" s="11" t="s">
        <v>2242</v>
      </c>
      <c r="C20" s="11" t="s">
        <v>2210</v>
      </c>
    </row>
    <row r="21" spans="1:3" ht="22.5">
      <c r="A21" s="429">
        <v>44482.649756944447</v>
      </c>
      <c r="B21" s="11" t="s">
        <v>2245</v>
      </c>
      <c r="C21" s="11" t="s">
        <v>2210</v>
      </c>
    </row>
    <row r="22" spans="1:3">
      <c r="A22" s="429">
        <v>44482.654907407406</v>
      </c>
      <c r="B22" s="11" t="s">
        <v>2209</v>
      </c>
      <c r="C22" s="11" t="s">
        <v>2210</v>
      </c>
    </row>
    <row r="23" spans="1:3">
      <c r="A23" s="429">
        <v>44482.654918981483</v>
      </c>
      <c r="B23" s="11" t="s">
        <v>2239</v>
      </c>
      <c r="C23" s="11" t="s">
        <v>2210</v>
      </c>
    </row>
    <row r="24" spans="1:3" ht="135">
      <c r="A24" s="429">
        <v>44482.654918981483</v>
      </c>
      <c r="B24" s="11" t="s">
        <v>2240</v>
      </c>
      <c r="C24" s="11" t="s">
        <v>2210</v>
      </c>
    </row>
    <row r="25" spans="1:3">
      <c r="A25" s="429">
        <v>44482.654918981483</v>
      </c>
      <c r="B25" s="11" t="s">
        <v>2241</v>
      </c>
      <c r="C25" s="11" t="s">
        <v>2210</v>
      </c>
    </row>
    <row r="26" spans="1:3">
      <c r="A26" s="429">
        <v>44482.654988425929</v>
      </c>
      <c r="B26" s="11" t="s">
        <v>2242</v>
      </c>
      <c r="C26" s="11" t="s">
        <v>2210</v>
      </c>
    </row>
    <row r="27" spans="1:3">
      <c r="A27" s="429">
        <v>44482.655127314814</v>
      </c>
      <c r="B27" s="11" t="s">
        <v>2243</v>
      </c>
      <c r="C27" s="11" t="s">
        <v>2244</v>
      </c>
    </row>
    <row r="28" spans="1:3">
      <c r="A28" s="429">
        <v>44482.655185185184</v>
      </c>
      <c r="B28" s="11" t="s">
        <v>2209</v>
      </c>
      <c r="C28" s="11" t="s">
        <v>2210</v>
      </c>
    </row>
    <row r="29" spans="1:3">
      <c r="A29" s="429">
        <v>44482.65519675926</v>
      </c>
      <c r="B29" s="11" t="s">
        <v>2239</v>
      </c>
      <c r="C29" s="11" t="s">
        <v>2210</v>
      </c>
    </row>
    <row r="30" spans="1:3" ht="135">
      <c r="A30" s="429">
        <v>44482.65519675926</v>
      </c>
      <c r="B30" s="11" t="s">
        <v>2240</v>
      </c>
      <c r="C30" s="11" t="s">
        <v>2210</v>
      </c>
    </row>
    <row r="31" spans="1:3">
      <c r="A31" s="429">
        <v>44482.65519675926</v>
      </c>
      <c r="B31" s="11" t="s">
        <v>2241</v>
      </c>
      <c r="C31" s="11" t="s">
        <v>2210</v>
      </c>
    </row>
    <row r="32" spans="1:3">
      <c r="A32" s="429">
        <v>44482.65525462963</v>
      </c>
      <c r="B32" s="11" t="s">
        <v>2242</v>
      </c>
      <c r="C32" s="11" t="s">
        <v>2210</v>
      </c>
    </row>
    <row r="33" spans="1:3" ht="22.5">
      <c r="A33" s="429">
        <v>44482.655312499999</v>
      </c>
      <c r="B33" s="11" t="s">
        <v>2246</v>
      </c>
      <c r="C33" s="11" t="s">
        <v>2210</v>
      </c>
    </row>
    <row r="34" spans="1:3">
      <c r="A34" s="429">
        <v>44482.68240740741</v>
      </c>
      <c r="B34" s="11" t="s">
        <v>2209</v>
      </c>
      <c r="C34" s="11" t="s">
        <v>2210</v>
      </c>
    </row>
    <row r="35" spans="1:3">
      <c r="A35" s="429">
        <v>44482.68240740741</v>
      </c>
      <c r="B35" s="11" t="s">
        <v>2239</v>
      </c>
      <c r="C35" s="11" t="s">
        <v>2210</v>
      </c>
    </row>
    <row r="36" spans="1:3" ht="135">
      <c r="A36" s="429">
        <v>44482.68240740741</v>
      </c>
      <c r="B36" s="11" t="s">
        <v>2240</v>
      </c>
      <c r="C36" s="11" t="s">
        <v>2210</v>
      </c>
    </row>
    <row r="37" spans="1:3">
      <c r="A37" s="429">
        <v>44482.68240740741</v>
      </c>
      <c r="B37" s="11" t="s">
        <v>2241</v>
      </c>
      <c r="C37" s="11" t="s">
        <v>2210</v>
      </c>
    </row>
    <row r="38" spans="1:3">
      <c r="A38" s="429">
        <v>44482.682442129626</v>
      </c>
      <c r="B38" s="11" t="s">
        <v>2242</v>
      </c>
      <c r="C38" s="11" t="s">
        <v>2210</v>
      </c>
    </row>
    <row r="39" spans="1:3" ht="22.5">
      <c r="A39" s="429">
        <v>44482.682523148149</v>
      </c>
      <c r="B39" s="11" t="s">
        <v>2247</v>
      </c>
      <c r="C39" s="11" t="s">
        <v>2210</v>
      </c>
    </row>
    <row r="40" spans="1:3" ht="22.5">
      <c r="A40" s="429">
        <v>44482.682534722226</v>
      </c>
      <c r="B40" s="11" t="s">
        <v>2248</v>
      </c>
      <c r="C40" s="11" t="s">
        <v>2210</v>
      </c>
    </row>
    <row r="41" spans="1:3">
      <c r="A41" s="429">
        <v>44482.682534722226</v>
      </c>
      <c r="B41" s="11" t="s">
        <v>2249</v>
      </c>
      <c r="C41" s="11" t="s">
        <v>2210</v>
      </c>
    </row>
    <row r="42" spans="1:3" ht="22.5">
      <c r="A42" s="429">
        <v>44482.682557870372</v>
      </c>
      <c r="B42" s="11" t="s">
        <v>2250</v>
      </c>
      <c r="C42" s="11" t="s">
        <v>2210</v>
      </c>
    </row>
    <row r="43" spans="1:3" ht="22.5">
      <c r="A43" s="429">
        <v>44482.682604166665</v>
      </c>
      <c r="B43" s="11" t="s">
        <v>2251</v>
      </c>
      <c r="C43" s="11" t="s">
        <v>2210</v>
      </c>
    </row>
    <row r="44" spans="1:3">
      <c r="A44" s="429">
        <v>44545.410358796296</v>
      </c>
      <c r="B44" s="11" t="s">
        <v>2209</v>
      </c>
      <c r="C44" s="11" t="s">
        <v>2210</v>
      </c>
    </row>
    <row r="45" spans="1:3">
      <c r="A45" s="429">
        <v>44545.410358796296</v>
      </c>
      <c r="B45" s="11" t="s">
        <v>2252</v>
      </c>
      <c r="C45" s="11" t="s">
        <v>2210</v>
      </c>
    </row>
    <row r="46" spans="1:3" ht="157.5">
      <c r="A46" s="429">
        <v>44545.410358796296</v>
      </c>
      <c r="B46" s="11" t="s">
        <v>2253</v>
      </c>
      <c r="C46" s="11" t="s">
        <v>2210</v>
      </c>
    </row>
    <row r="47" spans="1:3">
      <c r="A47" s="429">
        <v>44545.410358796296</v>
      </c>
      <c r="B47" s="11" t="s">
        <v>2241</v>
      </c>
      <c r="C47" s="11" t="s">
        <v>2210</v>
      </c>
    </row>
    <row r="48" spans="1:3">
      <c r="A48" s="429">
        <v>44545.410381944443</v>
      </c>
      <c r="B48" s="11" t="s">
        <v>2242</v>
      </c>
      <c r="C48" s="11" t="s">
        <v>2210</v>
      </c>
    </row>
    <row r="49" spans="1:3" ht="22.5">
      <c r="A49" s="429">
        <v>44545.410613425927</v>
      </c>
      <c r="B49" s="11" t="s">
        <v>2254</v>
      </c>
      <c r="C49" s="11" t="s">
        <v>2210</v>
      </c>
    </row>
    <row r="50" spans="1:3" ht="22.5">
      <c r="A50" s="429">
        <v>44545.410624999997</v>
      </c>
      <c r="B50" s="11" t="s">
        <v>2255</v>
      </c>
      <c r="C50" s="11" t="s">
        <v>2210</v>
      </c>
    </row>
    <row r="51" spans="1:3">
      <c r="A51" s="429">
        <v>44545.410624999997</v>
      </c>
      <c r="B51" s="11" t="s">
        <v>2249</v>
      </c>
      <c r="C51" s="11" t="s">
        <v>2210</v>
      </c>
    </row>
    <row r="52" spans="1:3" ht="22.5">
      <c r="A52" s="429">
        <v>44545.41065972222</v>
      </c>
      <c r="B52" s="11" t="s">
        <v>2256</v>
      </c>
      <c r="C52" s="11" t="s">
        <v>2210</v>
      </c>
    </row>
    <row r="53" spans="1:3" ht="22.5">
      <c r="A53" s="429">
        <v>44545.41070601852</v>
      </c>
      <c r="B53" s="11" t="s">
        <v>2257</v>
      </c>
      <c r="C53" s="11" t="s">
        <v>2210</v>
      </c>
    </row>
  </sheetData>
  <sheetProtection algorithmName="SHA-512" hashValue="W7FMPixoV+ELnmtDWjn2NDu7kqMx9gHqJZw98SsonmoZYAN2ssZFhsrT828ZnLai9a45aFarm7BGa+MgqfYoJA==" saltValue="pfyGtO1r9uYivwY41k+ngg==" spinCount="100000" sheet="1" objects="1" scenarios="1" formatColumns="0" formatRows="0" autoFilter="0"/>
  <phoneticPr fontId="8" type="noConversion"/>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s_00">
    <tabColor theme="3" tint="0.79998168889431442"/>
  </sheetPr>
  <dimension ref="A1:N39"/>
  <sheetViews>
    <sheetView showGridLines="0" topLeftCell="D3" zoomScaleNormal="100" workbookViewId="0">
      <pane ySplit="3" topLeftCell="A6" activePane="bottomLeft" state="frozen"/>
      <selection activeCell="D5" sqref="D5:K5"/>
      <selection pane="bottomLeft" activeCell="I41" sqref="I41"/>
    </sheetView>
  </sheetViews>
  <sheetFormatPr defaultColWidth="9.140625" defaultRowHeight="11.25"/>
  <cols>
    <col min="1" max="1" width="10.7109375" style="21" hidden="1" customWidth="1"/>
    <col min="2" max="2" width="10.7109375" style="18" hidden="1" customWidth="1"/>
    <col min="3" max="3" width="10.42578125" style="22" hidden="1" customWidth="1"/>
    <col min="4" max="4" width="3.7109375" style="26" customWidth="1"/>
    <col min="5" max="5" width="37.28515625" style="26" customWidth="1"/>
    <col min="6" max="6" width="50.7109375" style="26" customWidth="1"/>
    <col min="7" max="7" width="8.28515625" style="25" customWidth="1"/>
    <col min="8" max="13" width="9.140625" style="26" customWidth="1"/>
    <col min="14" max="16384" width="9.140625" style="26"/>
  </cols>
  <sheetData>
    <row r="1" spans="1:14" s="19" customFormat="1" ht="13.5" hidden="1" customHeight="1">
      <c r="A1" s="17"/>
      <c r="B1" s="18"/>
      <c r="G1" s="20"/>
    </row>
    <row r="2" spans="1:14" s="19" customFormat="1" ht="12" hidden="1" customHeight="1">
      <c r="A2" s="17"/>
      <c r="B2" s="18"/>
      <c r="G2" s="20"/>
    </row>
    <row r="3" spans="1:14" hidden="1"/>
    <row r="4" spans="1:14" hidden="1">
      <c r="D4" s="23"/>
      <c r="E4" s="24"/>
      <c r="F4" s="91" t="str">
        <f>version</f>
        <v>Версия 1.5</v>
      </c>
    </row>
    <row r="5" spans="1:14" ht="19.5" customHeight="1">
      <c r="D5" s="27"/>
      <c r="E5" s="471" t="s">
        <v>206</v>
      </c>
      <c r="F5" s="471"/>
      <c r="G5" s="28"/>
    </row>
    <row r="6" spans="1:14" ht="3" customHeight="1">
      <c r="D6" s="23"/>
      <c r="E6" s="92"/>
      <c r="F6" s="93"/>
      <c r="G6" s="28"/>
      <c r="H6" s="138"/>
      <c r="I6" s="138"/>
      <c r="J6" s="138"/>
    </row>
    <row r="7" spans="1:14" ht="19.5">
      <c r="D7" s="27"/>
      <c r="E7" s="29" t="s">
        <v>98</v>
      </c>
      <c r="F7" s="95" t="s">
        <v>46</v>
      </c>
      <c r="G7" s="94"/>
      <c r="H7" s="138"/>
      <c r="I7" s="138"/>
      <c r="J7" s="138"/>
      <c r="N7" s="143"/>
    </row>
    <row r="8" spans="1:14" ht="3.75" customHeight="1">
      <c r="A8" s="30"/>
      <c r="D8" s="31"/>
      <c r="E8" s="29"/>
      <c r="F8" s="88"/>
      <c r="G8" s="32"/>
      <c r="H8" s="138"/>
      <c r="I8" s="138"/>
      <c r="J8" s="138"/>
      <c r="N8" s="143"/>
    </row>
    <row r="9" spans="1:14" ht="19.5">
      <c r="D9" s="27"/>
      <c r="E9" s="101" t="s">
        <v>957</v>
      </c>
      <c r="F9" s="147" t="s">
        <v>207</v>
      </c>
      <c r="G9" s="96"/>
      <c r="I9" s="138">
        <v>2020</v>
      </c>
      <c r="J9" s="138"/>
      <c r="N9" s="143"/>
    </row>
    <row r="10" spans="1:14" ht="3.75" customHeight="1">
      <c r="C10" s="34"/>
      <c r="D10" s="31"/>
      <c r="E10" s="36"/>
      <c r="F10" s="88"/>
      <c r="G10" s="33"/>
      <c r="H10" s="138"/>
      <c r="I10" s="138"/>
      <c r="J10" s="138"/>
      <c r="N10" s="143"/>
    </row>
    <row r="11" spans="1:14" ht="3.75" customHeight="1">
      <c r="C11" s="34"/>
      <c r="D11" s="31"/>
      <c r="E11" s="89"/>
      <c r="F11" s="90"/>
      <c r="G11" s="33"/>
      <c r="H11" s="138"/>
      <c r="I11" s="138"/>
      <c r="J11" s="138"/>
      <c r="N11" s="143"/>
    </row>
    <row r="12" spans="1:14" ht="19.5">
      <c r="C12" s="34"/>
      <c r="D12" s="35"/>
      <c r="E12" s="36" t="s">
        <v>123</v>
      </c>
      <c r="F12" s="431" t="s">
        <v>2004</v>
      </c>
      <c r="G12" s="98"/>
      <c r="H12" s="139"/>
      <c r="I12" s="296" t="s">
        <v>2003</v>
      </c>
      <c r="J12" s="140"/>
      <c r="N12" s="143"/>
    </row>
    <row r="13" spans="1:14" ht="19.5">
      <c r="C13" s="34"/>
      <c r="D13" s="35"/>
      <c r="E13" s="36" t="s">
        <v>99</v>
      </c>
      <c r="F13" s="99" t="s">
        <v>2005</v>
      </c>
      <c r="G13" s="98"/>
      <c r="H13" s="139"/>
      <c r="I13" s="138"/>
      <c r="J13" s="140"/>
      <c r="N13" s="143"/>
    </row>
    <row r="14" spans="1:14" ht="19.5">
      <c r="C14" s="34"/>
      <c r="D14" s="35"/>
      <c r="E14" s="36" t="s">
        <v>100</v>
      </c>
      <c r="F14" s="99" t="s">
        <v>1901</v>
      </c>
      <c r="G14" s="98"/>
      <c r="H14" s="139"/>
      <c r="I14" s="138"/>
      <c r="J14" s="140"/>
      <c r="N14" s="143"/>
    </row>
    <row r="15" spans="1:14" ht="22.5">
      <c r="D15" s="27"/>
      <c r="E15" s="101" t="s">
        <v>194</v>
      </c>
      <c r="F15" s="109"/>
      <c r="G15" s="96"/>
      <c r="H15" s="138"/>
      <c r="I15" s="138"/>
      <c r="J15" s="138"/>
      <c r="N15" s="143"/>
    </row>
    <row r="16" spans="1:14" ht="3.75" customHeight="1">
      <c r="C16" s="34"/>
      <c r="D16" s="31"/>
      <c r="E16" s="36"/>
      <c r="F16" s="88"/>
      <c r="G16" s="33"/>
      <c r="H16" s="138"/>
      <c r="I16" s="138"/>
      <c r="J16" s="138"/>
      <c r="N16" s="143"/>
    </row>
    <row r="17" spans="1:14" ht="3.75" customHeight="1">
      <c r="C17" s="34"/>
      <c r="D17" s="31"/>
      <c r="E17" s="89"/>
      <c r="F17" s="90"/>
      <c r="G17" s="33"/>
      <c r="H17" s="138"/>
      <c r="I17" s="138"/>
      <c r="J17" s="138"/>
      <c r="N17" s="143"/>
    </row>
    <row r="18" spans="1:14" ht="33.75">
      <c r="D18" s="27"/>
      <c r="E18" s="29" t="s">
        <v>127</v>
      </c>
      <c r="F18" s="172" t="s">
        <v>856</v>
      </c>
      <c r="G18" s="96"/>
      <c r="H18" s="138"/>
      <c r="I18" s="138"/>
      <c r="J18" s="138"/>
      <c r="N18" s="143"/>
    </row>
    <row r="19" spans="1:14" ht="19.5">
      <c r="D19" s="27"/>
      <c r="E19" s="101" t="s">
        <v>931</v>
      </c>
      <c r="F19" s="108" t="s">
        <v>2</v>
      </c>
      <c r="G19" s="226"/>
      <c r="H19" s="227"/>
      <c r="I19" s="227"/>
      <c r="J19" s="227"/>
      <c r="K19" s="227"/>
      <c r="L19" s="227"/>
      <c r="M19" s="227"/>
      <c r="N19" s="143"/>
    </row>
    <row r="20" spans="1:14" ht="22.5">
      <c r="D20" s="27"/>
      <c r="E20" s="29" t="s">
        <v>216</v>
      </c>
      <c r="F20" s="108" t="s">
        <v>830</v>
      </c>
      <c r="G20" s="166"/>
      <c r="H20" s="138"/>
      <c r="I20" s="138"/>
      <c r="J20" s="138"/>
      <c r="N20" s="143"/>
    </row>
    <row r="21" spans="1:14" ht="22.5" customHeight="1">
      <c r="D21" s="27"/>
      <c r="E21" s="101" t="s">
        <v>932</v>
      </c>
      <c r="F21" s="430" t="s">
        <v>2</v>
      </c>
      <c r="G21" s="224"/>
      <c r="H21" s="225"/>
      <c r="I21" s="225"/>
      <c r="J21" s="225"/>
      <c r="K21" s="225"/>
      <c r="L21" s="225"/>
      <c r="M21" s="225"/>
      <c r="N21" s="143"/>
    </row>
    <row r="22" spans="1:14" ht="3.75" customHeight="1">
      <c r="C22" s="34"/>
      <c r="D22" s="31"/>
      <c r="E22" s="36"/>
      <c r="F22" s="88"/>
      <c r="G22" s="33"/>
      <c r="H22" s="138"/>
      <c r="I22" s="138"/>
      <c r="J22" s="138"/>
      <c r="N22" s="143"/>
    </row>
    <row r="23" spans="1:14" ht="3.75" customHeight="1">
      <c r="C23" s="34"/>
      <c r="D23" s="31"/>
      <c r="E23" s="89"/>
      <c r="F23" s="90"/>
      <c r="G23" s="33"/>
      <c r="H23" s="138"/>
      <c r="I23" s="138"/>
      <c r="J23" s="138"/>
      <c r="N23" s="143"/>
    </row>
    <row r="24" spans="1:14" s="144" customFormat="1" ht="19.5" customHeight="1">
      <c r="E24" s="145" t="s">
        <v>128</v>
      </c>
      <c r="F24" s="432" t="s">
        <v>1440</v>
      </c>
      <c r="G24" s="96"/>
    </row>
    <row r="25" spans="1:14" s="144" customFormat="1" ht="19.5" customHeight="1">
      <c r="E25" s="145" t="s">
        <v>129</v>
      </c>
      <c r="F25" s="433" t="s">
        <v>1473</v>
      </c>
      <c r="G25" s="96"/>
    </row>
    <row r="26" spans="1:14" s="144" customFormat="1" ht="19.5" customHeight="1">
      <c r="E26" s="145" t="s">
        <v>130</v>
      </c>
      <c r="F26" s="170" t="s">
        <v>1474</v>
      </c>
      <c r="G26" s="96"/>
    </row>
    <row r="27" spans="1:14" s="144" customFormat="1" ht="19.5" customHeight="1">
      <c r="E27" s="145" t="s">
        <v>176</v>
      </c>
      <c r="F27" s="171" t="str">
        <f xml:space="preserve"> IFERROR(IF(LEN(F26)=0,"",VLOOKUP(F26,OKTMO_TYPE_LIST,2,FALSE)),"МО отсутствует")</f>
        <v>сельское поселение</v>
      </c>
      <c r="G27" s="96"/>
    </row>
    <row r="28" spans="1:14" ht="3.75" customHeight="1">
      <c r="C28" s="34"/>
      <c r="D28" s="31"/>
      <c r="E28" s="36"/>
      <c r="F28" s="88" t="s">
        <v>126</v>
      </c>
      <c r="G28" s="33"/>
      <c r="H28" s="138"/>
      <c r="I28" s="138"/>
      <c r="J28" s="138"/>
      <c r="N28" s="143"/>
    </row>
    <row r="29" spans="1:14" ht="3.75" customHeight="1">
      <c r="C29" s="34"/>
      <c r="D29" s="31"/>
      <c r="E29" s="89"/>
      <c r="F29" s="90"/>
      <c r="G29" s="33"/>
      <c r="H29" s="138"/>
      <c r="I29" s="138"/>
      <c r="J29" s="138"/>
      <c r="N29" s="143"/>
    </row>
    <row r="30" spans="1:14" ht="21.75" customHeight="1">
      <c r="A30" s="38"/>
      <c r="D30" s="23"/>
      <c r="E30" s="146"/>
      <c r="F30" s="300" t="s">
        <v>1023</v>
      </c>
      <c r="G30" s="32"/>
      <c r="H30" s="138"/>
      <c r="I30" s="138"/>
      <c r="J30" s="138"/>
      <c r="N30" s="143"/>
    </row>
    <row r="31" spans="1:14" ht="20.100000000000001" customHeight="1">
      <c r="A31" s="38"/>
      <c r="B31" s="39"/>
      <c r="D31" s="40"/>
      <c r="E31" s="37" t="s">
        <v>6</v>
      </c>
      <c r="F31" s="97" t="s">
        <v>2212</v>
      </c>
      <c r="G31" s="100"/>
      <c r="H31" s="138"/>
      <c r="I31" s="138"/>
      <c r="J31" s="138"/>
      <c r="N31" s="143"/>
    </row>
    <row r="32" spans="1:14" ht="20.100000000000001" customHeight="1">
      <c r="A32" s="38"/>
      <c r="B32" s="39"/>
      <c r="D32" s="40"/>
      <c r="E32" s="37" t="s">
        <v>8</v>
      </c>
      <c r="F32" s="97" t="s">
        <v>2213</v>
      </c>
      <c r="G32" s="100"/>
      <c r="H32" s="138"/>
      <c r="I32" s="138"/>
      <c r="J32" s="138"/>
      <c r="N32" s="143"/>
    </row>
    <row r="33" spans="1:14" ht="20.100000000000001" customHeight="1">
      <c r="A33" s="38"/>
      <c r="B33" s="39"/>
      <c r="D33" s="40"/>
      <c r="E33" s="37" t="s">
        <v>7</v>
      </c>
      <c r="F33" s="97" t="s">
        <v>2214</v>
      </c>
      <c r="G33" s="100"/>
      <c r="H33" s="138"/>
      <c r="I33" s="138"/>
      <c r="J33" s="138"/>
      <c r="N33" s="143"/>
    </row>
    <row r="34" spans="1:14" ht="20.100000000000001" customHeight="1">
      <c r="A34" s="38"/>
      <c r="B34" s="39"/>
      <c r="D34" s="40"/>
      <c r="E34" s="37" t="s">
        <v>9</v>
      </c>
      <c r="F34" s="108" t="s">
        <v>2215</v>
      </c>
      <c r="G34" s="100"/>
      <c r="H34" s="138"/>
      <c r="I34" s="138"/>
      <c r="J34" s="138"/>
      <c r="N34" s="143"/>
    </row>
    <row r="35" spans="1:14" ht="3.75" customHeight="1">
      <c r="E35" s="24"/>
      <c r="F35" s="128"/>
    </row>
    <row r="37" spans="1:14" ht="12.75">
      <c r="E37" s="472" t="s">
        <v>933</v>
      </c>
      <c r="F37" s="472"/>
    </row>
    <row r="38" spans="1:14" ht="24.75" customHeight="1">
      <c r="E38" s="469" t="s">
        <v>958</v>
      </c>
      <c r="F38" s="470"/>
    </row>
    <row r="39" spans="1:14" ht="12.75">
      <c r="E39" s="473" t="s">
        <v>1034</v>
      </c>
      <c r="F39" s="473"/>
    </row>
  </sheetData>
  <sheetProtection algorithmName="SHA-512" hashValue="x+22jZtxDVe2z5VPMuAwik32vzMXXFNc+KSjGtI3vMiVB3htfuNdGT349rBNVxpEkUeEdiX48Gyw80x+6d6RcA==" saltValue="fQf8DDQ39OCM3Xyd6EEfJg==" spinCount="100000" sheet="1" objects="1" scenarios="1" formatColumns="0" formatRows="0" autoFilter="0"/>
  <dataConsolidate link="1"/>
  <mergeCells count="4">
    <mergeCell ref="E38:F38"/>
    <mergeCell ref="E5:F5"/>
    <mergeCell ref="E37:F37"/>
    <mergeCell ref="E39:F39"/>
  </mergeCells>
  <phoneticPr fontId="0" type="noConversion"/>
  <dataValidations count="6">
    <dataValidation allowBlank="1" errorTitle="Ошибка" error="Выберите значение из списка" prompt="Выберите значение из списка" sqref="F15 F18" xr:uid="{00000000-0002-0000-0200-000000000000}"/>
    <dataValidation type="textLength" operator="lessThanOrEqual" allowBlank="1" showInputMessage="1" showErrorMessage="1" errorTitle="Ошибка" error="Допускается ввод не более 900 символов!" sqref="F31:F34" xr:uid="{00000000-0002-0000-0200-000001000000}">
      <formula1>900</formula1>
    </dataValidation>
    <dataValidation allowBlank="1" showInputMessage="1" showErrorMessage="1" promptTitle="Ввод" prompt="Для выбора организации необходимо два раза нажать левую кнопку мыши!" sqref="F12" xr:uid="{00000000-0002-0000-0200-000002000000}"/>
    <dataValidation type="list" operator="lessThanOrEqual" allowBlank="1" showInputMessage="1" showErrorMessage="1" errorTitle="Ошибка" error="Допускается ввод не более 900 символов!" sqref="F19 F21" xr:uid="{00000000-0002-0000-0200-000003000000}">
      <formula1>logical</formula1>
    </dataValidation>
    <dataValidation type="list" operator="lessThanOrEqual" allowBlank="1" showInputMessage="1" showErrorMessage="1" errorTitle="Ошибка" error="Допускается ввод не более 900 символов!" sqref="F20" xr:uid="{00000000-0002-0000-0200-000004000000}">
      <formula1>spr_north_region</formula1>
    </dataValidation>
    <dataValidation type="list" allowBlank="1" showInputMessage="1" showErrorMessage="1" errorTitle="Ошибка" error="Выберите значение из списка" prompt="Выберите значение из списка" sqref="F24" xr:uid="{19C0DD7A-AAC0-4CA3-8980-0C2902926868}">
      <formula1>MR_LIST</formula1>
    </dataValidation>
  </dataValidations>
  <pageMargins left="0.75" right="0.75" top="1" bottom="1" header="0.5" footer="0.5"/>
  <pageSetup paperSize="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01">
    <tabColor theme="6" tint="0.79998168889431442"/>
    <pageSetUpPr fitToPage="1"/>
  </sheetPr>
  <dimension ref="A1:BW29"/>
  <sheetViews>
    <sheetView showGridLines="0" topLeftCell="C4" zoomScaleNormal="100" zoomScaleSheetLayoutView="85" workbookViewId="0">
      <pane xSplit="3" ySplit="6" topLeftCell="F10" activePane="bottomRight" state="frozen"/>
      <selection activeCell="C4" sqref="C4"/>
      <selection pane="topRight" activeCell="F4" sqref="F4"/>
      <selection pane="bottomLeft" activeCell="C10" sqref="C10"/>
      <selection pane="bottomRight" activeCell="F10" sqref="F10"/>
    </sheetView>
  </sheetViews>
  <sheetFormatPr defaultColWidth="8.7109375" defaultRowHeight="11.25"/>
  <cols>
    <col min="1" max="2" width="8.7109375" style="150" hidden="1" customWidth="1"/>
    <col min="3" max="3" width="4.85546875" style="150" customWidth="1"/>
    <col min="4" max="4" width="5.7109375" style="150" customWidth="1"/>
    <col min="5" max="5" width="28.7109375" style="150" customWidth="1"/>
    <col min="6" max="6" width="15.5703125" style="150" customWidth="1"/>
    <col min="7" max="8" width="22.42578125" style="150" customWidth="1"/>
    <col min="9" max="9" width="11.140625" style="150" customWidth="1"/>
    <col min="10" max="24" width="22.42578125" style="150" customWidth="1"/>
    <col min="25" max="25" width="21.7109375" style="150" customWidth="1"/>
    <col min="26" max="26" width="22.7109375" style="150" customWidth="1"/>
    <col min="27" max="27" width="18.42578125" style="150" customWidth="1"/>
    <col min="28" max="29" width="21.5703125" style="150" customWidth="1"/>
    <col min="30" max="30" width="22.42578125" style="150" customWidth="1"/>
    <col min="31" max="31" width="21.7109375" style="150" customWidth="1"/>
    <col min="32" max="32" width="22.7109375" style="150" customWidth="1"/>
    <col min="33" max="33" width="18.42578125" style="150" customWidth="1"/>
    <col min="34" max="35" width="21.5703125" style="150" customWidth="1"/>
    <col min="36" max="36" width="22.42578125" style="150" customWidth="1"/>
    <col min="37" max="37" width="21.7109375" style="150" customWidth="1"/>
    <col min="38" max="38" width="22.7109375" style="150" customWidth="1"/>
    <col min="39" max="39" width="18.42578125" style="150" customWidth="1"/>
    <col min="40" max="41" width="21.5703125" style="150" customWidth="1"/>
    <col min="42" max="42" width="22.42578125" style="150" customWidth="1"/>
    <col min="43" max="43" width="21.7109375" style="150" customWidth="1"/>
    <col min="44" max="44" width="22.7109375" style="150" customWidth="1"/>
    <col min="45" max="45" width="18.42578125" style="150" customWidth="1"/>
    <col min="46" max="47" width="21.5703125" style="150" customWidth="1"/>
    <col min="48" max="48" width="22.42578125" style="150" customWidth="1"/>
    <col min="49" max="49" width="21.7109375" style="150" customWidth="1"/>
    <col min="50" max="50" width="22.7109375" style="150" customWidth="1"/>
    <col min="51" max="51" width="18.42578125" style="150" customWidth="1"/>
    <col min="52" max="53" width="21.5703125" style="150" customWidth="1"/>
    <col min="54" max="54" width="48" style="150" customWidth="1"/>
    <col min="55" max="56" width="21.5703125" style="150" customWidth="1"/>
    <col min="57" max="57" width="26.42578125" style="150" customWidth="1"/>
    <col min="58" max="58" width="20.7109375" style="150" customWidth="1"/>
    <col min="59" max="59" width="31.140625" style="150" customWidth="1"/>
    <col min="60" max="61" width="15.85546875" style="150" customWidth="1"/>
    <col min="62" max="75" width="8.7109375" style="150"/>
    <col min="76" max="16384" width="8.7109375" style="148"/>
  </cols>
  <sheetData>
    <row r="1" spans="1:75" ht="14.45" hidden="1" customHeight="1">
      <c r="A1" s="148"/>
      <c r="B1" s="148"/>
      <c r="C1" s="153"/>
      <c r="D1" s="159"/>
      <c r="E1" s="159"/>
      <c r="F1" s="160"/>
      <c r="G1" s="154"/>
      <c r="H1" s="152"/>
      <c r="I1" s="152"/>
      <c r="J1" s="152"/>
      <c r="K1" s="152"/>
      <c r="L1" s="176"/>
      <c r="M1" s="176"/>
      <c r="N1" s="176"/>
      <c r="O1" s="176"/>
      <c r="P1" s="176"/>
      <c r="Q1" s="176"/>
      <c r="R1" s="176"/>
      <c r="S1" s="176"/>
      <c r="T1" s="176"/>
      <c r="U1" s="173"/>
      <c r="V1" s="173"/>
      <c r="W1" s="173"/>
      <c r="X1" s="173"/>
      <c r="Y1" s="202"/>
      <c r="Z1" s="202"/>
      <c r="AA1" s="202"/>
      <c r="AB1" s="202"/>
      <c r="AC1" s="202"/>
      <c r="AD1" s="173"/>
      <c r="AE1" s="202"/>
      <c r="AF1" s="202"/>
      <c r="AG1" s="202"/>
      <c r="AH1" s="202"/>
      <c r="AI1" s="202"/>
      <c r="AJ1" s="173"/>
      <c r="AK1" s="202"/>
      <c r="AL1" s="202"/>
      <c r="AM1" s="202"/>
      <c r="AN1" s="202"/>
      <c r="AO1" s="202"/>
      <c r="AP1" s="173"/>
      <c r="AQ1" s="202"/>
      <c r="AR1" s="202"/>
      <c r="AS1" s="202"/>
      <c r="AT1" s="202"/>
      <c r="AU1" s="202"/>
      <c r="AV1" s="173"/>
      <c r="AW1" s="202"/>
      <c r="AX1" s="202"/>
      <c r="AY1" s="202"/>
      <c r="AZ1" s="202"/>
      <c r="BA1" s="202"/>
      <c r="BB1" s="176"/>
      <c r="BC1" s="176"/>
      <c r="BD1" s="176"/>
      <c r="BE1" s="176"/>
      <c r="BF1" s="176"/>
      <c r="BG1" s="176"/>
      <c r="BH1" s="176"/>
      <c r="BI1" s="176"/>
      <c r="BJ1" s="176"/>
      <c r="BK1" s="176"/>
      <c r="BL1" s="176"/>
      <c r="BM1" s="176"/>
      <c r="BN1" s="176"/>
      <c r="BO1" s="176"/>
      <c r="BP1" s="176"/>
      <c r="BQ1" s="176"/>
      <c r="BR1" s="176"/>
      <c r="BS1" s="176"/>
      <c r="BT1" s="176"/>
      <c r="BU1" s="176"/>
      <c r="BV1" s="176"/>
      <c r="BW1" s="176"/>
    </row>
    <row r="2" spans="1:75" ht="14.45" hidden="1" customHeight="1">
      <c r="A2" s="148"/>
      <c r="B2" s="148"/>
      <c r="C2" s="153"/>
      <c r="D2" s="167"/>
      <c r="E2" s="167"/>
      <c r="F2" s="168"/>
      <c r="G2" s="154"/>
      <c r="H2" s="152"/>
      <c r="I2" s="152"/>
      <c r="J2" s="152"/>
      <c r="K2" s="152"/>
      <c r="L2" s="152"/>
      <c r="M2" s="152"/>
      <c r="N2" s="152"/>
      <c r="O2" s="152"/>
      <c r="P2" s="152"/>
      <c r="Q2" s="152"/>
      <c r="R2" s="152"/>
      <c r="S2" s="152"/>
      <c r="T2" s="152"/>
      <c r="U2" s="154"/>
      <c r="V2" s="154"/>
      <c r="W2" s="154"/>
      <c r="X2" s="154"/>
      <c r="Y2" s="153"/>
      <c r="Z2" s="153"/>
      <c r="AA2" s="153"/>
      <c r="AB2" s="153"/>
      <c r="AC2" s="153"/>
      <c r="AD2" s="154"/>
      <c r="AE2" s="153"/>
      <c r="AF2" s="153"/>
      <c r="AG2" s="153"/>
      <c r="AH2" s="153"/>
      <c r="AI2" s="153"/>
      <c r="AJ2" s="154"/>
      <c r="AK2" s="153"/>
      <c r="AL2" s="153"/>
      <c r="AM2" s="153"/>
      <c r="AN2" s="153"/>
      <c r="AO2" s="153"/>
      <c r="AP2" s="154"/>
      <c r="AQ2" s="153"/>
      <c r="AR2" s="153"/>
      <c r="AS2" s="153"/>
      <c r="AT2" s="153"/>
      <c r="AU2" s="153"/>
      <c r="AV2" s="154"/>
      <c r="AW2" s="153"/>
      <c r="AX2" s="153"/>
      <c r="AY2" s="153"/>
      <c r="AZ2" s="153"/>
      <c r="BA2" s="153"/>
      <c r="BB2" s="148"/>
      <c r="BC2" s="148"/>
      <c r="BD2" s="148"/>
      <c r="BE2" s="148"/>
      <c r="BF2" s="148"/>
      <c r="BG2" s="148"/>
      <c r="BH2" s="148"/>
      <c r="BI2" s="148"/>
      <c r="BJ2" s="148"/>
      <c r="BK2" s="148"/>
      <c r="BL2" s="148"/>
      <c r="BM2" s="148"/>
      <c r="BN2" s="148"/>
      <c r="BO2" s="148"/>
      <c r="BP2" s="148"/>
      <c r="BQ2" s="148"/>
      <c r="BR2" s="148"/>
      <c r="BS2" s="148"/>
      <c r="BT2" s="148"/>
      <c r="BU2" s="148"/>
      <c r="BV2" s="148"/>
      <c r="BW2" s="148"/>
    </row>
    <row r="3" spans="1:75" ht="7.5" hidden="1" customHeight="1">
      <c r="A3" s="148"/>
      <c r="B3" s="148"/>
      <c r="C3" s="153"/>
      <c r="D3" s="167"/>
      <c r="E3" s="167"/>
      <c r="F3" s="168"/>
      <c r="G3" s="154"/>
      <c r="H3" s="152"/>
      <c r="I3" s="152"/>
      <c r="J3" s="152"/>
      <c r="K3" s="152"/>
      <c r="L3" s="152"/>
      <c r="M3" s="152"/>
      <c r="N3" s="152"/>
      <c r="O3" s="152"/>
      <c r="P3" s="152"/>
      <c r="Q3" s="152"/>
      <c r="R3" s="152"/>
      <c r="S3" s="152"/>
      <c r="T3" s="152"/>
      <c r="U3" s="154"/>
      <c r="V3" s="154"/>
      <c r="W3" s="154"/>
      <c r="X3" s="154"/>
      <c r="Y3" s="153"/>
      <c r="Z3" s="153"/>
      <c r="AA3" s="153"/>
      <c r="AB3" s="153"/>
      <c r="AC3" s="153"/>
      <c r="AD3" s="154"/>
      <c r="AE3" s="153"/>
      <c r="AF3" s="153"/>
      <c r="AG3" s="153"/>
      <c r="AH3" s="153"/>
      <c r="AI3" s="153"/>
      <c r="AJ3" s="154"/>
      <c r="AK3" s="153"/>
      <c r="AL3" s="153"/>
      <c r="AM3" s="153"/>
      <c r="AN3" s="153"/>
      <c r="AO3" s="153"/>
      <c r="AP3" s="154"/>
      <c r="AQ3" s="153"/>
      <c r="AR3" s="153"/>
      <c r="AS3" s="153"/>
      <c r="AT3" s="153"/>
      <c r="AU3" s="153"/>
      <c r="AV3" s="154"/>
      <c r="AW3" s="153"/>
      <c r="AX3" s="153"/>
      <c r="AY3" s="153"/>
      <c r="AZ3" s="153"/>
      <c r="BA3" s="153"/>
      <c r="BB3" s="148"/>
      <c r="BC3" s="148"/>
      <c r="BD3" s="148"/>
      <c r="BE3" s="148"/>
      <c r="BF3" s="148"/>
      <c r="BG3" s="148"/>
      <c r="BH3" s="148"/>
      <c r="BI3" s="148"/>
      <c r="BJ3" s="148"/>
      <c r="BK3" s="148"/>
      <c r="BL3" s="148"/>
      <c r="BM3" s="148"/>
      <c r="BN3" s="148"/>
      <c r="BO3" s="148"/>
      <c r="BP3" s="148"/>
      <c r="BQ3" s="148"/>
      <c r="BR3" s="148"/>
      <c r="BS3" s="148"/>
      <c r="BT3" s="148"/>
      <c r="BU3" s="148"/>
      <c r="BV3" s="148"/>
      <c r="BW3" s="148"/>
    </row>
    <row r="4" spans="1:75" ht="12" customHeight="1">
      <c r="A4" s="148"/>
      <c r="B4" s="148"/>
      <c r="C4" s="148"/>
      <c r="D4" s="149" t="s">
        <v>215</v>
      </c>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48"/>
      <c r="BD4" s="148"/>
      <c r="BE4" s="148"/>
      <c r="BF4" s="148"/>
      <c r="BG4" s="148"/>
      <c r="BH4" s="148"/>
      <c r="BI4" s="148"/>
      <c r="BJ4" s="148"/>
      <c r="BK4" s="148"/>
      <c r="BL4" s="148"/>
      <c r="BM4" s="148"/>
      <c r="BN4" s="148"/>
      <c r="BO4" s="148"/>
      <c r="BP4" s="148"/>
      <c r="BQ4" s="148"/>
      <c r="BR4" s="148"/>
      <c r="BS4" s="148"/>
      <c r="BT4" s="148"/>
      <c r="BU4" s="148"/>
      <c r="BV4" s="148"/>
      <c r="BW4" s="148"/>
    </row>
    <row r="5" spans="1:75" ht="12.75">
      <c r="A5" s="148"/>
      <c r="B5" s="148"/>
      <c r="C5" s="148"/>
      <c r="D5" s="130" t="str">
        <f>region_name &amp; " " &amp; org</f>
        <v>Курская область МУП ЖКХ "Родник"</v>
      </c>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48"/>
      <c r="BD5" s="148"/>
      <c r="BE5" s="148"/>
      <c r="BF5" s="148"/>
      <c r="BG5" s="148"/>
      <c r="BH5" s="148"/>
      <c r="BI5" s="148"/>
      <c r="BJ5" s="148"/>
      <c r="BK5" s="148"/>
      <c r="BL5" s="148"/>
      <c r="BM5" s="148"/>
      <c r="BN5" s="148"/>
      <c r="BO5" s="148"/>
      <c r="BP5" s="148"/>
      <c r="BQ5" s="148"/>
      <c r="BR5" s="148"/>
      <c r="BS5" s="148"/>
      <c r="BT5" s="148"/>
      <c r="BU5" s="148"/>
      <c r="BV5" s="148"/>
      <c r="BW5" s="148"/>
    </row>
    <row r="6" spans="1:75" ht="3" customHeight="1">
      <c r="A6" s="148"/>
      <c r="B6" s="148"/>
      <c r="C6" s="148"/>
      <c r="D6" s="157"/>
      <c r="E6" s="157"/>
      <c r="F6" s="158"/>
      <c r="G6" s="158"/>
      <c r="H6" s="158"/>
      <c r="I6" s="158"/>
      <c r="J6" s="158"/>
      <c r="K6" s="158"/>
      <c r="L6" s="158"/>
      <c r="M6" s="158"/>
      <c r="N6" s="158"/>
      <c r="O6" s="158"/>
      <c r="P6" s="158"/>
      <c r="Q6" s="158"/>
      <c r="R6" s="158"/>
      <c r="S6" s="158"/>
      <c r="T6" s="158"/>
      <c r="U6" s="158"/>
      <c r="V6" s="158"/>
      <c r="W6" s="162"/>
      <c r="X6" s="162" t="s">
        <v>214</v>
      </c>
      <c r="Y6" s="158"/>
      <c r="Z6" s="158"/>
      <c r="AA6" s="158"/>
      <c r="AB6" s="158"/>
      <c r="AC6" s="162"/>
      <c r="AD6" s="162" t="s">
        <v>214</v>
      </c>
      <c r="AE6" s="158"/>
      <c r="AF6" s="158"/>
      <c r="AG6" s="158"/>
      <c r="AH6" s="158"/>
      <c r="AI6" s="162"/>
      <c r="AJ6" s="162" t="s">
        <v>214</v>
      </c>
      <c r="AK6" s="158"/>
      <c r="AL6" s="158"/>
      <c r="AM6" s="158"/>
      <c r="AN6" s="158"/>
      <c r="AO6" s="162"/>
      <c r="AP6" s="162" t="s">
        <v>214</v>
      </c>
      <c r="AQ6" s="158"/>
      <c r="AR6" s="158"/>
      <c r="AS6" s="158"/>
      <c r="AT6" s="158"/>
      <c r="AU6" s="162"/>
      <c r="AV6" s="162" t="s">
        <v>214</v>
      </c>
      <c r="AW6" s="158"/>
      <c r="AX6" s="158"/>
      <c r="AY6" s="158"/>
      <c r="AZ6" s="158"/>
      <c r="BA6" s="162"/>
      <c r="BB6" s="158"/>
      <c r="BC6" s="148"/>
      <c r="BD6" s="148"/>
      <c r="BE6" s="148"/>
      <c r="BF6" s="148"/>
      <c r="BG6" s="148"/>
      <c r="BH6" s="148"/>
      <c r="BI6" s="148"/>
      <c r="BJ6" s="148"/>
      <c r="BK6" s="148"/>
      <c r="BL6" s="148"/>
      <c r="BM6" s="148"/>
      <c r="BN6" s="148"/>
      <c r="BO6" s="148"/>
      <c r="BP6" s="148"/>
      <c r="BQ6" s="148"/>
      <c r="BR6" s="148"/>
      <c r="BS6" s="148"/>
      <c r="BT6" s="148"/>
      <c r="BU6" s="148"/>
      <c r="BV6" s="148"/>
      <c r="BW6" s="148"/>
    </row>
    <row r="7" spans="1:75" ht="15" customHeight="1">
      <c r="A7" s="148"/>
      <c r="B7" s="148"/>
      <c r="C7" s="158"/>
      <c r="D7" s="474" t="s">
        <v>213</v>
      </c>
      <c r="E7" s="474" t="s">
        <v>184</v>
      </c>
      <c r="F7" s="474" t="s">
        <v>185</v>
      </c>
      <c r="G7" s="474" t="s">
        <v>187</v>
      </c>
      <c r="H7" s="474" t="s">
        <v>186</v>
      </c>
      <c r="I7" s="474"/>
      <c r="J7" s="474" t="s">
        <v>212</v>
      </c>
      <c r="K7" s="474"/>
      <c r="L7" s="474"/>
      <c r="M7" s="474"/>
      <c r="N7" s="474"/>
      <c r="O7" s="474" t="s">
        <v>211</v>
      </c>
      <c r="P7" s="474"/>
      <c r="Q7" s="474"/>
      <c r="R7" s="474"/>
      <c r="S7" s="474"/>
      <c r="T7" s="474" t="s">
        <v>210</v>
      </c>
      <c r="U7" s="474" t="s">
        <v>209</v>
      </c>
      <c r="V7" s="474" t="s">
        <v>1042</v>
      </c>
      <c r="W7" s="474" t="s">
        <v>208</v>
      </c>
      <c r="X7" s="474" t="s">
        <v>1006</v>
      </c>
      <c r="Y7" s="474"/>
      <c r="Z7" s="474"/>
      <c r="AA7" s="474"/>
      <c r="AB7" s="474"/>
      <c r="AC7" s="474"/>
      <c r="AD7" s="474" t="s">
        <v>1006</v>
      </c>
      <c r="AE7" s="474"/>
      <c r="AF7" s="474"/>
      <c r="AG7" s="474"/>
      <c r="AH7" s="474"/>
      <c r="AI7" s="474"/>
      <c r="AJ7" s="474" t="s">
        <v>1006</v>
      </c>
      <c r="AK7" s="474"/>
      <c r="AL7" s="474"/>
      <c r="AM7" s="474"/>
      <c r="AN7" s="474"/>
      <c r="AO7" s="474"/>
      <c r="AP7" s="474" t="s">
        <v>1006</v>
      </c>
      <c r="AQ7" s="474"/>
      <c r="AR7" s="474"/>
      <c r="AS7" s="474"/>
      <c r="AT7" s="474"/>
      <c r="AU7" s="474"/>
      <c r="AV7" s="474" t="s">
        <v>1006</v>
      </c>
      <c r="AW7" s="474"/>
      <c r="AX7" s="474"/>
      <c r="AY7" s="474"/>
      <c r="AZ7" s="474"/>
      <c r="BA7" s="474"/>
      <c r="BB7" s="477" t="s">
        <v>101</v>
      </c>
      <c r="BC7" s="169"/>
      <c r="BD7" s="148"/>
      <c r="BE7" s="148"/>
      <c r="BF7" s="148"/>
      <c r="BG7" s="148"/>
      <c r="BH7" s="148"/>
      <c r="BI7" s="148"/>
      <c r="BJ7" s="148"/>
      <c r="BK7" s="148"/>
      <c r="BL7" s="148"/>
      <c r="BM7" s="148"/>
      <c r="BN7" s="148"/>
      <c r="BO7" s="148"/>
      <c r="BP7" s="148"/>
      <c r="BQ7" s="148"/>
      <c r="BR7" s="148"/>
      <c r="BS7" s="148"/>
      <c r="BT7" s="148"/>
      <c r="BU7" s="148"/>
      <c r="BV7" s="148"/>
      <c r="BW7" s="148"/>
    </row>
    <row r="8" spans="1:75">
      <c r="A8" s="148"/>
      <c r="B8" s="148"/>
      <c r="C8" s="158"/>
      <c r="D8" s="474"/>
      <c r="E8" s="474"/>
      <c r="F8" s="474"/>
      <c r="G8" s="474"/>
      <c r="H8" s="474" t="s">
        <v>1013</v>
      </c>
      <c r="I8" s="474" t="s">
        <v>1014</v>
      </c>
      <c r="J8" s="474"/>
      <c r="K8" s="474"/>
      <c r="L8" s="474"/>
      <c r="M8" s="474"/>
      <c r="N8" s="474"/>
      <c r="O8" s="474"/>
      <c r="P8" s="474"/>
      <c r="Q8" s="474"/>
      <c r="R8" s="474"/>
      <c r="S8" s="474"/>
      <c r="T8" s="474"/>
      <c r="U8" s="474"/>
      <c r="V8" s="474"/>
      <c r="W8" s="474"/>
      <c r="X8" s="476">
        <v>2016</v>
      </c>
      <c r="Y8" s="476"/>
      <c r="Z8" s="476"/>
      <c r="AA8" s="476"/>
      <c r="AB8" s="476"/>
      <c r="AC8" s="476"/>
      <c r="AD8" s="476">
        <v>2017</v>
      </c>
      <c r="AE8" s="476"/>
      <c r="AF8" s="476"/>
      <c r="AG8" s="476"/>
      <c r="AH8" s="476"/>
      <c r="AI8" s="476"/>
      <c r="AJ8" s="476">
        <v>2018</v>
      </c>
      <c r="AK8" s="476"/>
      <c r="AL8" s="476"/>
      <c r="AM8" s="476"/>
      <c r="AN8" s="476"/>
      <c r="AO8" s="476"/>
      <c r="AP8" s="476">
        <v>2019</v>
      </c>
      <c r="AQ8" s="476"/>
      <c r="AR8" s="476"/>
      <c r="AS8" s="476"/>
      <c r="AT8" s="476"/>
      <c r="AU8" s="476"/>
      <c r="AV8" s="476">
        <v>2020</v>
      </c>
      <c r="AW8" s="476"/>
      <c r="AX8" s="476"/>
      <c r="AY8" s="476"/>
      <c r="AZ8" s="476"/>
      <c r="BA8" s="476"/>
      <c r="BB8" s="478"/>
      <c r="BC8" s="169"/>
      <c r="BD8" s="148"/>
      <c r="BE8" s="148"/>
      <c r="BF8" s="148"/>
      <c r="BG8" s="148"/>
      <c r="BH8" s="148"/>
      <c r="BI8" s="148"/>
      <c r="BJ8" s="148"/>
      <c r="BK8" s="148"/>
      <c r="BL8" s="148"/>
      <c r="BM8" s="148"/>
      <c r="BN8" s="148"/>
      <c r="BO8" s="148"/>
      <c r="BP8" s="148"/>
      <c r="BQ8" s="148"/>
      <c r="BR8" s="148"/>
      <c r="BS8" s="148"/>
      <c r="BT8" s="148"/>
      <c r="BU8" s="148"/>
      <c r="BV8" s="148"/>
      <c r="BW8" s="148"/>
    </row>
    <row r="9" spans="1:75" ht="22.5">
      <c r="A9" s="148"/>
      <c r="B9" s="148"/>
      <c r="C9" s="158"/>
      <c r="D9" s="474"/>
      <c r="E9" s="474"/>
      <c r="F9" s="474"/>
      <c r="G9" s="474"/>
      <c r="H9" s="474"/>
      <c r="I9" s="474"/>
      <c r="J9" s="297">
        <v>2016</v>
      </c>
      <c r="K9" s="297">
        <v>2017</v>
      </c>
      <c r="L9" s="297">
        <v>2018</v>
      </c>
      <c r="M9" s="297">
        <v>2019</v>
      </c>
      <c r="N9" s="297">
        <v>2020</v>
      </c>
      <c r="O9" s="297">
        <v>2016</v>
      </c>
      <c r="P9" s="297">
        <v>2017</v>
      </c>
      <c r="Q9" s="297">
        <v>2018</v>
      </c>
      <c r="R9" s="297">
        <v>2019</v>
      </c>
      <c r="S9" s="297">
        <v>2020</v>
      </c>
      <c r="T9" s="474"/>
      <c r="U9" s="474"/>
      <c r="V9" s="474"/>
      <c r="W9" s="474"/>
      <c r="X9" s="320" t="s">
        <v>965</v>
      </c>
      <c r="Y9" s="320" t="s">
        <v>966</v>
      </c>
      <c r="Z9" s="320" t="s">
        <v>967</v>
      </c>
      <c r="AA9" s="320" t="s">
        <v>968</v>
      </c>
      <c r="AB9" s="320" t="s">
        <v>969</v>
      </c>
      <c r="AC9" s="320" t="s">
        <v>970</v>
      </c>
      <c r="AD9" s="320" t="s">
        <v>965</v>
      </c>
      <c r="AE9" s="320" t="s">
        <v>966</v>
      </c>
      <c r="AF9" s="320" t="s">
        <v>967</v>
      </c>
      <c r="AG9" s="320" t="s">
        <v>968</v>
      </c>
      <c r="AH9" s="320" t="s">
        <v>969</v>
      </c>
      <c r="AI9" s="320" t="s">
        <v>970</v>
      </c>
      <c r="AJ9" s="320" t="s">
        <v>965</v>
      </c>
      <c r="AK9" s="320" t="s">
        <v>966</v>
      </c>
      <c r="AL9" s="320" t="s">
        <v>967</v>
      </c>
      <c r="AM9" s="320" t="s">
        <v>968</v>
      </c>
      <c r="AN9" s="320" t="s">
        <v>969</v>
      </c>
      <c r="AO9" s="320" t="s">
        <v>970</v>
      </c>
      <c r="AP9" s="320" t="s">
        <v>965</v>
      </c>
      <c r="AQ9" s="320" t="s">
        <v>966</v>
      </c>
      <c r="AR9" s="320" t="s">
        <v>967</v>
      </c>
      <c r="AS9" s="320" t="s">
        <v>968</v>
      </c>
      <c r="AT9" s="320" t="s">
        <v>969</v>
      </c>
      <c r="AU9" s="320" t="s">
        <v>970</v>
      </c>
      <c r="AV9" s="320" t="s">
        <v>965</v>
      </c>
      <c r="AW9" s="320" t="s">
        <v>966</v>
      </c>
      <c r="AX9" s="320" t="s">
        <v>967</v>
      </c>
      <c r="AY9" s="320" t="s">
        <v>968</v>
      </c>
      <c r="AZ9" s="320" t="s">
        <v>969</v>
      </c>
      <c r="BA9" s="320" t="s">
        <v>970</v>
      </c>
      <c r="BB9" s="479"/>
      <c r="BC9" s="169"/>
      <c r="BD9" s="148"/>
      <c r="BE9" s="148"/>
      <c r="BF9" s="148"/>
      <c r="BG9" s="148"/>
      <c r="BH9" s="148"/>
      <c r="BI9" s="148"/>
      <c r="BJ9" s="148"/>
      <c r="BK9" s="148"/>
      <c r="BL9" s="148"/>
      <c r="BM9" s="148"/>
      <c r="BN9" s="148"/>
      <c r="BO9" s="148"/>
      <c r="BP9" s="148"/>
      <c r="BQ9" s="148"/>
      <c r="BR9" s="148"/>
      <c r="BS9" s="148"/>
      <c r="BT9" s="148"/>
      <c r="BU9" s="148"/>
      <c r="BV9" s="148"/>
      <c r="BW9" s="148"/>
    </row>
    <row r="10" spans="1:75" s="156" customFormat="1" ht="12" customHeight="1">
      <c r="B10" s="155"/>
      <c r="C10" s="158"/>
      <c r="D10" s="214">
        <v>1</v>
      </c>
      <c r="E10" s="214">
        <v>2</v>
      </c>
      <c r="F10" s="214">
        <v>3</v>
      </c>
      <c r="G10" s="214">
        <v>4</v>
      </c>
      <c r="H10" s="214">
        <v>5</v>
      </c>
      <c r="I10" s="214">
        <v>6</v>
      </c>
      <c r="J10" s="214">
        <v>7</v>
      </c>
      <c r="K10" s="214">
        <v>8</v>
      </c>
      <c r="L10" s="214">
        <v>9</v>
      </c>
      <c r="M10" s="214">
        <v>10</v>
      </c>
      <c r="N10" s="214">
        <v>11</v>
      </c>
      <c r="O10" s="214">
        <v>12</v>
      </c>
      <c r="P10" s="214">
        <v>13</v>
      </c>
      <c r="Q10" s="214">
        <v>14</v>
      </c>
      <c r="R10" s="214">
        <v>15</v>
      </c>
      <c r="S10" s="214">
        <v>16</v>
      </c>
      <c r="T10" s="214">
        <v>17</v>
      </c>
      <c r="U10" s="214">
        <v>18</v>
      </c>
      <c r="V10" s="214">
        <v>19</v>
      </c>
      <c r="W10" s="214">
        <v>20</v>
      </c>
      <c r="X10" s="214">
        <v>21</v>
      </c>
      <c r="Y10" s="214">
        <v>22</v>
      </c>
      <c r="Z10" s="214">
        <v>23</v>
      </c>
      <c r="AA10" s="214">
        <v>24</v>
      </c>
      <c r="AB10" s="214">
        <v>25</v>
      </c>
      <c r="AC10" s="214">
        <v>26</v>
      </c>
      <c r="AD10" s="214">
        <v>27</v>
      </c>
      <c r="AE10" s="214">
        <v>28</v>
      </c>
      <c r="AF10" s="214">
        <v>29</v>
      </c>
      <c r="AG10" s="214">
        <v>30</v>
      </c>
      <c r="AH10" s="214">
        <v>31</v>
      </c>
      <c r="AI10" s="214">
        <v>32</v>
      </c>
      <c r="AJ10" s="214">
        <v>33</v>
      </c>
      <c r="AK10" s="214">
        <v>34</v>
      </c>
      <c r="AL10" s="214">
        <v>35</v>
      </c>
      <c r="AM10" s="214">
        <v>36</v>
      </c>
      <c r="AN10" s="214">
        <v>37</v>
      </c>
      <c r="AO10" s="214">
        <v>38</v>
      </c>
      <c r="AP10" s="214">
        <v>39</v>
      </c>
      <c r="AQ10" s="214">
        <v>40</v>
      </c>
      <c r="AR10" s="214">
        <v>41</v>
      </c>
      <c r="AS10" s="214">
        <v>42</v>
      </c>
      <c r="AT10" s="214">
        <v>43</v>
      </c>
      <c r="AU10" s="214">
        <v>44</v>
      </c>
      <c r="AV10" s="214">
        <v>45</v>
      </c>
      <c r="AW10" s="214">
        <v>46</v>
      </c>
      <c r="AX10" s="214">
        <v>47</v>
      </c>
      <c r="AY10" s="214">
        <v>48</v>
      </c>
      <c r="AZ10" s="214">
        <v>49</v>
      </c>
      <c r="BA10" s="214">
        <v>50</v>
      </c>
      <c r="BB10" s="214">
        <v>51</v>
      </c>
      <c r="BC10" s="169"/>
    </row>
    <row r="11" spans="1:75" s="156" customFormat="1" ht="13.5" hidden="1" customHeight="1">
      <c r="B11" s="155"/>
      <c r="C11" s="164"/>
      <c r="D11" s="284">
        <v>0</v>
      </c>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169"/>
    </row>
    <row r="12" spans="1:75" ht="14.25">
      <c r="A12" s="290">
        <v>7</v>
      </c>
      <c r="B12" s="288" t="s">
        <v>962</v>
      </c>
      <c r="C12" s="317" t="s">
        <v>2237</v>
      </c>
      <c r="D12" s="175">
        <v>1</v>
      </c>
      <c r="E12" s="232" t="s">
        <v>2227</v>
      </c>
      <c r="F12" s="233" t="s">
        <v>1036</v>
      </c>
      <c r="G12" s="233" t="s">
        <v>2228</v>
      </c>
      <c r="H12" s="233" t="s">
        <v>2229</v>
      </c>
      <c r="I12" s="233">
        <v>1</v>
      </c>
      <c r="J12" s="369" t="s">
        <v>1005</v>
      </c>
      <c r="K12" s="369" t="s">
        <v>1005</v>
      </c>
      <c r="L12" s="369" t="s">
        <v>1005</v>
      </c>
      <c r="M12" s="369" t="s">
        <v>1005</v>
      </c>
      <c r="N12" s="298" t="s">
        <v>1005</v>
      </c>
      <c r="O12" s="369" t="s">
        <v>1016</v>
      </c>
      <c r="P12" s="369" t="s">
        <v>1016</v>
      </c>
      <c r="Q12" s="369" t="s">
        <v>1016</v>
      </c>
      <c r="R12" s="369" t="s">
        <v>1016</v>
      </c>
      <c r="S12" s="298" t="s">
        <v>1016</v>
      </c>
      <c r="T12" s="299" t="s">
        <v>2230</v>
      </c>
      <c r="U12" s="321"/>
      <c r="V12" s="370">
        <v>3</v>
      </c>
      <c r="W12" s="371" t="s">
        <v>2</v>
      </c>
      <c r="X12" s="372" t="s">
        <v>1</v>
      </c>
      <c r="Y12" s="372" t="s">
        <v>2</v>
      </c>
      <c r="Z12" s="372" t="s">
        <v>2</v>
      </c>
      <c r="AA12" s="372" t="s">
        <v>2</v>
      </c>
      <c r="AB12" s="372" t="s">
        <v>2</v>
      </c>
      <c r="AC12" s="372" t="s">
        <v>2</v>
      </c>
      <c r="AD12" s="372" t="s">
        <v>1</v>
      </c>
      <c r="AE12" s="372" t="s">
        <v>2</v>
      </c>
      <c r="AF12" s="372" t="s">
        <v>2</v>
      </c>
      <c r="AG12" s="372" t="s">
        <v>2</v>
      </c>
      <c r="AH12" s="372" t="s">
        <v>2</v>
      </c>
      <c r="AI12" s="372" t="s">
        <v>2</v>
      </c>
      <c r="AJ12" s="372" t="s">
        <v>1</v>
      </c>
      <c r="AK12" s="372" t="s">
        <v>2</v>
      </c>
      <c r="AL12" s="372" t="s">
        <v>2</v>
      </c>
      <c r="AM12" s="372" t="s">
        <v>2</v>
      </c>
      <c r="AN12" s="372" t="s">
        <v>2</v>
      </c>
      <c r="AO12" s="372" t="s">
        <v>2</v>
      </c>
      <c r="AP12" s="372" t="s">
        <v>1</v>
      </c>
      <c r="AQ12" s="372" t="s">
        <v>2</v>
      </c>
      <c r="AR12" s="372" t="s">
        <v>2</v>
      </c>
      <c r="AS12" s="372" t="s">
        <v>2</v>
      </c>
      <c r="AT12" s="372" t="s">
        <v>2</v>
      </c>
      <c r="AU12" s="372" t="s">
        <v>2</v>
      </c>
      <c r="AV12" s="372" t="s">
        <v>1</v>
      </c>
      <c r="AW12" s="372" t="s">
        <v>2</v>
      </c>
      <c r="AX12" s="372" t="s">
        <v>2</v>
      </c>
      <c r="AY12" s="372" t="s">
        <v>2</v>
      </c>
      <c r="AZ12" s="372" t="s">
        <v>2</v>
      </c>
      <c r="BA12" s="372" t="s">
        <v>2</v>
      </c>
      <c r="BB12" s="373"/>
      <c r="BC12" s="165"/>
      <c r="BD12" s="302">
        <v>50</v>
      </c>
      <c r="BE12" s="303">
        <v>0.26</v>
      </c>
      <c r="BF12" s="303">
        <v>0.08</v>
      </c>
      <c r="BG12" s="304" t="s">
        <v>634</v>
      </c>
      <c r="BH12" s="302">
        <v>158.19999999999999</v>
      </c>
      <c r="BI12" s="302">
        <v>149.4</v>
      </c>
      <c r="BJ12" s="148"/>
      <c r="BK12" s="148"/>
      <c r="BL12" s="148"/>
      <c r="BM12" s="148"/>
      <c r="BN12" s="148"/>
      <c r="BO12" s="148"/>
      <c r="BP12" s="148"/>
      <c r="BQ12" s="148"/>
      <c r="BR12" s="148"/>
      <c r="BS12" s="148"/>
      <c r="BT12" s="148"/>
      <c r="BU12" s="148"/>
      <c r="BV12" s="148"/>
      <c r="BW12" s="148"/>
    </row>
    <row r="13" spans="1:75">
      <c r="A13" s="148"/>
      <c r="B13" s="148"/>
      <c r="C13" s="158"/>
      <c r="D13" s="102"/>
      <c r="E13" s="196" t="s">
        <v>840</v>
      </c>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65"/>
      <c r="BD13" s="148"/>
      <c r="BE13" s="148"/>
      <c r="BF13" s="148"/>
      <c r="BG13" s="148"/>
      <c r="BH13" s="148"/>
      <c r="BI13" s="148"/>
      <c r="BJ13" s="148"/>
      <c r="BK13" s="148"/>
      <c r="BL13" s="148"/>
      <c r="BM13" s="148"/>
      <c r="BN13" s="148"/>
      <c r="BO13" s="148"/>
      <c r="BP13" s="148"/>
      <c r="BQ13" s="148"/>
      <c r="BR13" s="148"/>
      <c r="BS13" s="148"/>
      <c r="BT13" s="148"/>
      <c r="BU13" s="148"/>
      <c r="BV13" s="148"/>
      <c r="BW13" s="148"/>
    </row>
    <row r="14" spans="1:75" ht="6" customHeight="1">
      <c r="A14" s="148"/>
      <c r="B14" s="148"/>
      <c r="C14" s="148"/>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48"/>
      <c r="BD14" s="148"/>
      <c r="BE14" s="148"/>
      <c r="BF14" s="148"/>
      <c r="BG14" s="148"/>
      <c r="BH14" s="148"/>
      <c r="BI14" s="148"/>
      <c r="BJ14" s="148"/>
      <c r="BK14" s="148"/>
      <c r="BL14" s="148"/>
      <c r="BM14" s="148"/>
      <c r="BN14" s="148"/>
      <c r="BO14" s="148"/>
      <c r="BP14" s="148"/>
      <c r="BQ14" s="148"/>
      <c r="BR14" s="148"/>
      <c r="BS14" s="148"/>
      <c r="BT14" s="148"/>
      <c r="BU14" s="148"/>
      <c r="BV14" s="148"/>
      <c r="BW14" s="148"/>
    </row>
    <row r="15" spans="1:75">
      <c r="A15" s="148"/>
      <c r="B15" s="148"/>
      <c r="C15" s="158"/>
      <c r="D15" s="287">
        <v>1</v>
      </c>
      <c r="E15" s="285" t="s">
        <v>961</v>
      </c>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row>
    <row r="16" spans="1:75">
      <c r="A16" s="148">
        <v>1</v>
      </c>
      <c r="B16" s="148">
        <v>1</v>
      </c>
      <c r="C16" s="158"/>
      <c r="D16" s="286" t="s">
        <v>2</v>
      </c>
      <c r="E16" s="285" t="s">
        <v>960</v>
      </c>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row>
    <row r="17" spans="3:14" s="148" customFormat="1">
      <c r="C17" s="158"/>
      <c r="D17" s="319" t="s">
        <v>2</v>
      </c>
      <c r="E17" s="318" t="s">
        <v>1044</v>
      </c>
    </row>
    <row r="18" spans="3:14" s="148" customFormat="1" ht="6" customHeight="1">
      <c r="D18" s="195"/>
    </row>
    <row r="19" spans="3:14" s="148" customFormat="1">
      <c r="D19" s="475" t="s">
        <v>1073</v>
      </c>
      <c r="E19" s="475"/>
      <c r="F19" s="475"/>
      <c r="G19" s="475"/>
      <c r="H19" s="475"/>
      <c r="I19" s="475"/>
      <c r="J19" s="475"/>
      <c r="K19" s="315"/>
      <c r="L19" s="315"/>
      <c r="M19" s="315"/>
      <c r="N19" s="315"/>
    </row>
    <row r="20" spans="3:14" s="148" customFormat="1">
      <c r="D20" s="475"/>
      <c r="E20" s="475"/>
      <c r="F20" s="475"/>
      <c r="G20" s="475"/>
      <c r="H20" s="475"/>
      <c r="I20" s="475"/>
      <c r="J20" s="475"/>
      <c r="K20" s="315"/>
      <c r="L20" s="315"/>
      <c r="M20" s="315"/>
      <c r="N20" s="315"/>
    </row>
    <row r="21" spans="3:14" s="148" customFormat="1">
      <c r="D21" s="475"/>
      <c r="E21" s="475"/>
      <c r="F21" s="475"/>
      <c r="G21" s="475"/>
      <c r="H21" s="475"/>
      <c r="I21" s="475"/>
      <c r="J21" s="475"/>
      <c r="K21" s="315"/>
      <c r="L21" s="315"/>
      <c r="M21" s="315"/>
      <c r="N21" s="315"/>
    </row>
    <row r="22" spans="3:14" s="148" customFormat="1">
      <c r="D22" s="475"/>
      <c r="E22" s="475"/>
      <c r="F22" s="475"/>
      <c r="G22" s="475"/>
      <c r="H22" s="475"/>
      <c r="I22" s="475"/>
      <c r="J22" s="475"/>
      <c r="K22" s="315"/>
      <c r="L22" s="315"/>
      <c r="M22" s="315"/>
      <c r="N22" s="315"/>
    </row>
    <row r="23" spans="3:14" s="148" customFormat="1">
      <c r="D23" s="475"/>
      <c r="E23" s="475"/>
      <c r="F23" s="475"/>
      <c r="G23" s="475"/>
      <c r="H23" s="475"/>
      <c r="I23" s="475"/>
      <c r="J23" s="475"/>
      <c r="K23" s="315"/>
      <c r="L23" s="315"/>
      <c r="M23" s="315"/>
      <c r="N23" s="315"/>
    </row>
    <row r="24" spans="3:14" s="148" customFormat="1">
      <c r="D24" s="475"/>
      <c r="E24" s="475"/>
      <c r="F24" s="475"/>
      <c r="G24" s="475"/>
      <c r="H24" s="475"/>
      <c r="I24" s="475"/>
      <c r="J24" s="475"/>
      <c r="K24" s="315"/>
      <c r="L24" s="315"/>
      <c r="M24" s="315"/>
      <c r="N24" s="315"/>
    </row>
    <row r="25" spans="3:14" s="148" customFormat="1">
      <c r="D25" s="475"/>
      <c r="E25" s="475"/>
      <c r="F25" s="475"/>
      <c r="G25" s="475"/>
      <c r="H25" s="475"/>
      <c r="I25" s="475"/>
      <c r="J25" s="475"/>
      <c r="K25" s="315"/>
      <c r="L25" s="315"/>
      <c r="M25" s="315"/>
      <c r="N25" s="315"/>
    </row>
    <row r="26" spans="3:14" s="148" customFormat="1">
      <c r="D26" s="475"/>
      <c r="E26" s="475"/>
      <c r="F26" s="475"/>
      <c r="G26" s="475"/>
      <c r="H26" s="475"/>
      <c r="I26" s="475"/>
      <c r="J26" s="475"/>
      <c r="K26" s="315"/>
      <c r="L26" s="315"/>
      <c r="M26" s="315"/>
      <c r="N26" s="315"/>
    </row>
    <row r="27" spans="3:14" s="148" customFormat="1">
      <c r="D27" s="475"/>
      <c r="E27" s="475"/>
      <c r="F27" s="475"/>
      <c r="G27" s="475"/>
      <c r="H27" s="475"/>
      <c r="I27" s="475"/>
      <c r="J27" s="475"/>
      <c r="K27" s="315"/>
      <c r="L27" s="315"/>
      <c r="M27" s="315"/>
      <c r="N27" s="315"/>
    </row>
    <row r="28" spans="3:14" s="148" customFormat="1">
      <c r="D28" s="475"/>
      <c r="E28" s="475"/>
      <c r="F28" s="475"/>
      <c r="G28" s="475"/>
      <c r="H28" s="475"/>
      <c r="I28" s="475"/>
      <c r="J28" s="475"/>
      <c r="K28" s="315"/>
      <c r="L28" s="315"/>
      <c r="M28" s="315"/>
      <c r="N28" s="315"/>
    </row>
    <row r="29" spans="3:14" s="148" customFormat="1" ht="82.5" customHeight="1">
      <c r="D29" s="475"/>
      <c r="E29" s="475"/>
      <c r="F29" s="475"/>
      <c r="G29" s="475"/>
      <c r="H29" s="475"/>
      <c r="I29" s="475"/>
      <c r="J29" s="475"/>
      <c r="K29" s="315"/>
      <c r="L29" s="315"/>
      <c r="M29" s="315"/>
      <c r="N29" s="315"/>
    </row>
  </sheetData>
  <sheetProtection algorithmName="SHA-512" hashValue="X/GYkshRKKBLuHFOR+WGo657nIDbV50MFZOjp2fXROztJSxIrCV4QYI1Xhe+bAg5IcOvMJjf8dlehjY/7oENCA==" saltValue="uSTayxOWnTY/lH8P1u891A==" spinCount="100000" sheet="1" objects="1" scenarios="1" formatColumns="0" formatRows="0"/>
  <mergeCells count="25">
    <mergeCell ref="AP7:AU7"/>
    <mergeCell ref="AP8:AU8"/>
    <mergeCell ref="AV7:BA7"/>
    <mergeCell ref="AV8:BA8"/>
    <mergeCell ref="BB7:BB9"/>
    <mergeCell ref="X8:AC8"/>
    <mergeCell ref="AD7:AI7"/>
    <mergeCell ref="AD8:AI8"/>
    <mergeCell ref="AJ7:AO7"/>
    <mergeCell ref="AJ8:AO8"/>
    <mergeCell ref="X7:AC7"/>
    <mergeCell ref="W7:W9"/>
    <mergeCell ref="H7:I7"/>
    <mergeCell ref="D19:J29"/>
    <mergeCell ref="D7:D9"/>
    <mergeCell ref="E7:E9"/>
    <mergeCell ref="F7:F9"/>
    <mergeCell ref="G7:G9"/>
    <mergeCell ref="H8:H9"/>
    <mergeCell ref="I8:I9"/>
    <mergeCell ref="J7:N8"/>
    <mergeCell ref="O7:S8"/>
    <mergeCell ref="T7:T9"/>
    <mergeCell ref="U7:U9"/>
    <mergeCell ref="V7:V9"/>
  </mergeCells>
  <dataValidations count="8">
    <dataValidation type="list" operator="lessThanOrEqual" allowBlank="1" showInputMessage="1" showErrorMessage="1" errorTitle="Ошибка" error="Допускается ввод не более 900 символов!" sqref="D16:D17" xr:uid="{00000000-0002-0000-0300-000000000000}">
      <formula1>logical</formula1>
    </dataValidation>
    <dataValidation type="whole" allowBlank="1" showErrorMessage="1" errorTitle="Ошибка" error="Допускается ввод только неотрицательных целых чисел!" sqref="D15 V12" xr:uid="{00000000-0002-0000-0300-000001000000}">
      <formula1>0</formula1>
      <formula2>9.99999999999999E+23</formula2>
    </dataValidation>
    <dataValidation type="date" allowBlank="1" sqref="T12:U12" xr:uid="{E54F1D52-C52B-4723-AEC3-808A56FACDD9}">
      <formula1>1</formula1>
      <formula2>55153</formula2>
    </dataValidation>
    <dataValidation type="list" allowBlank="1" showInputMessage="1" showErrorMessage="1" sqref="O12:R12" xr:uid="{629F4B5E-3ECC-4498-96C1-8CA4ABE7FB62}">
      <formula1>spr_type_system</formula1>
    </dataValidation>
    <dataValidation type="list" allowBlank="1" showInputMessage="1" showErrorMessage="1" sqref="J12:M12" xr:uid="{82DFDC04-D068-425D-89F1-9264A35F6C78}">
      <formula1>spr_work_period</formula1>
    </dataValidation>
    <dataValidation type="list" allowBlank="1" showInputMessage="1" showErrorMessage="1" sqref="W12:BA12" xr:uid="{0533A799-8C91-4A3F-A3C5-638151F8D08B}">
      <formula1>logical</formula1>
    </dataValidation>
    <dataValidation allowBlank="1" sqref="BB12" xr:uid="{B3C16E0F-6CD0-4258-BA9F-570B7A3D39C3}"/>
    <dataValidation allowBlank="1" showInputMessage="1" showErrorMessage="1" promptTitle="Ввод" prompt="Для выбора объекта необходимо два раза нажать левую кнопку мыши!" sqref="E12" xr:uid="{65FB54DB-B2DE-4183-815E-663CF735F5BA}"/>
  </dataValidations>
  <pageMargins left="0.7" right="0.7" top="0.75" bottom="0.75" header="0.3" footer="0.3"/>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s_02">
    <tabColor theme="6" tint="0.79998168889431442"/>
  </sheetPr>
  <dimension ref="A1:MA43"/>
  <sheetViews>
    <sheetView showGridLines="0" topLeftCell="C1" workbookViewId="0">
      <pane xSplit="4" ySplit="12" topLeftCell="JR13" activePane="bottomRight" state="frozen"/>
      <selection activeCell="C4" sqref="C4"/>
      <selection pane="topRight" activeCell="G4" sqref="G4"/>
      <selection pane="bottomLeft" activeCell="C13" sqref="C13"/>
      <selection pane="bottomRight" activeCell="JW24" sqref="JW24"/>
    </sheetView>
  </sheetViews>
  <sheetFormatPr defaultRowHeight="11.25"/>
  <cols>
    <col min="1" max="2" width="9.140625" hidden="1" customWidth="1"/>
    <col min="3" max="3" width="4.85546875" customWidth="1"/>
    <col min="5" max="5" width="28.85546875" customWidth="1"/>
    <col min="7" max="7" width="22.7109375" customWidth="1"/>
    <col min="8" max="22" width="15.7109375" customWidth="1"/>
    <col min="23" max="23" width="17" customWidth="1"/>
    <col min="24" max="90" width="15.7109375" customWidth="1"/>
    <col min="91" max="91" width="22" customWidth="1"/>
    <col min="92" max="92" width="15.7109375" customWidth="1"/>
    <col min="93" max="93" width="17.140625" customWidth="1"/>
    <col min="94" max="135" width="15.7109375" customWidth="1"/>
    <col min="136" max="136" width="30.7109375" customWidth="1"/>
    <col min="137" max="146" width="15.7109375" customWidth="1"/>
    <col min="147" max="147" width="30.7109375" customWidth="1"/>
    <col min="148" max="150" width="15.7109375" customWidth="1"/>
    <col min="151" max="151" width="22.85546875" customWidth="1"/>
    <col min="152" max="157" width="15.7109375" customWidth="1"/>
    <col min="158" max="158" width="30.7109375" customWidth="1"/>
    <col min="159" max="161" width="15.7109375" customWidth="1"/>
    <col min="162" max="162" width="30.7109375" customWidth="1"/>
    <col min="163" max="165" width="15.7109375" customWidth="1"/>
    <col min="166" max="166" width="18.7109375" customWidth="1"/>
    <col min="167" max="190" width="15.7109375" customWidth="1"/>
    <col min="191" max="191" width="18.7109375" customWidth="1"/>
    <col min="192" max="199" width="15.7109375" customWidth="1"/>
    <col min="200" max="200" width="30.7109375" customWidth="1"/>
    <col min="201" max="219" width="15.7109375" customWidth="1"/>
    <col min="220" max="220" width="30.7109375" customWidth="1"/>
    <col min="221" max="223" width="15.7109375" customWidth="1"/>
    <col min="224" max="224" width="18.7109375" customWidth="1"/>
    <col min="225" max="240" width="15.7109375" customWidth="1"/>
    <col min="241" max="241" width="22.7109375" customWidth="1"/>
    <col min="242" max="243" width="15.7109375" customWidth="1"/>
    <col min="244" max="244" width="22.7109375" customWidth="1"/>
    <col min="245" max="247" width="15.7109375" customWidth="1"/>
    <col min="248" max="248" width="37.28515625" customWidth="1"/>
    <col min="249" max="253" width="15.7109375" customWidth="1"/>
    <col min="254" max="254" width="30.7109375" customWidth="1"/>
    <col min="255" max="270" width="15.7109375" customWidth="1"/>
    <col min="271" max="271" width="37.7109375" customWidth="1"/>
    <col min="272" max="282" width="15.7109375" customWidth="1"/>
    <col min="283" max="283" width="18.7109375" customWidth="1"/>
    <col min="284" max="303" width="15.7109375" customWidth="1"/>
    <col min="304" max="304" width="30.7109375" customWidth="1"/>
    <col min="305" max="307" width="15.7109375" customWidth="1"/>
  </cols>
  <sheetData>
    <row r="1" spans="3:339" hidden="1">
      <c r="I1" t="s">
        <v>1080</v>
      </c>
      <c r="J1" t="s">
        <v>1081</v>
      </c>
      <c r="K1" t="s">
        <v>1082</v>
      </c>
      <c r="L1" t="s">
        <v>1083</v>
      </c>
      <c r="M1" t="s">
        <v>1084</v>
      </c>
      <c r="N1" t="s">
        <v>1085</v>
      </c>
      <c r="O1" t="s">
        <v>1086</v>
      </c>
      <c r="P1" t="s">
        <v>1087</v>
      </c>
      <c r="Q1" t="s">
        <v>1088</v>
      </c>
      <c r="R1" t="s">
        <v>1089</v>
      </c>
      <c r="T1" t="s">
        <v>1090</v>
      </c>
      <c r="U1" s="398" t="s">
        <v>1091</v>
      </c>
      <c r="V1" t="s">
        <v>1092</v>
      </c>
      <c r="W1" t="s">
        <v>1093</v>
      </c>
      <c r="X1" s="141" t="s">
        <v>1094</v>
      </c>
      <c r="Y1" t="s">
        <v>1095</v>
      </c>
      <c r="Z1" s="398" t="s">
        <v>1096</v>
      </c>
      <c r="AA1" t="s">
        <v>1097</v>
      </c>
      <c r="AB1" s="398" t="s">
        <v>1098</v>
      </c>
      <c r="AC1" s="398" t="s">
        <v>1099</v>
      </c>
      <c r="AE1" s="141"/>
      <c r="AH1" s="141"/>
      <c r="AI1" t="s">
        <v>1100</v>
      </c>
      <c r="AJ1" s="398" t="s">
        <v>1101</v>
      </c>
      <c r="AK1" t="s">
        <v>1102</v>
      </c>
      <c r="AL1" t="s">
        <v>1103</v>
      </c>
      <c r="AM1" s="398" t="s">
        <v>1104</v>
      </c>
      <c r="AN1" t="s">
        <v>1105</v>
      </c>
      <c r="AO1" t="s">
        <v>1106</v>
      </c>
      <c r="AP1" t="s">
        <v>1107</v>
      </c>
      <c r="AR1" s="141"/>
      <c r="AS1" t="s">
        <v>1112</v>
      </c>
      <c r="AU1" t="s">
        <v>1108</v>
      </c>
      <c r="AV1" t="s">
        <v>1109</v>
      </c>
      <c r="AW1" t="s">
        <v>1110</v>
      </c>
      <c r="AX1" t="s">
        <v>1111</v>
      </c>
      <c r="AZ1" t="s">
        <v>1113</v>
      </c>
      <c r="BB1" s="141"/>
      <c r="BG1" s="141"/>
      <c r="BH1" t="s">
        <v>1114</v>
      </c>
      <c r="BL1" s="398" t="s">
        <v>1115</v>
      </c>
      <c r="BO1" t="s">
        <v>1116</v>
      </c>
      <c r="BQ1" s="141"/>
      <c r="BR1" t="s">
        <v>1117</v>
      </c>
      <c r="BU1" t="s">
        <v>1118</v>
      </c>
      <c r="BV1" s="141"/>
      <c r="BY1" t="s">
        <v>1119</v>
      </c>
      <c r="CA1" s="398" t="s">
        <v>1120</v>
      </c>
      <c r="CC1" t="s">
        <v>1121</v>
      </c>
      <c r="CE1" t="s">
        <v>1122</v>
      </c>
      <c r="CF1" s="141"/>
      <c r="CG1" t="s">
        <v>1123</v>
      </c>
      <c r="CI1" t="s">
        <v>1124</v>
      </c>
      <c r="CK1" s="398" t="s">
        <v>1125</v>
      </c>
      <c r="CM1" t="s">
        <v>1126</v>
      </c>
      <c r="CP1" s="398" t="s">
        <v>1127</v>
      </c>
      <c r="CS1" t="s">
        <v>1128</v>
      </c>
      <c r="CU1" s="141"/>
      <c r="CV1" t="s">
        <v>1129</v>
      </c>
      <c r="CY1" t="s">
        <v>1130</v>
      </c>
      <c r="CZ1" s="141"/>
      <c r="DB1" t="s">
        <v>1131</v>
      </c>
      <c r="DC1" t="s">
        <v>1132</v>
      </c>
      <c r="DE1" s="398" t="s">
        <v>1133</v>
      </c>
      <c r="DF1" t="s">
        <v>1134</v>
      </c>
      <c r="DG1" t="s">
        <v>1135</v>
      </c>
      <c r="DH1" t="s">
        <v>1136</v>
      </c>
      <c r="DJ1" s="141"/>
      <c r="DK1" t="s">
        <v>1137</v>
      </c>
      <c r="DN1" t="s">
        <v>1138</v>
      </c>
      <c r="DO1" s="141"/>
      <c r="DR1" t="s">
        <v>1139</v>
      </c>
      <c r="DT1" s="141"/>
      <c r="DX1" t="s">
        <v>1140</v>
      </c>
      <c r="DY1" s="141"/>
      <c r="EA1" t="s">
        <v>1141</v>
      </c>
      <c r="ED1" s="398" t="s">
        <v>1142</v>
      </c>
      <c r="EH1" t="s">
        <v>1143</v>
      </c>
      <c r="EI1" s="141"/>
      <c r="EN1" s="141"/>
      <c r="ES1" s="141"/>
      <c r="EX1" s="141"/>
      <c r="EZ1" t="s">
        <v>1144</v>
      </c>
      <c r="FC1" s="141"/>
      <c r="FD1" t="s">
        <v>1145</v>
      </c>
      <c r="FH1" s="398" t="s">
        <v>1146</v>
      </c>
      <c r="FL1" t="s">
        <v>1147</v>
      </c>
      <c r="FM1" s="141"/>
      <c r="FO1" t="s">
        <v>1148</v>
      </c>
      <c r="FR1" s="398" t="s">
        <v>1149</v>
      </c>
      <c r="FU1" t="s">
        <v>1150</v>
      </c>
      <c r="FW1" s="141"/>
      <c r="FX1" t="s">
        <v>1151</v>
      </c>
      <c r="GA1" t="s">
        <v>1152</v>
      </c>
      <c r="GB1" s="141"/>
      <c r="GD1" t="s">
        <v>1153</v>
      </c>
      <c r="GG1" s="398" t="s">
        <v>1154</v>
      </c>
      <c r="GJ1" t="s">
        <v>1155</v>
      </c>
      <c r="GL1" s="141"/>
      <c r="GM1" t="s">
        <v>1156</v>
      </c>
      <c r="GP1" t="s">
        <v>1157</v>
      </c>
      <c r="GQ1" s="141"/>
      <c r="GT1" t="s">
        <v>1158</v>
      </c>
      <c r="GV1" s="141"/>
      <c r="GW1" t="s">
        <v>1159</v>
      </c>
      <c r="GZ1" t="s">
        <v>1160</v>
      </c>
      <c r="HA1" s="141"/>
      <c r="HC1" t="s">
        <v>1161</v>
      </c>
      <c r="HF1" s="398" t="s">
        <v>1162</v>
      </c>
      <c r="HJ1" t="s">
        <v>1163</v>
      </c>
      <c r="HK1" s="141"/>
      <c r="HN1" t="s">
        <v>1164</v>
      </c>
      <c r="HP1" s="141"/>
      <c r="HQ1" t="s">
        <v>1165</v>
      </c>
      <c r="HU1" s="141" t="s">
        <v>1166</v>
      </c>
      <c r="HX1" t="s">
        <v>1167</v>
      </c>
      <c r="HZ1" s="141"/>
      <c r="IA1" t="s">
        <v>1168</v>
      </c>
      <c r="IE1" s="398" t="s">
        <v>1169</v>
      </c>
      <c r="IH1" t="s">
        <v>1170</v>
      </c>
      <c r="IJ1" s="141"/>
      <c r="IK1" t="s">
        <v>1171</v>
      </c>
      <c r="IO1" s="398" t="s">
        <v>1172</v>
      </c>
      <c r="IR1" t="s">
        <v>1173</v>
      </c>
      <c r="IT1" s="141"/>
      <c r="IV1" t="s">
        <v>1174</v>
      </c>
      <c r="IY1" s="141"/>
      <c r="IZ1" t="s">
        <v>1175</v>
      </c>
      <c r="JC1" t="s">
        <v>1176</v>
      </c>
      <c r="JD1" s="141"/>
      <c r="JF1" t="s">
        <v>1177</v>
      </c>
      <c r="JI1" s="398" t="s">
        <v>1178</v>
      </c>
      <c r="JM1" t="s">
        <v>1179</v>
      </c>
      <c r="JN1" s="141"/>
      <c r="JO1" t="s">
        <v>1180</v>
      </c>
      <c r="JR1" t="s">
        <v>1181</v>
      </c>
      <c r="JS1" s="141"/>
      <c r="JU1" t="s">
        <v>1182</v>
      </c>
      <c r="JX1" s="141" t="s">
        <v>1183</v>
      </c>
      <c r="KA1" t="s">
        <v>1185</v>
      </c>
      <c r="KC1" s="141"/>
      <c r="KD1" t="s">
        <v>1184</v>
      </c>
      <c r="KH1" s="141"/>
      <c r="KM1" s="141"/>
      <c r="KR1" s="141"/>
      <c r="KW1" s="141"/>
      <c r="LB1" s="141"/>
      <c r="LG1" s="141"/>
      <c r="LL1" s="141"/>
      <c r="LQ1" s="141"/>
      <c r="LV1" s="141"/>
      <c r="MA1" s="141"/>
    </row>
    <row r="2" spans="3:339" hidden="1"/>
    <row r="3" spans="3:339" hidden="1"/>
    <row r="4" spans="3:339">
      <c r="D4" s="221" t="s">
        <v>640</v>
      </c>
    </row>
    <row r="5" spans="3:339" ht="12.75">
      <c r="D5" s="130" t="str">
        <f>region_name &amp; " " &amp; org</f>
        <v>Курская область МУП ЖКХ "Родник"</v>
      </c>
    </row>
    <row r="6" spans="3:339" ht="3" customHeight="1">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7"/>
      <c r="DF6" s="327"/>
      <c r="DG6" s="327"/>
      <c r="DH6" s="327"/>
      <c r="DI6" s="327"/>
      <c r="DJ6" s="327"/>
      <c r="DK6" s="327"/>
      <c r="DL6" s="327"/>
      <c r="DM6" s="327"/>
      <c r="DN6" s="327"/>
      <c r="DO6" s="327"/>
      <c r="DP6" s="327"/>
      <c r="DQ6" s="327"/>
      <c r="DR6" s="327"/>
      <c r="DS6" s="327"/>
      <c r="DT6" s="327"/>
      <c r="DU6" s="327"/>
      <c r="DV6" s="327"/>
      <c r="DW6" s="327"/>
      <c r="DX6" s="327"/>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c r="GJ6" s="327"/>
      <c r="GK6" s="327"/>
      <c r="GL6" s="327"/>
      <c r="GM6" s="327"/>
      <c r="GN6" s="327"/>
      <c r="GO6" s="327"/>
      <c r="GP6" s="327"/>
      <c r="GQ6" s="327"/>
      <c r="GR6" s="327"/>
      <c r="GS6" s="327"/>
      <c r="GT6" s="327"/>
      <c r="GU6" s="327"/>
      <c r="GV6" s="327"/>
      <c r="GW6" s="327"/>
      <c r="GX6" s="327"/>
      <c r="GY6" s="327"/>
      <c r="GZ6" s="327"/>
      <c r="HA6" s="327"/>
      <c r="HB6" s="327"/>
      <c r="HC6" s="327"/>
      <c r="HD6" s="327"/>
      <c r="HE6" s="327"/>
      <c r="HF6" s="327"/>
      <c r="HG6" s="327"/>
      <c r="HH6" s="327"/>
      <c r="HI6" s="327"/>
      <c r="HJ6" s="327"/>
      <c r="HK6" s="327"/>
      <c r="HL6" s="327"/>
      <c r="HM6" s="327"/>
      <c r="HN6" s="327"/>
      <c r="HO6" s="327"/>
      <c r="HP6" s="327"/>
      <c r="HQ6" s="327"/>
      <c r="HR6" s="327"/>
      <c r="HS6" s="327"/>
      <c r="HT6" s="327"/>
      <c r="HU6" s="327"/>
      <c r="HV6" s="327"/>
      <c r="HW6" s="327"/>
      <c r="HX6" s="327"/>
      <c r="HY6" s="327"/>
      <c r="HZ6" s="327"/>
      <c r="IA6" s="327"/>
      <c r="IB6" s="327"/>
      <c r="IC6" s="327"/>
      <c r="ID6" s="327"/>
      <c r="IE6" s="327"/>
      <c r="IF6" s="327"/>
      <c r="IG6" s="327"/>
      <c r="IH6" s="327"/>
      <c r="II6" s="327"/>
      <c r="IJ6" s="327"/>
      <c r="IK6" s="327"/>
      <c r="IL6" s="327"/>
      <c r="IM6" s="327"/>
      <c r="IN6" s="327"/>
      <c r="IO6" s="327"/>
      <c r="IP6" s="327"/>
      <c r="IQ6" s="327"/>
      <c r="IR6" s="327"/>
      <c r="IS6" s="327"/>
      <c r="IT6" s="327"/>
      <c r="IU6" s="327"/>
      <c r="IV6" s="327"/>
      <c r="IW6" s="327"/>
      <c r="IX6" s="327"/>
      <c r="IY6" s="327"/>
      <c r="IZ6" s="327"/>
      <c r="JA6" s="327"/>
      <c r="JB6" s="327"/>
      <c r="JC6" s="327"/>
      <c r="JD6" s="327"/>
      <c r="JE6" s="327"/>
      <c r="JF6" s="327"/>
      <c r="JG6" s="327"/>
      <c r="JH6" s="327"/>
      <c r="JI6" s="327"/>
      <c r="JJ6" s="327"/>
      <c r="JK6" s="327"/>
      <c r="JL6" s="327"/>
      <c r="JM6" s="327"/>
      <c r="JN6" s="327"/>
      <c r="JO6" s="327"/>
      <c r="JP6" s="327"/>
      <c r="JQ6" s="327"/>
      <c r="JR6" s="327"/>
      <c r="JS6" s="327"/>
      <c r="JT6" s="327"/>
      <c r="JU6" s="327"/>
      <c r="JV6" s="327"/>
      <c r="JW6" s="327"/>
      <c r="JX6" s="327"/>
      <c r="JY6" s="327"/>
      <c r="JZ6" s="327"/>
      <c r="KA6" s="327"/>
      <c r="KB6" s="327"/>
      <c r="KC6" s="327"/>
      <c r="KD6" s="327"/>
      <c r="KE6" s="327"/>
      <c r="KF6" s="327"/>
      <c r="KG6" s="327"/>
      <c r="KH6" s="327"/>
      <c r="KI6" s="327"/>
      <c r="KJ6" s="327"/>
      <c r="KK6" s="327"/>
      <c r="KL6" s="327"/>
      <c r="KM6" s="327"/>
      <c r="KN6" s="327"/>
      <c r="KO6" s="327"/>
      <c r="KP6" s="327"/>
      <c r="KQ6" s="327"/>
      <c r="KR6" s="327"/>
      <c r="KS6" s="327"/>
      <c r="KT6" s="327"/>
      <c r="KU6" s="327"/>
    </row>
    <row r="7" spans="3:339" ht="25.5" customHeight="1">
      <c r="C7" s="327"/>
      <c r="D7" s="484" t="s">
        <v>188</v>
      </c>
      <c r="E7" s="485" t="s">
        <v>935</v>
      </c>
      <c r="F7" s="485" t="s">
        <v>934</v>
      </c>
      <c r="G7" s="484" t="s">
        <v>637</v>
      </c>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t="s">
        <v>1018</v>
      </c>
      <c r="AR7" s="484"/>
      <c r="AS7" s="484"/>
      <c r="AT7" s="484"/>
      <c r="AU7" s="484"/>
      <c r="AV7" s="484"/>
      <c r="AW7" s="484"/>
      <c r="AX7" s="484"/>
      <c r="AY7" s="484"/>
      <c r="AZ7" s="484"/>
      <c r="BA7" s="484"/>
      <c r="BB7" s="484"/>
      <c r="BC7" s="484"/>
      <c r="BD7" s="484"/>
      <c r="BE7" s="484"/>
      <c r="BF7" s="484" t="s">
        <v>552</v>
      </c>
      <c r="BG7" s="484"/>
      <c r="BH7" s="484"/>
      <c r="BI7" s="484"/>
      <c r="BJ7" s="484"/>
      <c r="BK7" s="484"/>
      <c r="BL7" s="484"/>
      <c r="BM7" s="484"/>
      <c r="BN7" s="484"/>
      <c r="BO7" s="484"/>
      <c r="BP7" s="484"/>
      <c r="BQ7" s="484"/>
      <c r="BR7" s="484"/>
      <c r="BS7" s="484"/>
      <c r="BT7" s="484"/>
      <c r="BU7" s="484"/>
      <c r="BV7" s="484"/>
      <c r="BW7" s="484" t="s">
        <v>532</v>
      </c>
      <c r="BX7" s="484"/>
      <c r="BY7" s="484"/>
      <c r="BZ7" s="484"/>
      <c r="CA7" s="484"/>
      <c r="CB7" s="484"/>
      <c r="CC7" s="484"/>
      <c r="CD7" s="484"/>
      <c r="CE7" s="484"/>
      <c r="CF7" s="484"/>
      <c r="CG7" s="484"/>
      <c r="CH7" s="484"/>
      <c r="CI7" s="484"/>
      <c r="CJ7" s="484"/>
      <c r="CK7" s="484"/>
      <c r="CL7" s="484"/>
      <c r="CM7" s="484"/>
      <c r="CN7" s="484" t="s">
        <v>511</v>
      </c>
      <c r="CO7" s="484"/>
      <c r="CP7" s="484"/>
      <c r="CQ7" s="484"/>
      <c r="CR7" s="484"/>
      <c r="CS7" s="484"/>
      <c r="CT7" s="484"/>
      <c r="CU7" s="484"/>
      <c r="CV7" s="484"/>
      <c r="CW7" s="484"/>
      <c r="CX7" s="484"/>
      <c r="CY7" s="484"/>
      <c r="CZ7" s="484"/>
      <c r="DA7" s="484" t="s">
        <v>494</v>
      </c>
      <c r="DB7" s="484"/>
      <c r="DC7" s="484"/>
      <c r="DD7" s="484" t="s">
        <v>491</v>
      </c>
      <c r="DE7" s="484"/>
      <c r="DF7" s="484"/>
      <c r="DG7" s="484" t="s">
        <v>484</v>
      </c>
      <c r="DH7" s="484" t="s">
        <v>482</v>
      </c>
      <c r="DI7" s="484" t="s">
        <v>480</v>
      </c>
      <c r="DJ7" s="484"/>
      <c r="DK7" s="484"/>
      <c r="DL7" s="484"/>
      <c r="DM7" s="484"/>
      <c r="DN7" s="484"/>
      <c r="DO7" s="484"/>
      <c r="DP7" s="484"/>
      <c r="DQ7" s="484"/>
      <c r="DR7" s="484"/>
      <c r="DS7" s="484"/>
      <c r="DT7" s="484"/>
      <c r="DU7" s="484"/>
      <c r="DV7" s="484"/>
      <c r="DW7" s="484"/>
      <c r="DX7" s="484"/>
      <c r="DY7" s="484"/>
      <c r="DZ7" s="484"/>
      <c r="EA7" s="484"/>
      <c r="EB7" s="484"/>
      <c r="EC7" s="484"/>
      <c r="ED7" s="484"/>
      <c r="EE7" s="484"/>
      <c r="EF7" s="484"/>
      <c r="EG7" s="484"/>
      <c r="EH7" s="484"/>
      <c r="EI7" s="484"/>
      <c r="EJ7" s="484" t="s">
        <v>446</v>
      </c>
      <c r="EK7" s="484"/>
      <c r="EL7" s="484"/>
      <c r="EM7" s="484"/>
      <c r="EN7" s="484"/>
      <c r="EO7" s="484"/>
      <c r="EP7" s="484"/>
      <c r="EQ7" s="484"/>
      <c r="ER7" s="484"/>
      <c r="ES7" s="484"/>
      <c r="ET7" s="484"/>
      <c r="EU7" s="484" t="s">
        <v>432</v>
      </c>
      <c r="EV7" s="484"/>
      <c r="EW7" s="484"/>
      <c r="EX7" s="484"/>
      <c r="EY7" s="484"/>
      <c r="EZ7" s="484"/>
      <c r="FA7" s="484"/>
      <c r="FB7" s="484"/>
      <c r="FC7" s="484"/>
      <c r="FD7" s="484"/>
      <c r="FE7" s="484"/>
      <c r="FF7" s="484"/>
      <c r="FG7" s="484"/>
      <c r="FH7" s="484"/>
      <c r="FI7" s="484"/>
      <c r="FJ7" s="484" t="s">
        <v>413</v>
      </c>
      <c r="FK7" s="484"/>
      <c r="FL7" s="484"/>
      <c r="FM7" s="484"/>
      <c r="FN7" s="484"/>
      <c r="FO7" s="484"/>
      <c r="FP7" s="484"/>
      <c r="FQ7" s="484"/>
      <c r="FR7" s="484"/>
      <c r="FS7" s="484"/>
      <c r="FT7" s="484"/>
      <c r="FU7" s="484"/>
      <c r="FV7" s="484"/>
      <c r="FW7" s="484"/>
      <c r="FX7" s="484"/>
      <c r="FY7" s="484"/>
      <c r="FZ7" s="484"/>
      <c r="GA7" s="484"/>
      <c r="GB7" s="484"/>
      <c r="GC7" s="484"/>
      <c r="GD7" s="484"/>
      <c r="GE7" s="484"/>
      <c r="GF7" s="484"/>
      <c r="GG7" s="484"/>
      <c r="GH7" s="484"/>
      <c r="GI7" s="484"/>
      <c r="GJ7" s="484"/>
      <c r="GK7" s="484"/>
      <c r="GL7" s="484"/>
      <c r="GM7" s="484"/>
      <c r="GN7" s="484"/>
      <c r="GO7" s="484"/>
      <c r="GP7" s="484"/>
      <c r="GQ7" s="484"/>
      <c r="GR7" s="484"/>
      <c r="GS7" s="484"/>
      <c r="GT7" s="484"/>
      <c r="GU7" s="484"/>
      <c r="GV7" s="484" t="s">
        <v>362</v>
      </c>
      <c r="GW7" s="484"/>
      <c r="GX7" s="484"/>
      <c r="GY7" s="484" t="s">
        <v>358</v>
      </c>
      <c r="GZ7" s="484"/>
      <c r="HA7" s="484"/>
      <c r="HB7" s="484" t="s">
        <v>354</v>
      </c>
      <c r="HC7" s="484"/>
      <c r="HD7" s="484"/>
      <c r="HE7" s="484" t="s">
        <v>350</v>
      </c>
      <c r="HF7" s="484"/>
      <c r="HG7" s="484"/>
      <c r="HH7" s="484" t="s">
        <v>346</v>
      </c>
      <c r="HI7" s="484"/>
      <c r="HJ7" s="484"/>
      <c r="HK7" s="484"/>
      <c r="HL7" s="484"/>
      <c r="HM7" s="484"/>
      <c r="HN7" s="484"/>
      <c r="HO7" s="484"/>
      <c r="HP7" s="484" t="s">
        <v>336</v>
      </c>
      <c r="HQ7" s="484"/>
      <c r="HR7" s="484"/>
      <c r="HS7" s="484" t="s">
        <v>332</v>
      </c>
      <c r="HT7" s="484"/>
      <c r="HU7" s="484"/>
      <c r="HV7" s="484"/>
      <c r="HW7" s="484"/>
      <c r="HX7" s="484"/>
      <c r="HY7" s="484"/>
      <c r="HZ7" s="484" t="s">
        <v>322</v>
      </c>
      <c r="IA7" s="484"/>
      <c r="IB7" s="484"/>
      <c r="IC7" s="484" t="s">
        <v>318</v>
      </c>
      <c r="ID7" s="484"/>
      <c r="IE7" s="484"/>
      <c r="IF7" s="484"/>
      <c r="IG7" s="484"/>
      <c r="IH7" s="484"/>
      <c r="II7" s="484"/>
      <c r="IJ7" s="484"/>
      <c r="IK7" s="484"/>
      <c r="IL7" s="484"/>
      <c r="IM7" s="484" t="s">
        <v>303</v>
      </c>
      <c r="IN7" s="484"/>
      <c r="IO7" s="484"/>
      <c r="IP7" s="484"/>
      <c r="IQ7" s="484"/>
      <c r="IR7" s="484"/>
      <c r="IS7" s="484"/>
      <c r="IT7" s="484"/>
      <c r="IU7" s="484"/>
      <c r="IV7" s="484"/>
      <c r="IW7" s="484"/>
      <c r="IX7" s="484"/>
      <c r="IY7" s="484"/>
      <c r="IZ7" s="484"/>
      <c r="JA7" s="484"/>
      <c r="JB7" s="484"/>
      <c r="JC7" s="484"/>
      <c r="JD7" s="484"/>
      <c r="JE7" s="484"/>
      <c r="JF7" s="484"/>
      <c r="JG7" s="484"/>
      <c r="JH7" s="484"/>
      <c r="JI7" s="484"/>
      <c r="JJ7" s="484"/>
      <c r="JK7" s="484"/>
      <c r="JL7" s="484"/>
      <c r="JM7" s="484"/>
      <c r="JN7" s="484"/>
      <c r="JO7" s="484" t="s">
        <v>268</v>
      </c>
      <c r="JP7" s="484" t="s">
        <v>265</v>
      </c>
      <c r="JQ7" s="484"/>
      <c r="JR7" s="484"/>
      <c r="JS7" s="484"/>
      <c r="JT7" s="484"/>
      <c r="JU7" s="484"/>
      <c r="JV7" s="484"/>
      <c r="JW7" s="484" t="s">
        <v>254</v>
      </c>
      <c r="JX7" s="484"/>
      <c r="JY7" s="484"/>
      <c r="JZ7" s="484" t="s">
        <v>250</v>
      </c>
      <c r="KA7" s="484"/>
      <c r="KB7" s="484"/>
      <c r="KC7" s="484" t="s">
        <v>246</v>
      </c>
      <c r="KD7" s="484"/>
      <c r="KE7" s="484"/>
      <c r="KF7" s="484" t="s">
        <v>242</v>
      </c>
      <c r="KG7" s="484" t="s">
        <v>240</v>
      </c>
      <c r="KH7" s="484" t="s">
        <v>238</v>
      </c>
      <c r="KI7" s="484"/>
      <c r="KJ7" s="484"/>
      <c r="KK7" s="484"/>
      <c r="KL7" s="484"/>
      <c r="KM7" s="484"/>
      <c r="KN7" s="484"/>
      <c r="KO7" s="484"/>
      <c r="KP7" s="484"/>
      <c r="KQ7" s="484"/>
      <c r="KR7" s="484"/>
      <c r="KS7" s="484"/>
      <c r="KT7" s="484"/>
      <c r="KU7" s="484"/>
      <c r="KV7" s="234"/>
    </row>
    <row r="8" spans="3:339" ht="38.25" customHeight="1">
      <c r="C8" s="327"/>
      <c r="D8" s="493"/>
      <c r="E8" s="486"/>
      <c r="F8" s="486"/>
      <c r="G8" s="484" t="s">
        <v>1019</v>
      </c>
      <c r="H8" s="484" t="s">
        <v>636</v>
      </c>
      <c r="I8" s="484"/>
      <c r="J8" s="484"/>
      <c r="K8" s="484"/>
      <c r="L8" s="484"/>
      <c r="M8" s="484"/>
      <c r="N8" s="484"/>
      <c r="O8" s="484"/>
      <c r="P8" s="484" t="s">
        <v>621</v>
      </c>
      <c r="Q8" s="484" t="s">
        <v>620</v>
      </c>
      <c r="R8" s="484" t="s">
        <v>619</v>
      </c>
      <c r="S8" s="484" t="s">
        <v>617</v>
      </c>
      <c r="T8" s="484"/>
      <c r="U8" s="484"/>
      <c r="V8" s="484"/>
      <c r="W8" s="484"/>
      <c r="X8" s="484"/>
      <c r="Y8" s="484"/>
      <c r="Z8" s="484"/>
      <c r="AA8" s="484"/>
      <c r="AB8" s="484"/>
      <c r="AC8" s="484"/>
      <c r="AD8" s="484" t="s">
        <v>561</v>
      </c>
      <c r="AE8" s="484"/>
      <c r="AF8" s="484"/>
      <c r="AG8" s="484"/>
      <c r="AH8" s="484"/>
      <c r="AI8" s="484" t="s">
        <v>590</v>
      </c>
      <c r="AJ8" s="484" t="s">
        <v>588</v>
      </c>
      <c r="AK8" s="484" t="s">
        <v>586</v>
      </c>
      <c r="AL8" s="484" t="s">
        <v>584</v>
      </c>
      <c r="AM8" s="484" t="s">
        <v>582</v>
      </c>
      <c r="AN8" s="484" t="s">
        <v>580</v>
      </c>
      <c r="AO8" s="484" t="s">
        <v>578</v>
      </c>
      <c r="AP8" s="484" t="s">
        <v>576</v>
      </c>
      <c r="AQ8" s="484" t="s">
        <v>1019</v>
      </c>
      <c r="AR8" s="484" t="s">
        <v>574</v>
      </c>
      <c r="AS8" s="484"/>
      <c r="AT8" s="484"/>
      <c r="AU8" s="484"/>
      <c r="AV8" s="484"/>
      <c r="AW8" s="484"/>
      <c r="AX8" s="484"/>
      <c r="AY8" s="484" t="s">
        <v>565</v>
      </c>
      <c r="AZ8" s="484"/>
      <c r="BA8" s="484"/>
      <c r="BB8" s="484"/>
      <c r="BC8" s="484"/>
      <c r="BD8" s="484"/>
      <c r="BE8" s="484"/>
      <c r="BF8" s="484" t="s">
        <v>1019</v>
      </c>
      <c r="BG8" s="484" t="s">
        <v>550</v>
      </c>
      <c r="BH8" s="484"/>
      <c r="BI8" s="484"/>
      <c r="BJ8" s="484" t="s">
        <v>547</v>
      </c>
      <c r="BK8" s="484"/>
      <c r="BL8" s="484"/>
      <c r="BM8" s="484"/>
      <c r="BN8" s="484"/>
      <c r="BO8" s="484"/>
      <c r="BP8" s="484"/>
      <c r="BQ8" s="484" t="s">
        <v>540</v>
      </c>
      <c r="BR8" s="484"/>
      <c r="BS8" s="484"/>
      <c r="BT8" s="484" t="s">
        <v>536</v>
      </c>
      <c r="BU8" s="484"/>
      <c r="BV8" s="484"/>
      <c r="BW8" s="484" t="s">
        <v>1019</v>
      </c>
      <c r="BX8" s="484" t="s">
        <v>530</v>
      </c>
      <c r="BY8" s="484"/>
      <c r="BZ8" s="484"/>
      <c r="CA8" s="484"/>
      <c r="CB8" s="484" t="s">
        <v>526</v>
      </c>
      <c r="CC8" s="484"/>
      <c r="CD8" s="484"/>
      <c r="CE8" s="484"/>
      <c r="CF8" s="484" t="s">
        <v>521</v>
      </c>
      <c r="CG8" s="484"/>
      <c r="CH8" s="484"/>
      <c r="CI8" s="484"/>
      <c r="CJ8" s="484" t="s">
        <v>516</v>
      </c>
      <c r="CK8" s="484"/>
      <c r="CL8" s="484"/>
      <c r="CM8" s="484"/>
      <c r="CN8" s="484" t="s">
        <v>1019</v>
      </c>
      <c r="CO8" s="484" t="s">
        <v>509</v>
      </c>
      <c r="CP8" s="484"/>
      <c r="CQ8" s="484"/>
      <c r="CR8" s="484" t="s">
        <v>505</v>
      </c>
      <c r="CS8" s="484"/>
      <c r="CT8" s="484"/>
      <c r="CU8" s="484" t="s">
        <v>501</v>
      </c>
      <c r="CV8" s="484"/>
      <c r="CW8" s="484"/>
      <c r="CX8" s="484" t="s">
        <v>497</v>
      </c>
      <c r="CY8" s="484"/>
      <c r="CZ8" s="484"/>
      <c r="DA8" s="484" t="s">
        <v>1019</v>
      </c>
      <c r="DB8" s="484" t="s">
        <v>489</v>
      </c>
      <c r="DC8" s="484" t="s">
        <v>1020</v>
      </c>
      <c r="DD8" s="484" t="s">
        <v>1019</v>
      </c>
      <c r="DE8" s="484" t="s">
        <v>489</v>
      </c>
      <c r="DF8" s="484" t="s">
        <v>1020</v>
      </c>
      <c r="DG8" s="484"/>
      <c r="DH8" s="484"/>
      <c r="DI8" s="484" t="s">
        <v>1019</v>
      </c>
      <c r="DJ8" s="484" t="s">
        <v>478</v>
      </c>
      <c r="DK8" s="484"/>
      <c r="DL8" s="484"/>
      <c r="DM8" s="484" t="s">
        <v>474</v>
      </c>
      <c r="DN8" s="484"/>
      <c r="DO8" s="484"/>
      <c r="DP8" s="484" t="s">
        <v>470</v>
      </c>
      <c r="DQ8" s="484"/>
      <c r="DR8" s="484"/>
      <c r="DS8" s="484"/>
      <c r="DT8" s="484"/>
      <c r="DU8" s="484"/>
      <c r="DV8" s="484"/>
      <c r="DW8" s="484" t="s">
        <v>462</v>
      </c>
      <c r="DX8" s="484"/>
      <c r="DY8" s="484"/>
      <c r="DZ8" s="484" t="s">
        <v>458</v>
      </c>
      <c r="EA8" s="484"/>
      <c r="EB8" s="484"/>
      <c r="EC8" s="484" t="s">
        <v>454</v>
      </c>
      <c r="ED8" s="484"/>
      <c r="EE8" s="484"/>
      <c r="EF8" s="484" t="s">
        <v>450</v>
      </c>
      <c r="EG8" s="497"/>
      <c r="EH8" s="497"/>
      <c r="EI8" s="497"/>
      <c r="EJ8" s="484" t="s">
        <v>1019</v>
      </c>
      <c r="EK8" s="484" t="s">
        <v>444</v>
      </c>
      <c r="EL8" s="484"/>
      <c r="EM8" s="484"/>
      <c r="EN8" s="484" t="s">
        <v>440</v>
      </c>
      <c r="EO8" s="484"/>
      <c r="EP8" s="484"/>
      <c r="EQ8" s="484" t="s">
        <v>436</v>
      </c>
      <c r="ER8" s="497"/>
      <c r="ES8" s="497"/>
      <c r="ET8" s="497"/>
      <c r="EU8" s="484" t="s">
        <v>1019</v>
      </c>
      <c r="EV8" s="484" t="s">
        <v>430</v>
      </c>
      <c r="EW8" s="484"/>
      <c r="EX8" s="484"/>
      <c r="EY8" s="484" t="s">
        <v>426</v>
      </c>
      <c r="EZ8" s="484"/>
      <c r="FA8" s="484"/>
      <c r="FB8" s="484" t="s">
        <v>422</v>
      </c>
      <c r="FC8" s="497"/>
      <c r="FD8" s="497"/>
      <c r="FE8" s="497"/>
      <c r="FF8" s="484" t="s">
        <v>418</v>
      </c>
      <c r="FG8" s="497"/>
      <c r="FH8" s="497"/>
      <c r="FI8" s="497"/>
      <c r="FJ8" s="484" t="s">
        <v>1019</v>
      </c>
      <c r="FK8" s="484" t="s">
        <v>410</v>
      </c>
      <c r="FL8" s="484"/>
      <c r="FM8" s="484"/>
      <c r="FN8" s="484" t="s">
        <v>406</v>
      </c>
      <c r="FO8" s="484"/>
      <c r="FP8" s="484"/>
      <c r="FQ8" s="484" t="s">
        <v>402</v>
      </c>
      <c r="FR8" s="484"/>
      <c r="FS8" s="484"/>
      <c r="FT8" s="484" t="s">
        <v>398</v>
      </c>
      <c r="FU8" s="484"/>
      <c r="FV8" s="484"/>
      <c r="FW8" s="484" t="s">
        <v>394</v>
      </c>
      <c r="FX8" s="484"/>
      <c r="FY8" s="484"/>
      <c r="FZ8" s="484" t="s">
        <v>390</v>
      </c>
      <c r="GA8" s="484"/>
      <c r="GB8" s="484"/>
      <c r="GC8" s="484" t="s">
        <v>386</v>
      </c>
      <c r="GD8" s="484"/>
      <c r="GE8" s="484"/>
      <c r="GF8" s="484" t="s">
        <v>382</v>
      </c>
      <c r="GG8" s="484"/>
      <c r="GH8" s="484"/>
      <c r="GI8" s="484" t="s">
        <v>378</v>
      </c>
      <c r="GJ8" s="484"/>
      <c r="GK8" s="484"/>
      <c r="GL8" s="484" t="s">
        <v>374</v>
      </c>
      <c r="GM8" s="484"/>
      <c r="GN8" s="484"/>
      <c r="GO8" s="484" t="s">
        <v>370</v>
      </c>
      <c r="GP8" s="484"/>
      <c r="GQ8" s="484"/>
      <c r="GR8" s="484" t="s">
        <v>366</v>
      </c>
      <c r="GS8" s="497"/>
      <c r="GT8" s="497"/>
      <c r="GU8" s="497"/>
      <c r="GV8" s="484" t="s">
        <v>1019</v>
      </c>
      <c r="GW8" s="484" t="s">
        <v>220</v>
      </c>
      <c r="GX8" s="484" t="s">
        <v>218</v>
      </c>
      <c r="GY8" s="484" t="s">
        <v>1019</v>
      </c>
      <c r="GZ8" s="484" t="s">
        <v>220</v>
      </c>
      <c r="HA8" s="484" t="s">
        <v>218</v>
      </c>
      <c r="HB8" s="484" t="s">
        <v>1019</v>
      </c>
      <c r="HC8" s="484" t="s">
        <v>220</v>
      </c>
      <c r="HD8" s="484" t="s">
        <v>218</v>
      </c>
      <c r="HE8" s="484" t="s">
        <v>1019</v>
      </c>
      <c r="HF8" s="484" t="s">
        <v>220</v>
      </c>
      <c r="HG8" s="484" t="s">
        <v>218</v>
      </c>
      <c r="HH8" s="484" t="s">
        <v>1019</v>
      </c>
      <c r="HI8" s="484" t="s">
        <v>344</v>
      </c>
      <c r="HJ8" s="484"/>
      <c r="HK8" s="484"/>
      <c r="HL8" s="484" t="s">
        <v>293</v>
      </c>
      <c r="HM8" s="497"/>
      <c r="HN8" s="497"/>
      <c r="HO8" s="497"/>
      <c r="HP8" s="484" t="s">
        <v>1019</v>
      </c>
      <c r="HQ8" s="484" t="s">
        <v>220</v>
      </c>
      <c r="HR8" s="484" t="s">
        <v>218</v>
      </c>
      <c r="HS8" s="484" t="s">
        <v>1019</v>
      </c>
      <c r="HT8" s="484" t="s">
        <v>330</v>
      </c>
      <c r="HU8" s="484"/>
      <c r="HV8" s="484"/>
      <c r="HW8" s="484" t="s">
        <v>326</v>
      </c>
      <c r="HX8" s="484"/>
      <c r="HY8" s="484"/>
      <c r="HZ8" s="484" t="s">
        <v>1019</v>
      </c>
      <c r="IA8" s="484" t="s">
        <v>220</v>
      </c>
      <c r="IB8" s="484" t="s">
        <v>218</v>
      </c>
      <c r="IC8" s="484" t="s">
        <v>1019</v>
      </c>
      <c r="ID8" s="484" t="s">
        <v>315</v>
      </c>
      <c r="IE8" s="484"/>
      <c r="IF8" s="484"/>
      <c r="IG8" s="484" t="s">
        <v>311</v>
      </c>
      <c r="IH8" s="484"/>
      <c r="II8" s="484"/>
      <c r="IJ8" s="484" t="s">
        <v>307</v>
      </c>
      <c r="IK8" s="484"/>
      <c r="IL8" s="484"/>
      <c r="IM8" s="484" t="s">
        <v>1019</v>
      </c>
      <c r="IN8" s="484" t="s">
        <v>301</v>
      </c>
      <c r="IO8" s="484"/>
      <c r="IP8" s="484"/>
      <c r="IQ8" s="484" t="s">
        <v>297</v>
      </c>
      <c r="IR8" s="484"/>
      <c r="IS8" s="484"/>
      <c r="IT8" s="484" t="s">
        <v>293</v>
      </c>
      <c r="IU8" s="497"/>
      <c r="IV8" s="497"/>
      <c r="IW8" s="497"/>
      <c r="IX8" s="484" t="s">
        <v>289</v>
      </c>
      <c r="IY8" s="484"/>
      <c r="IZ8" s="484"/>
      <c r="JA8" s="484"/>
      <c r="JB8" s="484"/>
      <c r="JC8" s="484"/>
      <c r="JD8" s="484"/>
      <c r="JE8" s="484"/>
      <c r="JF8" s="484"/>
      <c r="JG8" s="484"/>
      <c r="JH8" s="484"/>
      <c r="JI8" s="484"/>
      <c r="JJ8" s="484"/>
      <c r="JK8" s="484"/>
      <c r="JL8" s="484"/>
      <c r="JM8" s="484"/>
      <c r="JN8" s="484"/>
      <c r="JO8" s="484"/>
      <c r="JP8" s="484" t="s">
        <v>1019</v>
      </c>
      <c r="JQ8" s="484" t="s">
        <v>262</v>
      </c>
      <c r="JR8" s="484"/>
      <c r="JS8" s="484"/>
      <c r="JT8" s="484" t="s">
        <v>258</v>
      </c>
      <c r="JU8" s="484"/>
      <c r="JV8" s="484"/>
      <c r="JW8" s="484" t="s">
        <v>1019</v>
      </c>
      <c r="JX8" s="484" t="s">
        <v>220</v>
      </c>
      <c r="JY8" s="484" t="s">
        <v>218</v>
      </c>
      <c r="JZ8" s="484" t="s">
        <v>1019</v>
      </c>
      <c r="KA8" s="484" t="s">
        <v>220</v>
      </c>
      <c r="KB8" s="484" t="s">
        <v>218</v>
      </c>
      <c r="KC8" s="484" t="s">
        <v>1019</v>
      </c>
      <c r="KD8" s="484" t="s">
        <v>220</v>
      </c>
      <c r="KE8" s="484" t="s">
        <v>218</v>
      </c>
      <c r="KF8" s="484"/>
      <c r="KG8" s="484"/>
      <c r="KH8" s="484" t="s">
        <v>1019</v>
      </c>
      <c r="KI8" s="484" t="s">
        <v>235</v>
      </c>
      <c r="KJ8" s="484"/>
      <c r="KK8" s="484"/>
      <c r="KL8" s="484" t="s">
        <v>230</v>
      </c>
      <c r="KM8" s="484"/>
      <c r="KN8" s="484"/>
      <c r="KO8" s="484" t="s">
        <v>226</v>
      </c>
      <c r="KP8" s="484"/>
      <c r="KQ8" s="484"/>
      <c r="KR8" s="484" t="s">
        <v>222</v>
      </c>
      <c r="KS8" s="497"/>
      <c r="KT8" s="497"/>
      <c r="KU8" s="497"/>
      <c r="KV8" s="234"/>
    </row>
    <row r="9" spans="3:339">
      <c r="C9" s="327"/>
      <c r="D9" s="493"/>
      <c r="E9" s="486"/>
      <c r="F9" s="486"/>
      <c r="G9" s="484"/>
      <c r="H9" s="484" t="s">
        <v>1019</v>
      </c>
      <c r="I9" s="484" t="s">
        <v>634</v>
      </c>
      <c r="J9" s="484" t="s">
        <v>632</v>
      </c>
      <c r="K9" s="484" t="s">
        <v>630</v>
      </c>
      <c r="L9" s="484" t="s">
        <v>628</v>
      </c>
      <c r="M9" s="484" t="s">
        <v>626</v>
      </c>
      <c r="N9" s="484" t="s">
        <v>624</v>
      </c>
      <c r="O9" s="484" t="s">
        <v>622</v>
      </c>
      <c r="P9" s="484"/>
      <c r="Q9" s="484"/>
      <c r="R9" s="484"/>
      <c r="S9" s="484" t="s">
        <v>1019</v>
      </c>
      <c r="T9" s="484" t="s">
        <v>615</v>
      </c>
      <c r="U9" s="484" t="s">
        <v>613</v>
      </c>
      <c r="V9" s="484" t="s">
        <v>611</v>
      </c>
      <c r="W9" s="484" t="s">
        <v>609</v>
      </c>
      <c r="X9" s="484" t="s">
        <v>607</v>
      </c>
      <c r="Y9" s="484" t="s">
        <v>605</v>
      </c>
      <c r="Z9" s="484" t="s">
        <v>603</v>
      </c>
      <c r="AA9" s="484" t="s">
        <v>601</v>
      </c>
      <c r="AB9" s="484" t="s">
        <v>599</v>
      </c>
      <c r="AC9" s="484" t="s">
        <v>597</v>
      </c>
      <c r="AD9" s="484" t="s">
        <v>1019</v>
      </c>
      <c r="AE9" s="484" t="s">
        <v>559</v>
      </c>
      <c r="AF9" s="484" t="s">
        <v>557</v>
      </c>
      <c r="AG9" s="484" t="s">
        <v>555</v>
      </c>
      <c r="AH9" s="484" t="s">
        <v>553</v>
      </c>
      <c r="AI9" s="484"/>
      <c r="AJ9" s="484"/>
      <c r="AK9" s="484"/>
      <c r="AL9" s="484"/>
      <c r="AM9" s="484"/>
      <c r="AN9" s="484"/>
      <c r="AO9" s="484"/>
      <c r="AP9" s="484"/>
      <c r="AQ9" s="484"/>
      <c r="AR9" s="484" t="s">
        <v>1019</v>
      </c>
      <c r="AS9" s="484" t="s">
        <v>572</v>
      </c>
      <c r="AT9" s="484" t="s">
        <v>570</v>
      </c>
      <c r="AU9" s="484"/>
      <c r="AV9" s="484"/>
      <c r="AW9" s="484"/>
      <c r="AX9" s="484"/>
      <c r="AY9" s="484" t="s">
        <v>1019</v>
      </c>
      <c r="AZ9" s="484" t="s">
        <v>563</v>
      </c>
      <c r="BA9" s="484" t="s">
        <v>561</v>
      </c>
      <c r="BB9" s="484"/>
      <c r="BC9" s="484"/>
      <c r="BD9" s="484"/>
      <c r="BE9" s="484"/>
      <c r="BF9" s="484"/>
      <c r="BG9" s="484" t="s">
        <v>1019</v>
      </c>
      <c r="BH9" s="484" t="s">
        <v>220</v>
      </c>
      <c r="BI9" s="484" t="s">
        <v>218</v>
      </c>
      <c r="BJ9" s="484" t="s">
        <v>1019</v>
      </c>
      <c r="BK9" s="484" t="s">
        <v>444</v>
      </c>
      <c r="BL9" s="484"/>
      <c r="BM9" s="484"/>
      <c r="BN9" s="484" t="s">
        <v>440</v>
      </c>
      <c r="BO9" s="484"/>
      <c r="BP9" s="484"/>
      <c r="BQ9" s="484" t="s">
        <v>1019</v>
      </c>
      <c r="BR9" s="484" t="s">
        <v>220</v>
      </c>
      <c r="BS9" s="484" t="s">
        <v>218</v>
      </c>
      <c r="BT9" s="484" t="s">
        <v>1019</v>
      </c>
      <c r="BU9" s="484" t="s">
        <v>220</v>
      </c>
      <c r="BV9" s="484" t="s">
        <v>218</v>
      </c>
      <c r="BW9" s="484"/>
      <c r="BX9" s="484" t="s">
        <v>1019</v>
      </c>
      <c r="BY9" s="484" t="s">
        <v>220</v>
      </c>
      <c r="BZ9" s="484" t="s">
        <v>218</v>
      </c>
      <c r="CA9" s="484" t="s">
        <v>1021</v>
      </c>
      <c r="CB9" s="484" t="s">
        <v>1019</v>
      </c>
      <c r="CC9" s="484" t="s">
        <v>220</v>
      </c>
      <c r="CD9" s="484" t="s">
        <v>218</v>
      </c>
      <c r="CE9" s="484" t="s">
        <v>1022</v>
      </c>
      <c r="CF9" s="484" t="s">
        <v>1019</v>
      </c>
      <c r="CG9" s="484" t="s">
        <v>220</v>
      </c>
      <c r="CH9" s="484" t="s">
        <v>218</v>
      </c>
      <c r="CI9" s="484" t="s">
        <v>1022</v>
      </c>
      <c r="CJ9" s="484" t="s">
        <v>1019</v>
      </c>
      <c r="CK9" s="484" t="s">
        <v>220</v>
      </c>
      <c r="CL9" s="484" t="s">
        <v>218</v>
      </c>
      <c r="CM9" s="484" t="s">
        <v>1022</v>
      </c>
      <c r="CN9" s="484"/>
      <c r="CO9" s="484" t="s">
        <v>1019</v>
      </c>
      <c r="CP9" s="484" t="s">
        <v>220</v>
      </c>
      <c r="CQ9" s="484" t="s">
        <v>218</v>
      </c>
      <c r="CR9" s="484" t="s">
        <v>1019</v>
      </c>
      <c r="CS9" s="484" t="s">
        <v>220</v>
      </c>
      <c r="CT9" s="484" t="s">
        <v>218</v>
      </c>
      <c r="CU9" s="484" t="s">
        <v>1019</v>
      </c>
      <c r="CV9" s="484" t="s">
        <v>220</v>
      </c>
      <c r="CW9" s="484" t="s">
        <v>218</v>
      </c>
      <c r="CX9" s="484" t="s">
        <v>1019</v>
      </c>
      <c r="CY9" s="484" t="s">
        <v>220</v>
      </c>
      <c r="CZ9" s="484" t="s">
        <v>218</v>
      </c>
      <c r="DA9" s="484"/>
      <c r="DB9" s="484" t="s">
        <v>489</v>
      </c>
      <c r="DC9" s="484" t="s">
        <v>486</v>
      </c>
      <c r="DD9" s="484"/>
      <c r="DE9" s="484" t="s">
        <v>489</v>
      </c>
      <c r="DF9" s="484" t="s">
        <v>486</v>
      </c>
      <c r="DG9" s="484"/>
      <c r="DH9" s="484"/>
      <c r="DI9" s="484"/>
      <c r="DJ9" s="484" t="s">
        <v>1019</v>
      </c>
      <c r="DK9" s="484" t="s">
        <v>220</v>
      </c>
      <c r="DL9" s="484" t="s">
        <v>218</v>
      </c>
      <c r="DM9" s="484" t="s">
        <v>1019</v>
      </c>
      <c r="DN9" s="484" t="s">
        <v>220</v>
      </c>
      <c r="DO9" s="484" t="s">
        <v>218</v>
      </c>
      <c r="DP9" s="484" t="s">
        <v>1019</v>
      </c>
      <c r="DQ9" s="484" t="s">
        <v>444</v>
      </c>
      <c r="DR9" s="484"/>
      <c r="DS9" s="484"/>
      <c r="DT9" s="484" t="s">
        <v>440</v>
      </c>
      <c r="DU9" s="484"/>
      <c r="DV9" s="484"/>
      <c r="DW9" s="484" t="s">
        <v>1019</v>
      </c>
      <c r="DX9" s="484" t="s">
        <v>220</v>
      </c>
      <c r="DY9" s="484" t="s">
        <v>218</v>
      </c>
      <c r="DZ9" s="484" t="s">
        <v>1019</v>
      </c>
      <c r="EA9" s="484" t="s">
        <v>220</v>
      </c>
      <c r="EB9" s="484" t="s">
        <v>218</v>
      </c>
      <c r="EC9" s="484" t="s">
        <v>1019</v>
      </c>
      <c r="ED9" s="484" t="s">
        <v>220</v>
      </c>
      <c r="EE9" s="484" t="s">
        <v>218</v>
      </c>
      <c r="EF9" s="484" t="s">
        <v>1041</v>
      </c>
      <c r="EG9" s="484" t="s">
        <v>1019</v>
      </c>
      <c r="EH9" s="484" t="s">
        <v>220</v>
      </c>
      <c r="EI9" s="484" t="s">
        <v>218</v>
      </c>
      <c r="EJ9" s="484"/>
      <c r="EK9" s="484" t="s">
        <v>1019</v>
      </c>
      <c r="EL9" s="484" t="s">
        <v>220</v>
      </c>
      <c r="EM9" s="484" t="s">
        <v>218</v>
      </c>
      <c r="EN9" s="484" t="s">
        <v>1019</v>
      </c>
      <c r="EO9" s="484" t="s">
        <v>220</v>
      </c>
      <c r="EP9" s="484" t="s">
        <v>218</v>
      </c>
      <c r="EQ9" s="484" t="s">
        <v>1041</v>
      </c>
      <c r="ER9" s="484" t="s">
        <v>1019</v>
      </c>
      <c r="ES9" s="484" t="s">
        <v>220</v>
      </c>
      <c r="ET9" s="484" t="s">
        <v>218</v>
      </c>
      <c r="EU9" s="484"/>
      <c r="EV9" s="484" t="s">
        <v>1019</v>
      </c>
      <c r="EW9" s="484" t="s">
        <v>220</v>
      </c>
      <c r="EX9" s="484" t="s">
        <v>218</v>
      </c>
      <c r="EY9" s="484" t="s">
        <v>1019</v>
      </c>
      <c r="EZ9" s="484" t="s">
        <v>220</v>
      </c>
      <c r="FA9" s="484" t="s">
        <v>218</v>
      </c>
      <c r="FB9" s="484" t="s">
        <v>1041</v>
      </c>
      <c r="FC9" s="484" t="s">
        <v>1019</v>
      </c>
      <c r="FD9" s="484" t="s">
        <v>220</v>
      </c>
      <c r="FE9" s="484" t="s">
        <v>218</v>
      </c>
      <c r="FF9" s="484" t="s">
        <v>1041</v>
      </c>
      <c r="FG9" s="484" t="s">
        <v>1019</v>
      </c>
      <c r="FH9" s="484" t="s">
        <v>220</v>
      </c>
      <c r="FI9" s="484" t="s">
        <v>218</v>
      </c>
      <c r="FJ9" s="484"/>
      <c r="FK9" s="484" t="s">
        <v>1019</v>
      </c>
      <c r="FL9" s="484" t="s">
        <v>220</v>
      </c>
      <c r="FM9" s="484" t="s">
        <v>218</v>
      </c>
      <c r="FN9" s="484" t="s">
        <v>1019</v>
      </c>
      <c r="FO9" s="484" t="s">
        <v>220</v>
      </c>
      <c r="FP9" s="484" t="s">
        <v>218</v>
      </c>
      <c r="FQ9" s="484" t="s">
        <v>1019</v>
      </c>
      <c r="FR9" s="484" t="s">
        <v>220</v>
      </c>
      <c r="FS9" s="484" t="s">
        <v>218</v>
      </c>
      <c r="FT9" s="484" t="s">
        <v>1019</v>
      </c>
      <c r="FU9" s="484" t="s">
        <v>220</v>
      </c>
      <c r="FV9" s="484" t="s">
        <v>218</v>
      </c>
      <c r="FW9" s="484" t="s">
        <v>1019</v>
      </c>
      <c r="FX9" s="484" t="s">
        <v>220</v>
      </c>
      <c r="FY9" s="484" t="s">
        <v>218</v>
      </c>
      <c r="FZ9" s="484" t="s">
        <v>1019</v>
      </c>
      <c r="GA9" s="484" t="s">
        <v>220</v>
      </c>
      <c r="GB9" s="484" t="s">
        <v>218</v>
      </c>
      <c r="GC9" s="484" t="s">
        <v>1019</v>
      </c>
      <c r="GD9" s="484" t="s">
        <v>220</v>
      </c>
      <c r="GE9" s="484" t="s">
        <v>218</v>
      </c>
      <c r="GF9" s="484" t="s">
        <v>1019</v>
      </c>
      <c r="GG9" s="484" t="s">
        <v>220</v>
      </c>
      <c r="GH9" s="484" t="s">
        <v>218</v>
      </c>
      <c r="GI9" s="484" t="s">
        <v>1019</v>
      </c>
      <c r="GJ9" s="484" t="s">
        <v>220</v>
      </c>
      <c r="GK9" s="484" t="s">
        <v>218</v>
      </c>
      <c r="GL9" s="484" t="s">
        <v>1019</v>
      </c>
      <c r="GM9" s="484" t="s">
        <v>220</v>
      </c>
      <c r="GN9" s="484" t="s">
        <v>218</v>
      </c>
      <c r="GO9" s="484" t="s">
        <v>1019</v>
      </c>
      <c r="GP9" s="484" t="s">
        <v>220</v>
      </c>
      <c r="GQ9" s="484" t="s">
        <v>218</v>
      </c>
      <c r="GR9" s="484" t="s">
        <v>1041</v>
      </c>
      <c r="GS9" s="484" t="s">
        <v>1019</v>
      </c>
      <c r="GT9" s="484" t="s">
        <v>220</v>
      </c>
      <c r="GU9" s="484" t="s">
        <v>218</v>
      </c>
      <c r="GV9" s="484"/>
      <c r="GW9" s="484"/>
      <c r="GX9" s="484"/>
      <c r="GY9" s="484"/>
      <c r="GZ9" s="484"/>
      <c r="HA9" s="484"/>
      <c r="HB9" s="484"/>
      <c r="HC9" s="484"/>
      <c r="HD9" s="484"/>
      <c r="HE9" s="484"/>
      <c r="HF9" s="484"/>
      <c r="HG9" s="484"/>
      <c r="HH9" s="484"/>
      <c r="HI9" s="484" t="s">
        <v>1019</v>
      </c>
      <c r="HJ9" s="484" t="s">
        <v>220</v>
      </c>
      <c r="HK9" s="484" t="s">
        <v>218</v>
      </c>
      <c r="HL9" s="484" t="s">
        <v>1041</v>
      </c>
      <c r="HM9" s="484" t="s">
        <v>1019</v>
      </c>
      <c r="HN9" s="484" t="s">
        <v>220</v>
      </c>
      <c r="HO9" s="484" t="s">
        <v>218</v>
      </c>
      <c r="HP9" s="484"/>
      <c r="HQ9" s="484"/>
      <c r="HR9" s="484"/>
      <c r="HS9" s="484"/>
      <c r="HT9" s="484" t="s">
        <v>1019</v>
      </c>
      <c r="HU9" s="484" t="s">
        <v>220</v>
      </c>
      <c r="HV9" s="484" t="s">
        <v>218</v>
      </c>
      <c r="HW9" s="484" t="s">
        <v>1019</v>
      </c>
      <c r="HX9" s="484" t="s">
        <v>220</v>
      </c>
      <c r="HY9" s="484" t="s">
        <v>218</v>
      </c>
      <c r="HZ9" s="484"/>
      <c r="IA9" s="484"/>
      <c r="IB9" s="484"/>
      <c r="IC9" s="484"/>
      <c r="ID9" s="484" t="s">
        <v>1019</v>
      </c>
      <c r="IE9" s="484" t="s">
        <v>220</v>
      </c>
      <c r="IF9" s="484" t="s">
        <v>218</v>
      </c>
      <c r="IG9" s="484" t="s">
        <v>1019</v>
      </c>
      <c r="IH9" s="484" t="s">
        <v>220</v>
      </c>
      <c r="II9" s="484" t="s">
        <v>218</v>
      </c>
      <c r="IJ9" s="484" t="s">
        <v>1019</v>
      </c>
      <c r="IK9" s="484" t="s">
        <v>220</v>
      </c>
      <c r="IL9" s="484" t="s">
        <v>218</v>
      </c>
      <c r="IM9" s="484"/>
      <c r="IN9" s="484" t="s">
        <v>1019</v>
      </c>
      <c r="IO9" s="484" t="s">
        <v>220</v>
      </c>
      <c r="IP9" s="484" t="s">
        <v>218</v>
      </c>
      <c r="IQ9" s="484" t="s">
        <v>1019</v>
      </c>
      <c r="IR9" s="484" t="s">
        <v>220</v>
      </c>
      <c r="IS9" s="484" t="s">
        <v>218</v>
      </c>
      <c r="IT9" s="484" t="s">
        <v>1041</v>
      </c>
      <c r="IU9" s="484" t="s">
        <v>1019</v>
      </c>
      <c r="IV9" s="484" t="s">
        <v>220</v>
      </c>
      <c r="IW9" s="484" t="s">
        <v>218</v>
      </c>
      <c r="IX9" s="484" t="s">
        <v>1019</v>
      </c>
      <c r="IY9" s="484" t="s">
        <v>287</v>
      </c>
      <c r="IZ9" s="484"/>
      <c r="JA9" s="484"/>
      <c r="JB9" s="484" t="s">
        <v>283</v>
      </c>
      <c r="JC9" s="484"/>
      <c r="JD9" s="484"/>
      <c r="JE9" s="484" t="s">
        <v>279</v>
      </c>
      <c r="JF9" s="484"/>
      <c r="JG9" s="484"/>
      <c r="JH9" s="484" t="s">
        <v>275</v>
      </c>
      <c r="JI9" s="484"/>
      <c r="JJ9" s="484"/>
      <c r="JK9" s="484" t="s">
        <v>271</v>
      </c>
      <c r="JL9" s="497"/>
      <c r="JM9" s="497"/>
      <c r="JN9" s="497"/>
      <c r="JO9" s="484"/>
      <c r="JP9" s="484"/>
      <c r="JQ9" s="484" t="s">
        <v>1019</v>
      </c>
      <c r="JR9" s="484" t="s">
        <v>220</v>
      </c>
      <c r="JS9" s="484" t="s">
        <v>218</v>
      </c>
      <c r="JT9" s="484" t="s">
        <v>1019</v>
      </c>
      <c r="JU9" s="484" t="s">
        <v>220</v>
      </c>
      <c r="JV9" s="484" t="s">
        <v>218</v>
      </c>
      <c r="JW9" s="484"/>
      <c r="JX9" s="484"/>
      <c r="JY9" s="484"/>
      <c r="JZ9" s="484"/>
      <c r="KA9" s="484"/>
      <c r="KB9" s="484"/>
      <c r="KC9" s="484"/>
      <c r="KD9" s="484"/>
      <c r="KE9" s="484"/>
      <c r="KF9" s="484"/>
      <c r="KG9" s="484"/>
      <c r="KH9" s="484"/>
      <c r="KI9" s="484" t="s">
        <v>1019</v>
      </c>
      <c r="KJ9" s="484" t="s">
        <v>220</v>
      </c>
      <c r="KK9" s="484" t="s">
        <v>218</v>
      </c>
      <c r="KL9" s="484" t="s">
        <v>1019</v>
      </c>
      <c r="KM9" s="484" t="s">
        <v>220</v>
      </c>
      <c r="KN9" s="484" t="s">
        <v>218</v>
      </c>
      <c r="KO9" s="484" t="s">
        <v>1019</v>
      </c>
      <c r="KP9" s="484" t="s">
        <v>220</v>
      </c>
      <c r="KQ9" s="484" t="s">
        <v>218</v>
      </c>
      <c r="KR9" s="484" t="s">
        <v>1041</v>
      </c>
      <c r="KS9" s="484" t="s">
        <v>1019</v>
      </c>
      <c r="KT9" s="484" t="s">
        <v>220</v>
      </c>
      <c r="KU9" s="484" t="s">
        <v>218</v>
      </c>
      <c r="KV9" s="234"/>
    </row>
    <row r="10" spans="3:339" ht="22.5">
      <c r="C10" s="327"/>
      <c r="D10" s="493"/>
      <c r="E10" s="486"/>
      <c r="F10" s="486"/>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328" t="s">
        <v>1019</v>
      </c>
      <c r="AU10" s="328" t="s">
        <v>559</v>
      </c>
      <c r="AV10" s="328" t="s">
        <v>557</v>
      </c>
      <c r="AW10" s="328" t="s">
        <v>555</v>
      </c>
      <c r="AX10" s="328" t="s">
        <v>553</v>
      </c>
      <c r="AY10" s="484"/>
      <c r="AZ10" s="484"/>
      <c r="BA10" s="328" t="s">
        <v>1019</v>
      </c>
      <c r="BB10" s="328" t="s">
        <v>559</v>
      </c>
      <c r="BC10" s="328" t="s">
        <v>557</v>
      </c>
      <c r="BD10" s="328" t="s">
        <v>555</v>
      </c>
      <c r="BE10" s="328" t="s">
        <v>553</v>
      </c>
      <c r="BF10" s="484"/>
      <c r="BG10" s="484"/>
      <c r="BH10" s="484"/>
      <c r="BI10" s="484"/>
      <c r="BJ10" s="484"/>
      <c r="BK10" s="328" t="s">
        <v>1019</v>
      </c>
      <c r="BL10" s="328" t="s">
        <v>220</v>
      </c>
      <c r="BM10" s="328" t="s">
        <v>218</v>
      </c>
      <c r="BN10" s="328" t="s">
        <v>1019</v>
      </c>
      <c r="BO10" s="328" t="s">
        <v>220</v>
      </c>
      <c r="BP10" s="328" t="s">
        <v>218</v>
      </c>
      <c r="BQ10" s="484"/>
      <c r="BR10" s="484"/>
      <c r="BS10" s="484"/>
      <c r="BT10" s="484"/>
      <c r="BU10" s="484"/>
      <c r="BV10" s="484"/>
      <c r="BW10" s="484"/>
      <c r="BX10" s="484"/>
      <c r="BY10" s="484"/>
      <c r="BZ10" s="484"/>
      <c r="CA10" s="484"/>
      <c r="CB10" s="484"/>
      <c r="CC10" s="484"/>
      <c r="CD10" s="484"/>
      <c r="CE10" s="484"/>
      <c r="CF10" s="484"/>
      <c r="CG10" s="484"/>
      <c r="CH10" s="484"/>
      <c r="CI10" s="484"/>
      <c r="CJ10" s="484"/>
      <c r="CK10" s="484"/>
      <c r="CL10" s="484"/>
      <c r="CM10" s="484"/>
      <c r="CN10" s="484"/>
      <c r="CO10" s="484"/>
      <c r="CP10" s="484"/>
      <c r="CQ10" s="484"/>
      <c r="CR10" s="484"/>
      <c r="CS10" s="484"/>
      <c r="CT10" s="484"/>
      <c r="CU10" s="484"/>
      <c r="CV10" s="484"/>
      <c r="CW10" s="484"/>
      <c r="CX10" s="484"/>
      <c r="CY10" s="484"/>
      <c r="CZ10" s="484"/>
      <c r="DA10" s="484"/>
      <c r="DB10" s="484"/>
      <c r="DC10" s="484"/>
      <c r="DD10" s="484"/>
      <c r="DE10" s="484"/>
      <c r="DF10" s="484"/>
      <c r="DG10" s="484"/>
      <c r="DH10" s="484"/>
      <c r="DI10" s="484"/>
      <c r="DJ10" s="484"/>
      <c r="DK10" s="484"/>
      <c r="DL10" s="484"/>
      <c r="DM10" s="484"/>
      <c r="DN10" s="484"/>
      <c r="DO10" s="484"/>
      <c r="DP10" s="484"/>
      <c r="DQ10" s="328" t="s">
        <v>1019</v>
      </c>
      <c r="DR10" s="328" t="s">
        <v>220</v>
      </c>
      <c r="DS10" s="328" t="s">
        <v>218</v>
      </c>
      <c r="DT10" s="328" t="s">
        <v>1019</v>
      </c>
      <c r="DU10" s="328" t="s">
        <v>220</v>
      </c>
      <c r="DV10" s="328" t="s">
        <v>218</v>
      </c>
      <c r="DW10" s="484"/>
      <c r="DX10" s="484"/>
      <c r="DY10" s="484"/>
      <c r="DZ10" s="484"/>
      <c r="EA10" s="484"/>
      <c r="EB10" s="484"/>
      <c r="EC10" s="484"/>
      <c r="ED10" s="484"/>
      <c r="EE10" s="484"/>
      <c r="EF10" s="493"/>
      <c r="EG10" s="484"/>
      <c r="EH10" s="484"/>
      <c r="EI10" s="484"/>
      <c r="EJ10" s="484"/>
      <c r="EK10" s="484"/>
      <c r="EL10" s="484"/>
      <c r="EM10" s="484"/>
      <c r="EN10" s="484"/>
      <c r="EO10" s="484"/>
      <c r="EP10" s="484"/>
      <c r="EQ10" s="493"/>
      <c r="ER10" s="484"/>
      <c r="ES10" s="484"/>
      <c r="ET10" s="484"/>
      <c r="EU10" s="484"/>
      <c r="EV10" s="484"/>
      <c r="EW10" s="484"/>
      <c r="EX10" s="484"/>
      <c r="EY10" s="484"/>
      <c r="EZ10" s="484"/>
      <c r="FA10" s="484"/>
      <c r="FB10" s="493"/>
      <c r="FC10" s="484"/>
      <c r="FD10" s="484"/>
      <c r="FE10" s="484"/>
      <c r="FF10" s="493"/>
      <c r="FG10" s="484"/>
      <c r="FH10" s="484"/>
      <c r="FI10" s="484"/>
      <c r="FJ10" s="484"/>
      <c r="FK10" s="484"/>
      <c r="FL10" s="484"/>
      <c r="FM10" s="484"/>
      <c r="FN10" s="484"/>
      <c r="FO10" s="484"/>
      <c r="FP10" s="484"/>
      <c r="FQ10" s="484"/>
      <c r="FR10" s="484"/>
      <c r="FS10" s="484"/>
      <c r="FT10" s="484"/>
      <c r="FU10" s="484"/>
      <c r="FV10" s="484"/>
      <c r="FW10" s="484"/>
      <c r="FX10" s="484"/>
      <c r="FY10" s="484"/>
      <c r="FZ10" s="484"/>
      <c r="GA10" s="484"/>
      <c r="GB10" s="484"/>
      <c r="GC10" s="484"/>
      <c r="GD10" s="484"/>
      <c r="GE10" s="484"/>
      <c r="GF10" s="484"/>
      <c r="GG10" s="484"/>
      <c r="GH10" s="484"/>
      <c r="GI10" s="484"/>
      <c r="GJ10" s="484"/>
      <c r="GK10" s="484"/>
      <c r="GL10" s="484"/>
      <c r="GM10" s="484"/>
      <c r="GN10" s="484"/>
      <c r="GO10" s="484"/>
      <c r="GP10" s="484"/>
      <c r="GQ10" s="484"/>
      <c r="GR10" s="493"/>
      <c r="GS10" s="484"/>
      <c r="GT10" s="484"/>
      <c r="GU10" s="484"/>
      <c r="GV10" s="484"/>
      <c r="GW10" s="484"/>
      <c r="GX10" s="484"/>
      <c r="GY10" s="484"/>
      <c r="GZ10" s="484"/>
      <c r="HA10" s="484"/>
      <c r="HB10" s="484"/>
      <c r="HC10" s="484"/>
      <c r="HD10" s="484"/>
      <c r="HE10" s="484"/>
      <c r="HF10" s="484"/>
      <c r="HG10" s="484"/>
      <c r="HH10" s="484"/>
      <c r="HI10" s="484"/>
      <c r="HJ10" s="484"/>
      <c r="HK10" s="484"/>
      <c r="HL10" s="493"/>
      <c r="HM10" s="484"/>
      <c r="HN10" s="484"/>
      <c r="HO10" s="484"/>
      <c r="HP10" s="484"/>
      <c r="HQ10" s="484"/>
      <c r="HR10" s="484"/>
      <c r="HS10" s="484"/>
      <c r="HT10" s="484"/>
      <c r="HU10" s="484"/>
      <c r="HV10" s="484"/>
      <c r="HW10" s="484"/>
      <c r="HX10" s="484"/>
      <c r="HY10" s="484"/>
      <c r="HZ10" s="484"/>
      <c r="IA10" s="484"/>
      <c r="IB10" s="484"/>
      <c r="IC10" s="484"/>
      <c r="ID10" s="484"/>
      <c r="IE10" s="484"/>
      <c r="IF10" s="484"/>
      <c r="IG10" s="484"/>
      <c r="IH10" s="484"/>
      <c r="II10" s="484"/>
      <c r="IJ10" s="484"/>
      <c r="IK10" s="484"/>
      <c r="IL10" s="484"/>
      <c r="IM10" s="484"/>
      <c r="IN10" s="484"/>
      <c r="IO10" s="484"/>
      <c r="IP10" s="484"/>
      <c r="IQ10" s="484"/>
      <c r="IR10" s="484"/>
      <c r="IS10" s="484"/>
      <c r="IT10" s="493"/>
      <c r="IU10" s="484"/>
      <c r="IV10" s="484"/>
      <c r="IW10" s="484"/>
      <c r="IX10" s="484"/>
      <c r="IY10" s="328" t="s">
        <v>1019</v>
      </c>
      <c r="IZ10" s="328" t="s">
        <v>220</v>
      </c>
      <c r="JA10" s="328" t="s">
        <v>218</v>
      </c>
      <c r="JB10" s="328" t="s">
        <v>1019</v>
      </c>
      <c r="JC10" s="328" t="s">
        <v>220</v>
      </c>
      <c r="JD10" s="328" t="s">
        <v>218</v>
      </c>
      <c r="JE10" s="328" t="s">
        <v>1019</v>
      </c>
      <c r="JF10" s="328" t="s">
        <v>220</v>
      </c>
      <c r="JG10" s="328" t="s">
        <v>218</v>
      </c>
      <c r="JH10" s="328" t="s">
        <v>1019</v>
      </c>
      <c r="JI10" s="328" t="s">
        <v>220</v>
      </c>
      <c r="JJ10" s="328" t="s">
        <v>218</v>
      </c>
      <c r="JK10" s="484" t="s">
        <v>1041</v>
      </c>
      <c r="JL10" s="328" t="s">
        <v>1019</v>
      </c>
      <c r="JM10" s="328" t="s">
        <v>220</v>
      </c>
      <c r="JN10" s="328" t="s">
        <v>218</v>
      </c>
      <c r="JO10" s="484"/>
      <c r="JP10" s="484"/>
      <c r="JQ10" s="484"/>
      <c r="JR10" s="484"/>
      <c r="JS10" s="484"/>
      <c r="JT10" s="484"/>
      <c r="JU10" s="484"/>
      <c r="JV10" s="484"/>
      <c r="JW10" s="484"/>
      <c r="JX10" s="484"/>
      <c r="JY10" s="484"/>
      <c r="JZ10" s="484"/>
      <c r="KA10" s="484"/>
      <c r="KB10" s="484"/>
      <c r="KC10" s="484"/>
      <c r="KD10" s="484"/>
      <c r="KE10" s="484"/>
      <c r="KF10" s="484"/>
      <c r="KG10" s="484"/>
      <c r="KH10" s="484"/>
      <c r="KI10" s="484"/>
      <c r="KJ10" s="484"/>
      <c r="KK10" s="484"/>
      <c r="KL10" s="484"/>
      <c r="KM10" s="484"/>
      <c r="KN10" s="484"/>
      <c r="KO10" s="484"/>
      <c r="KP10" s="484"/>
      <c r="KQ10" s="484"/>
      <c r="KR10" s="493"/>
      <c r="KS10" s="484"/>
      <c r="KT10" s="484"/>
      <c r="KU10" s="484"/>
      <c r="KV10" s="234"/>
    </row>
    <row r="11" spans="3:339">
      <c r="C11" s="327"/>
      <c r="D11" s="493"/>
      <c r="E11" s="486"/>
      <c r="F11" s="486"/>
      <c r="G11" s="329" t="s">
        <v>533</v>
      </c>
      <c r="H11" s="329" t="s">
        <v>533</v>
      </c>
      <c r="I11" s="329" t="s">
        <v>533</v>
      </c>
      <c r="J11" s="329" t="s">
        <v>533</v>
      </c>
      <c r="K11" s="329" t="s">
        <v>533</v>
      </c>
      <c r="L11" s="329" t="s">
        <v>533</v>
      </c>
      <c r="M11" s="329" t="s">
        <v>533</v>
      </c>
      <c r="N11" s="329" t="s">
        <v>533</v>
      </c>
      <c r="O11" s="329" t="s">
        <v>533</v>
      </c>
      <c r="P11" s="329" t="s">
        <v>533</v>
      </c>
      <c r="Q11" s="329" t="s">
        <v>533</v>
      </c>
      <c r="R11" s="329" t="s">
        <v>533</v>
      </c>
      <c r="S11" s="329" t="s">
        <v>533</v>
      </c>
      <c r="T11" s="329" t="s">
        <v>533</v>
      </c>
      <c r="U11" s="329" t="s">
        <v>533</v>
      </c>
      <c r="V11" s="329" t="s">
        <v>533</v>
      </c>
      <c r="W11" s="329" t="s">
        <v>533</v>
      </c>
      <c r="X11" s="329" t="s">
        <v>533</v>
      </c>
      <c r="Y11" s="329" t="s">
        <v>533</v>
      </c>
      <c r="Z11" s="329" t="s">
        <v>533</v>
      </c>
      <c r="AA11" s="329" t="s">
        <v>533</v>
      </c>
      <c r="AB11" s="329" t="s">
        <v>533</v>
      </c>
      <c r="AC11" s="329" t="s">
        <v>533</v>
      </c>
      <c r="AD11" s="329" t="s">
        <v>533</v>
      </c>
      <c r="AE11" s="329" t="s">
        <v>533</v>
      </c>
      <c r="AF11" s="329" t="s">
        <v>533</v>
      </c>
      <c r="AG11" s="329" t="s">
        <v>533</v>
      </c>
      <c r="AH11" s="329" t="s">
        <v>533</v>
      </c>
      <c r="AI11" s="329" t="s">
        <v>533</v>
      </c>
      <c r="AJ11" s="329" t="s">
        <v>533</v>
      </c>
      <c r="AK11" s="329" t="s">
        <v>533</v>
      </c>
      <c r="AL11" s="329" t="s">
        <v>533</v>
      </c>
      <c r="AM11" s="329" t="s">
        <v>533</v>
      </c>
      <c r="AN11" s="329" t="s">
        <v>533</v>
      </c>
      <c r="AO11" s="329" t="s">
        <v>533</v>
      </c>
      <c r="AP11" s="329" t="s">
        <v>533</v>
      </c>
      <c r="AQ11" s="329" t="s">
        <v>533</v>
      </c>
      <c r="AR11" s="329" t="s">
        <v>533</v>
      </c>
      <c r="AS11" s="329" t="s">
        <v>533</v>
      </c>
      <c r="AT11" s="329" t="s">
        <v>533</v>
      </c>
      <c r="AU11" s="329" t="s">
        <v>533</v>
      </c>
      <c r="AV11" s="329" t="s">
        <v>533</v>
      </c>
      <c r="AW11" s="329" t="s">
        <v>533</v>
      </c>
      <c r="AX11" s="329" t="s">
        <v>533</v>
      </c>
      <c r="AY11" s="329" t="s">
        <v>533</v>
      </c>
      <c r="AZ11" s="329" t="s">
        <v>533</v>
      </c>
      <c r="BA11" s="329" t="s">
        <v>533</v>
      </c>
      <c r="BB11" s="329" t="s">
        <v>533</v>
      </c>
      <c r="BC11" s="329" t="s">
        <v>533</v>
      </c>
      <c r="BD11" s="329" t="s">
        <v>533</v>
      </c>
      <c r="BE11" s="329" t="s">
        <v>533</v>
      </c>
      <c r="BF11" s="329" t="s">
        <v>533</v>
      </c>
      <c r="BG11" s="329" t="s">
        <v>533</v>
      </c>
      <c r="BH11" s="329" t="s">
        <v>533</v>
      </c>
      <c r="BI11" s="329" t="s">
        <v>533</v>
      </c>
      <c r="BJ11" s="329" t="s">
        <v>533</v>
      </c>
      <c r="BK11" s="329" t="s">
        <v>533</v>
      </c>
      <c r="BL11" s="329" t="s">
        <v>533</v>
      </c>
      <c r="BM11" s="329" t="s">
        <v>533</v>
      </c>
      <c r="BN11" s="329" t="s">
        <v>533</v>
      </c>
      <c r="BO11" s="329" t="s">
        <v>533</v>
      </c>
      <c r="BP11" s="329" t="s">
        <v>533</v>
      </c>
      <c r="BQ11" s="329" t="s">
        <v>533</v>
      </c>
      <c r="BR11" s="329" t="s">
        <v>533</v>
      </c>
      <c r="BS11" s="329" t="s">
        <v>533</v>
      </c>
      <c r="BT11" s="329" t="s">
        <v>533</v>
      </c>
      <c r="BU11" s="329" t="s">
        <v>533</v>
      </c>
      <c r="BV11" s="329" t="s">
        <v>533</v>
      </c>
      <c r="BW11" s="329" t="s">
        <v>1007</v>
      </c>
      <c r="BX11" s="329" t="s">
        <v>1007</v>
      </c>
      <c r="BY11" s="329" t="s">
        <v>1007</v>
      </c>
      <c r="BZ11" s="329" t="s">
        <v>1007</v>
      </c>
      <c r="CA11" s="329" t="s">
        <v>1007</v>
      </c>
      <c r="CB11" s="329" t="s">
        <v>1007</v>
      </c>
      <c r="CC11" s="329" t="s">
        <v>1007</v>
      </c>
      <c r="CD11" s="329" t="s">
        <v>1007</v>
      </c>
      <c r="CE11" s="329" t="s">
        <v>1007</v>
      </c>
      <c r="CF11" s="329" t="s">
        <v>1007</v>
      </c>
      <c r="CG11" s="329" t="s">
        <v>1007</v>
      </c>
      <c r="CH11" s="329" t="s">
        <v>1007</v>
      </c>
      <c r="CI11" s="329" t="s">
        <v>1007</v>
      </c>
      <c r="CJ11" s="329" t="s">
        <v>1007</v>
      </c>
      <c r="CK11" s="329" t="s">
        <v>1007</v>
      </c>
      <c r="CL11" s="329" t="s">
        <v>1007</v>
      </c>
      <c r="CM11" s="329" t="s">
        <v>1007</v>
      </c>
      <c r="CN11" s="329" t="s">
        <v>217</v>
      </c>
      <c r="CO11" s="329" t="s">
        <v>217</v>
      </c>
      <c r="CP11" s="329" t="s">
        <v>217</v>
      </c>
      <c r="CQ11" s="329" t="s">
        <v>217</v>
      </c>
      <c r="CR11" s="329" t="s">
        <v>217</v>
      </c>
      <c r="CS11" s="329" t="s">
        <v>217</v>
      </c>
      <c r="CT11" s="329" t="s">
        <v>217</v>
      </c>
      <c r="CU11" s="329" t="s">
        <v>217</v>
      </c>
      <c r="CV11" s="329" t="s">
        <v>217</v>
      </c>
      <c r="CW11" s="329" t="s">
        <v>217</v>
      </c>
      <c r="CX11" s="329" t="s">
        <v>217</v>
      </c>
      <c r="CY11" s="329" t="s">
        <v>217</v>
      </c>
      <c r="CZ11" s="329" t="s">
        <v>217</v>
      </c>
      <c r="DA11" s="329" t="s">
        <v>217</v>
      </c>
      <c r="DB11" s="329" t="s">
        <v>488</v>
      </c>
      <c r="DC11" s="329" t="s">
        <v>485</v>
      </c>
      <c r="DD11" s="329" t="s">
        <v>217</v>
      </c>
      <c r="DE11" s="329" t="s">
        <v>488</v>
      </c>
      <c r="DF11" s="329" t="s">
        <v>485</v>
      </c>
      <c r="DG11" s="329" t="s">
        <v>217</v>
      </c>
      <c r="DH11" s="329" t="s">
        <v>217</v>
      </c>
      <c r="DI11" s="329" t="s">
        <v>217</v>
      </c>
      <c r="DJ11" s="329" t="s">
        <v>217</v>
      </c>
      <c r="DK11" s="329" t="s">
        <v>217</v>
      </c>
      <c r="DL11" s="329" t="s">
        <v>217</v>
      </c>
      <c r="DM11" s="329" t="s">
        <v>217</v>
      </c>
      <c r="DN11" s="329" t="s">
        <v>217</v>
      </c>
      <c r="DO11" s="329" t="s">
        <v>217</v>
      </c>
      <c r="DP11" s="329" t="s">
        <v>217</v>
      </c>
      <c r="DQ11" s="329" t="s">
        <v>217</v>
      </c>
      <c r="DR11" s="329" t="s">
        <v>217</v>
      </c>
      <c r="DS11" s="329" t="s">
        <v>217</v>
      </c>
      <c r="DT11" s="329" t="s">
        <v>217</v>
      </c>
      <c r="DU11" s="329" t="s">
        <v>217</v>
      </c>
      <c r="DV11" s="329" t="s">
        <v>217</v>
      </c>
      <c r="DW11" s="329" t="s">
        <v>217</v>
      </c>
      <c r="DX11" s="329" t="s">
        <v>217</v>
      </c>
      <c r="DY11" s="329" t="s">
        <v>217</v>
      </c>
      <c r="DZ11" s="329" t="s">
        <v>217</v>
      </c>
      <c r="EA11" s="329" t="s">
        <v>217</v>
      </c>
      <c r="EB11" s="329" t="s">
        <v>217</v>
      </c>
      <c r="EC11" s="329" t="s">
        <v>217</v>
      </c>
      <c r="ED11" s="329" t="s">
        <v>217</v>
      </c>
      <c r="EE11" s="329" t="s">
        <v>217</v>
      </c>
      <c r="EF11" s="493"/>
      <c r="EG11" s="329" t="s">
        <v>217</v>
      </c>
      <c r="EH11" s="329" t="s">
        <v>217</v>
      </c>
      <c r="EI11" s="329" t="s">
        <v>217</v>
      </c>
      <c r="EJ11" s="329" t="s">
        <v>217</v>
      </c>
      <c r="EK11" s="329" t="s">
        <v>217</v>
      </c>
      <c r="EL11" s="329" t="s">
        <v>217</v>
      </c>
      <c r="EM11" s="329" t="s">
        <v>217</v>
      </c>
      <c r="EN11" s="329" t="s">
        <v>217</v>
      </c>
      <c r="EO11" s="329" t="s">
        <v>217</v>
      </c>
      <c r="EP11" s="329" t="s">
        <v>217</v>
      </c>
      <c r="EQ11" s="493"/>
      <c r="ER11" s="329" t="s">
        <v>217</v>
      </c>
      <c r="ES11" s="329" t="s">
        <v>217</v>
      </c>
      <c r="ET11" s="329" t="s">
        <v>217</v>
      </c>
      <c r="EU11" s="329" t="s">
        <v>217</v>
      </c>
      <c r="EV11" s="329" t="s">
        <v>217</v>
      </c>
      <c r="EW11" s="329" t="s">
        <v>217</v>
      </c>
      <c r="EX11" s="329" t="s">
        <v>217</v>
      </c>
      <c r="EY11" s="329" t="s">
        <v>217</v>
      </c>
      <c r="EZ11" s="329" t="s">
        <v>217</v>
      </c>
      <c r="FA11" s="329" t="s">
        <v>217</v>
      </c>
      <c r="FB11" s="493"/>
      <c r="FC11" s="329" t="s">
        <v>217</v>
      </c>
      <c r="FD11" s="329" t="s">
        <v>217</v>
      </c>
      <c r="FE11" s="329" t="s">
        <v>217</v>
      </c>
      <c r="FF11" s="493"/>
      <c r="FG11" s="329" t="s">
        <v>217</v>
      </c>
      <c r="FH11" s="329" t="s">
        <v>217</v>
      </c>
      <c r="FI11" s="329" t="s">
        <v>217</v>
      </c>
      <c r="FJ11" s="329" t="s">
        <v>217</v>
      </c>
      <c r="FK11" s="329" t="s">
        <v>217</v>
      </c>
      <c r="FL11" s="329" t="s">
        <v>217</v>
      </c>
      <c r="FM11" s="329" t="s">
        <v>217</v>
      </c>
      <c r="FN11" s="329" t="s">
        <v>217</v>
      </c>
      <c r="FO11" s="329" t="s">
        <v>217</v>
      </c>
      <c r="FP11" s="329" t="s">
        <v>217</v>
      </c>
      <c r="FQ11" s="329" t="s">
        <v>217</v>
      </c>
      <c r="FR11" s="329" t="s">
        <v>217</v>
      </c>
      <c r="FS11" s="329" t="s">
        <v>217</v>
      </c>
      <c r="FT11" s="329" t="s">
        <v>217</v>
      </c>
      <c r="FU11" s="329" t="s">
        <v>217</v>
      </c>
      <c r="FV11" s="329" t="s">
        <v>217</v>
      </c>
      <c r="FW11" s="329" t="s">
        <v>217</v>
      </c>
      <c r="FX11" s="329" t="s">
        <v>217</v>
      </c>
      <c r="FY11" s="329" t="s">
        <v>217</v>
      </c>
      <c r="FZ11" s="329" t="s">
        <v>217</v>
      </c>
      <c r="GA11" s="329" t="s">
        <v>217</v>
      </c>
      <c r="GB11" s="329" t="s">
        <v>217</v>
      </c>
      <c r="GC11" s="329" t="s">
        <v>217</v>
      </c>
      <c r="GD11" s="329" t="s">
        <v>217</v>
      </c>
      <c r="GE11" s="329" t="s">
        <v>217</v>
      </c>
      <c r="GF11" s="329" t="s">
        <v>217</v>
      </c>
      <c r="GG11" s="329" t="s">
        <v>217</v>
      </c>
      <c r="GH11" s="329" t="s">
        <v>217</v>
      </c>
      <c r="GI11" s="329" t="s">
        <v>217</v>
      </c>
      <c r="GJ11" s="329" t="s">
        <v>217</v>
      </c>
      <c r="GK11" s="329" t="s">
        <v>217</v>
      </c>
      <c r="GL11" s="329" t="s">
        <v>217</v>
      </c>
      <c r="GM11" s="329" t="s">
        <v>217</v>
      </c>
      <c r="GN11" s="329" t="s">
        <v>217</v>
      </c>
      <c r="GO11" s="329" t="s">
        <v>217</v>
      </c>
      <c r="GP11" s="329" t="s">
        <v>217</v>
      </c>
      <c r="GQ11" s="329" t="s">
        <v>217</v>
      </c>
      <c r="GR11" s="493"/>
      <c r="GS11" s="329" t="s">
        <v>217</v>
      </c>
      <c r="GT11" s="329" t="s">
        <v>217</v>
      </c>
      <c r="GU11" s="329" t="s">
        <v>217</v>
      </c>
      <c r="GV11" s="329" t="s">
        <v>217</v>
      </c>
      <c r="GW11" s="329" t="s">
        <v>217</v>
      </c>
      <c r="GX11" s="329" t="s">
        <v>217</v>
      </c>
      <c r="GY11" s="329" t="s">
        <v>217</v>
      </c>
      <c r="GZ11" s="329" t="s">
        <v>217</v>
      </c>
      <c r="HA11" s="329" t="s">
        <v>217</v>
      </c>
      <c r="HB11" s="329" t="s">
        <v>217</v>
      </c>
      <c r="HC11" s="329" t="s">
        <v>217</v>
      </c>
      <c r="HD11" s="329" t="s">
        <v>217</v>
      </c>
      <c r="HE11" s="329" t="s">
        <v>217</v>
      </c>
      <c r="HF11" s="329" t="s">
        <v>217</v>
      </c>
      <c r="HG11" s="329" t="s">
        <v>217</v>
      </c>
      <c r="HH11" s="329" t="s">
        <v>217</v>
      </c>
      <c r="HI11" s="329" t="s">
        <v>217</v>
      </c>
      <c r="HJ11" s="329" t="s">
        <v>217</v>
      </c>
      <c r="HK11" s="329" t="s">
        <v>217</v>
      </c>
      <c r="HL11" s="493"/>
      <c r="HM11" s="329" t="s">
        <v>217</v>
      </c>
      <c r="HN11" s="329" t="s">
        <v>217</v>
      </c>
      <c r="HO11" s="329" t="s">
        <v>217</v>
      </c>
      <c r="HP11" s="329" t="s">
        <v>217</v>
      </c>
      <c r="HQ11" s="329" t="s">
        <v>217</v>
      </c>
      <c r="HR11" s="329" t="s">
        <v>217</v>
      </c>
      <c r="HS11" s="329" t="s">
        <v>217</v>
      </c>
      <c r="HT11" s="329" t="s">
        <v>217</v>
      </c>
      <c r="HU11" s="329" t="s">
        <v>217</v>
      </c>
      <c r="HV11" s="329" t="s">
        <v>217</v>
      </c>
      <c r="HW11" s="329" t="s">
        <v>217</v>
      </c>
      <c r="HX11" s="329" t="s">
        <v>217</v>
      </c>
      <c r="HY11" s="329" t="s">
        <v>217</v>
      </c>
      <c r="HZ11" s="329" t="s">
        <v>217</v>
      </c>
      <c r="IA11" s="329" t="s">
        <v>217</v>
      </c>
      <c r="IB11" s="329" t="s">
        <v>217</v>
      </c>
      <c r="IC11" s="329" t="s">
        <v>217</v>
      </c>
      <c r="ID11" s="329" t="s">
        <v>217</v>
      </c>
      <c r="IE11" s="329" t="s">
        <v>217</v>
      </c>
      <c r="IF11" s="329" t="s">
        <v>217</v>
      </c>
      <c r="IG11" s="329" t="s">
        <v>217</v>
      </c>
      <c r="IH11" s="329" t="s">
        <v>217</v>
      </c>
      <c r="II11" s="329" t="s">
        <v>217</v>
      </c>
      <c r="IJ11" s="329" t="s">
        <v>217</v>
      </c>
      <c r="IK11" s="329" t="s">
        <v>217</v>
      </c>
      <c r="IL11" s="329" t="s">
        <v>217</v>
      </c>
      <c r="IM11" s="329" t="s">
        <v>217</v>
      </c>
      <c r="IN11" s="329" t="s">
        <v>217</v>
      </c>
      <c r="IO11" s="329" t="s">
        <v>217</v>
      </c>
      <c r="IP11" s="329" t="s">
        <v>217</v>
      </c>
      <c r="IQ11" s="329" t="s">
        <v>217</v>
      </c>
      <c r="IR11" s="329" t="s">
        <v>217</v>
      </c>
      <c r="IS11" s="329" t="s">
        <v>217</v>
      </c>
      <c r="IT11" s="493"/>
      <c r="IU11" s="329" t="s">
        <v>217</v>
      </c>
      <c r="IV11" s="329" t="s">
        <v>217</v>
      </c>
      <c r="IW11" s="329" t="s">
        <v>217</v>
      </c>
      <c r="IX11" s="329" t="s">
        <v>217</v>
      </c>
      <c r="IY11" s="329" t="s">
        <v>217</v>
      </c>
      <c r="IZ11" s="329" t="s">
        <v>217</v>
      </c>
      <c r="JA11" s="329" t="s">
        <v>217</v>
      </c>
      <c r="JB11" s="329" t="s">
        <v>217</v>
      </c>
      <c r="JC11" s="329" t="s">
        <v>217</v>
      </c>
      <c r="JD11" s="329" t="s">
        <v>217</v>
      </c>
      <c r="JE11" s="329" t="s">
        <v>217</v>
      </c>
      <c r="JF11" s="329" t="s">
        <v>217</v>
      </c>
      <c r="JG11" s="329" t="s">
        <v>217</v>
      </c>
      <c r="JH11" s="329" t="s">
        <v>217</v>
      </c>
      <c r="JI11" s="329" t="s">
        <v>217</v>
      </c>
      <c r="JJ11" s="329" t="s">
        <v>217</v>
      </c>
      <c r="JK11" s="493"/>
      <c r="JL11" s="329" t="s">
        <v>217</v>
      </c>
      <c r="JM11" s="329" t="s">
        <v>217</v>
      </c>
      <c r="JN11" s="329" t="s">
        <v>217</v>
      </c>
      <c r="JO11" s="329" t="s">
        <v>217</v>
      </c>
      <c r="JP11" s="329" t="s">
        <v>217</v>
      </c>
      <c r="JQ11" s="329" t="s">
        <v>217</v>
      </c>
      <c r="JR11" s="329" t="s">
        <v>217</v>
      </c>
      <c r="JS11" s="329" t="s">
        <v>217</v>
      </c>
      <c r="JT11" s="329" t="s">
        <v>217</v>
      </c>
      <c r="JU11" s="329" t="s">
        <v>217</v>
      </c>
      <c r="JV11" s="329" t="s">
        <v>217</v>
      </c>
      <c r="JW11" s="329" t="s">
        <v>217</v>
      </c>
      <c r="JX11" s="329" t="s">
        <v>217</v>
      </c>
      <c r="JY11" s="329" t="s">
        <v>217</v>
      </c>
      <c r="JZ11" s="329" t="s">
        <v>217</v>
      </c>
      <c r="KA11" s="329" t="s">
        <v>217</v>
      </c>
      <c r="KB11" s="329" t="s">
        <v>217</v>
      </c>
      <c r="KC11" s="329" t="s">
        <v>217</v>
      </c>
      <c r="KD11" s="329" t="s">
        <v>217</v>
      </c>
      <c r="KE11" s="329" t="s">
        <v>217</v>
      </c>
      <c r="KF11" s="329" t="s">
        <v>217</v>
      </c>
      <c r="KG11" s="329" t="s">
        <v>217</v>
      </c>
      <c r="KH11" s="329" t="s">
        <v>217</v>
      </c>
      <c r="KI11" s="329" t="s">
        <v>217</v>
      </c>
      <c r="KJ11" s="329" t="s">
        <v>217</v>
      </c>
      <c r="KK11" s="329" t="s">
        <v>217</v>
      </c>
      <c r="KL11" s="329" t="s">
        <v>217</v>
      </c>
      <c r="KM11" s="329" t="s">
        <v>217</v>
      </c>
      <c r="KN11" s="329" t="s">
        <v>217</v>
      </c>
      <c r="KO11" s="329" t="s">
        <v>217</v>
      </c>
      <c r="KP11" s="329" t="s">
        <v>217</v>
      </c>
      <c r="KQ11" s="329" t="s">
        <v>217</v>
      </c>
      <c r="KR11" s="493"/>
      <c r="KS11" s="329" t="s">
        <v>217</v>
      </c>
      <c r="KT11" s="329" t="s">
        <v>217</v>
      </c>
      <c r="KU11" s="329" t="s">
        <v>217</v>
      </c>
      <c r="KV11" s="234"/>
    </row>
    <row r="12" spans="3:339">
      <c r="D12" s="214" t="s">
        <v>869</v>
      </c>
      <c r="E12" s="214" t="s">
        <v>937</v>
      </c>
      <c r="F12" s="214" t="s">
        <v>938</v>
      </c>
      <c r="G12" s="214">
        <v>1</v>
      </c>
      <c r="H12" s="214" t="s">
        <v>161</v>
      </c>
      <c r="I12" s="214" t="s">
        <v>635</v>
      </c>
      <c r="J12" s="214" t="s">
        <v>633</v>
      </c>
      <c r="K12" s="214" t="s">
        <v>631</v>
      </c>
      <c r="L12" s="214" t="s">
        <v>629</v>
      </c>
      <c r="M12" s="214" t="s">
        <v>627</v>
      </c>
      <c r="N12" s="214" t="s">
        <v>625</v>
      </c>
      <c r="O12" s="214" t="s">
        <v>623</v>
      </c>
      <c r="P12" s="214" t="s">
        <v>162</v>
      </c>
      <c r="Q12" s="214" t="s">
        <v>163</v>
      </c>
      <c r="R12" s="214" t="s">
        <v>189</v>
      </c>
      <c r="S12" s="214" t="s">
        <v>618</v>
      </c>
      <c r="T12" s="214" t="s">
        <v>616</v>
      </c>
      <c r="U12" s="214" t="s">
        <v>614</v>
      </c>
      <c r="V12" s="214" t="s">
        <v>612</v>
      </c>
      <c r="W12" s="214" t="s">
        <v>610</v>
      </c>
      <c r="X12" s="214" t="s">
        <v>608</v>
      </c>
      <c r="Y12" s="214" t="s">
        <v>606</v>
      </c>
      <c r="Z12" s="214" t="s">
        <v>604</v>
      </c>
      <c r="AA12" s="214" t="s">
        <v>602</v>
      </c>
      <c r="AB12" s="214" t="s">
        <v>600</v>
      </c>
      <c r="AC12" s="214" t="s">
        <v>598</v>
      </c>
      <c r="AD12" s="214" t="s">
        <v>596</v>
      </c>
      <c r="AE12" s="214" t="s">
        <v>595</v>
      </c>
      <c r="AF12" s="214" t="s">
        <v>594</v>
      </c>
      <c r="AG12" s="214" t="s">
        <v>593</v>
      </c>
      <c r="AH12" s="214" t="s">
        <v>592</v>
      </c>
      <c r="AI12" s="214" t="s">
        <v>591</v>
      </c>
      <c r="AJ12" s="214" t="s">
        <v>589</v>
      </c>
      <c r="AK12" s="214" t="s">
        <v>587</v>
      </c>
      <c r="AL12" s="214" t="s">
        <v>585</v>
      </c>
      <c r="AM12" s="214" t="s">
        <v>583</v>
      </c>
      <c r="AN12" s="214" t="s">
        <v>581</v>
      </c>
      <c r="AO12" s="214" t="s">
        <v>579</v>
      </c>
      <c r="AP12" s="214" t="s">
        <v>577</v>
      </c>
      <c r="AQ12" s="214" t="s">
        <v>94</v>
      </c>
      <c r="AR12" s="214" t="s">
        <v>164</v>
      </c>
      <c r="AS12" s="214" t="s">
        <v>573</v>
      </c>
      <c r="AT12" s="214" t="s">
        <v>571</v>
      </c>
      <c r="AU12" s="214" t="s">
        <v>569</v>
      </c>
      <c r="AV12" s="214" t="s">
        <v>568</v>
      </c>
      <c r="AW12" s="214" t="s">
        <v>567</v>
      </c>
      <c r="AX12" s="214" t="s">
        <v>566</v>
      </c>
      <c r="AY12" s="214" t="s">
        <v>165</v>
      </c>
      <c r="AZ12" s="214" t="s">
        <v>564</v>
      </c>
      <c r="BA12" s="214" t="s">
        <v>562</v>
      </c>
      <c r="BB12" s="214" t="s">
        <v>560</v>
      </c>
      <c r="BC12" s="214" t="s">
        <v>558</v>
      </c>
      <c r="BD12" s="214" t="s">
        <v>556</v>
      </c>
      <c r="BE12" s="214" t="s">
        <v>554</v>
      </c>
      <c r="BF12" s="214">
        <v>3</v>
      </c>
      <c r="BG12" s="214" t="s">
        <v>124</v>
      </c>
      <c r="BH12" s="214" t="s">
        <v>549</v>
      </c>
      <c r="BI12" s="214" t="s">
        <v>548</v>
      </c>
      <c r="BJ12" s="214" t="s">
        <v>125</v>
      </c>
      <c r="BK12" s="214" t="s">
        <v>546</v>
      </c>
      <c r="BL12" s="214" t="s">
        <v>545</v>
      </c>
      <c r="BM12" s="214" t="s">
        <v>544</v>
      </c>
      <c r="BN12" s="214" t="s">
        <v>543</v>
      </c>
      <c r="BO12" s="214" t="s">
        <v>542</v>
      </c>
      <c r="BP12" s="214" t="s">
        <v>541</v>
      </c>
      <c r="BQ12" s="214" t="s">
        <v>3</v>
      </c>
      <c r="BR12" s="214" t="s">
        <v>539</v>
      </c>
      <c r="BS12" s="214" t="s">
        <v>538</v>
      </c>
      <c r="BT12" s="214" t="s">
        <v>537</v>
      </c>
      <c r="BU12" s="214" t="s">
        <v>535</v>
      </c>
      <c r="BV12" s="214" t="s">
        <v>534</v>
      </c>
      <c r="BW12" s="214" t="s">
        <v>96</v>
      </c>
      <c r="BX12" s="214" t="s">
        <v>166</v>
      </c>
      <c r="BY12" s="214" t="s">
        <v>529</v>
      </c>
      <c r="BZ12" s="214" t="s">
        <v>528</v>
      </c>
      <c r="CA12" s="214" t="s">
        <v>527</v>
      </c>
      <c r="CB12" s="214" t="s">
        <v>167</v>
      </c>
      <c r="CC12" s="214" t="s">
        <v>525</v>
      </c>
      <c r="CD12" s="214" t="s">
        <v>524</v>
      </c>
      <c r="CE12" s="214" t="s">
        <v>523</v>
      </c>
      <c r="CF12" s="214" t="s">
        <v>522</v>
      </c>
      <c r="CG12" s="214" t="s">
        <v>520</v>
      </c>
      <c r="CH12" s="214" t="s">
        <v>519</v>
      </c>
      <c r="CI12" s="214" t="s">
        <v>518</v>
      </c>
      <c r="CJ12" s="214" t="s">
        <v>517</v>
      </c>
      <c r="CK12" s="214" t="s">
        <v>515</v>
      </c>
      <c r="CL12" s="214" t="s">
        <v>514</v>
      </c>
      <c r="CM12" s="214" t="s">
        <v>513</v>
      </c>
      <c r="CN12" s="214" t="s">
        <v>195</v>
      </c>
      <c r="CO12" s="214" t="s">
        <v>510</v>
      </c>
      <c r="CP12" s="214" t="s">
        <v>508</v>
      </c>
      <c r="CQ12" s="214" t="s">
        <v>507</v>
      </c>
      <c r="CR12" s="214" t="s">
        <v>506</v>
      </c>
      <c r="CS12" s="214" t="s">
        <v>504</v>
      </c>
      <c r="CT12" s="214" t="s">
        <v>503</v>
      </c>
      <c r="CU12" s="214" t="s">
        <v>502</v>
      </c>
      <c r="CV12" s="214" t="s">
        <v>500</v>
      </c>
      <c r="CW12" s="214" t="s">
        <v>499</v>
      </c>
      <c r="CX12" s="214" t="s">
        <v>498</v>
      </c>
      <c r="CY12" s="214" t="s">
        <v>496</v>
      </c>
      <c r="CZ12" s="214" t="s">
        <v>495</v>
      </c>
      <c r="DA12" s="214" t="s">
        <v>199</v>
      </c>
      <c r="DB12" s="214" t="s">
        <v>493</v>
      </c>
      <c r="DC12" s="214" t="s">
        <v>492</v>
      </c>
      <c r="DD12" s="214" t="s">
        <v>200</v>
      </c>
      <c r="DE12" s="214" t="s">
        <v>490</v>
      </c>
      <c r="DF12" s="214" t="s">
        <v>487</v>
      </c>
      <c r="DG12" s="214" t="s">
        <v>204</v>
      </c>
      <c r="DH12" s="214" t="s">
        <v>483</v>
      </c>
      <c r="DI12" s="214" t="s">
        <v>481</v>
      </c>
      <c r="DJ12" s="214" t="s">
        <v>479</v>
      </c>
      <c r="DK12" s="214" t="s">
        <v>477</v>
      </c>
      <c r="DL12" s="214" t="s">
        <v>476</v>
      </c>
      <c r="DM12" s="214" t="s">
        <v>475</v>
      </c>
      <c r="DN12" s="214" t="s">
        <v>473</v>
      </c>
      <c r="DO12" s="214" t="s">
        <v>472</v>
      </c>
      <c r="DP12" s="214" t="s">
        <v>471</v>
      </c>
      <c r="DQ12" s="214" t="s">
        <v>469</v>
      </c>
      <c r="DR12" s="214" t="s">
        <v>468</v>
      </c>
      <c r="DS12" s="214" t="s">
        <v>467</v>
      </c>
      <c r="DT12" s="214" t="s">
        <v>466</v>
      </c>
      <c r="DU12" s="214" t="s">
        <v>465</v>
      </c>
      <c r="DV12" s="214" t="s">
        <v>464</v>
      </c>
      <c r="DW12" s="214" t="s">
        <v>463</v>
      </c>
      <c r="DX12" s="214" t="s">
        <v>461</v>
      </c>
      <c r="DY12" s="214" t="s">
        <v>460</v>
      </c>
      <c r="DZ12" s="214" t="s">
        <v>459</v>
      </c>
      <c r="EA12" s="214" t="s">
        <v>457</v>
      </c>
      <c r="EB12" s="214" t="s">
        <v>456</v>
      </c>
      <c r="EC12" s="214" t="s">
        <v>455</v>
      </c>
      <c r="ED12" s="214" t="s">
        <v>453</v>
      </c>
      <c r="EE12" s="214" t="s">
        <v>452</v>
      </c>
      <c r="EF12" s="307" t="s">
        <v>1024</v>
      </c>
      <c r="EG12" s="214" t="s">
        <v>451</v>
      </c>
      <c r="EH12" s="214" t="s">
        <v>449</v>
      </c>
      <c r="EI12" s="214" t="s">
        <v>448</v>
      </c>
      <c r="EJ12" s="214" t="s">
        <v>447</v>
      </c>
      <c r="EK12" s="214" t="s">
        <v>445</v>
      </c>
      <c r="EL12" s="214" t="s">
        <v>443</v>
      </c>
      <c r="EM12" s="214" t="s">
        <v>442</v>
      </c>
      <c r="EN12" s="214" t="s">
        <v>441</v>
      </c>
      <c r="EO12" s="214" t="s">
        <v>439</v>
      </c>
      <c r="EP12" s="214" t="s">
        <v>438</v>
      </c>
      <c r="EQ12" s="307" t="s">
        <v>1025</v>
      </c>
      <c r="ER12" s="214" t="s">
        <v>437</v>
      </c>
      <c r="ES12" s="214" t="s">
        <v>435</v>
      </c>
      <c r="ET12" s="214" t="s">
        <v>434</v>
      </c>
      <c r="EU12" s="214" t="s">
        <v>433</v>
      </c>
      <c r="EV12" s="214" t="s">
        <v>431</v>
      </c>
      <c r="EW12" s="214" t="s">
        <v>429</v>
      </c>
      <c r="EX12" s="214" t="s">
        <v>428</v>
      </c>
      <c r="EY12" s="214" t="s">
        <v>427</v>
      </c>
      <c r="EZ12" s="214" t="s">
        <v>425</v>
      </c>
      <c r="FA12" s="214" t="s">
        <v>424</v>
      </c>
      <c r="FB12" s="307" t="s">
        <v>1026</v>
      </c>
      <c r="FC12" s="214" t="s">
        <v>423</v>
      </c>
      <c r="FD12" s="214" t="s">
        <v>421</v>
      </c>
      <c r="FE12" s="214" t="s">
        <v>420</v>
      </c>
      <c r="FF12" s="307" t="s">
        <v>1027</v>
      </c>
      <c r="FG12" s="214" t="s">
        <v>419</v>
      </c>
      <c r="FH12" s="214" t="s">
        <v>416</v>
      </c>
      <c r="FI12" s="214" t="s">
        <v>415</v>
      </c>
      <c r="FJ12" s="214" t="s">
        <v>414</v>
      </c>
      <c r="FK12" s="214" t="s">
        <v>411</v>
      </c>
      <c r="FL12" s="214" t="s">
        <v>409</v>
      </c>
      <c r="FM12" s="214" t="s">
        <v>408</v>
      </c>
      <c r="FN12" s="214" t="s">
        <v>407</v>
      </c>
      <c r="FO12" s="214" t="s">
        <v>405</v>
      </c>
      <c r="FP12" s="214" t="s">
        <v>404</v>
      </c>
      <c r="FQ12" s="214" t="s">
        <v>403</v>
      </c>
      <c r="FR12" s="214" t="s">
        <v>401</v>
      </c>
      <c r="FS12" s="214" t="s">
        <v>400</v>
      </c>
      <c r="FT12" s="214" t="s">
        <v>399</v>
      </c>
      <c r="FU12" s="214" t="s">
        <v>397</v>
      </c>
      <c r="FV12" s="214" t="s">
        <v>396</v>
      </c>
      <c r="FW12" s="214" t="s">
        <v>395</v>
      </c>
      <c r="FX12" s="214" t="s">
        <v>393</v>
      </c>
      <c r="FY12" s="214" t="s">
        <v>392</v>
      </c>
      <c r="FZ12" s="214" t="s">
        <v>391</v>
      </c>
      <c r="GA12" s="214" t="s">
        <v>389</v>
      </c>
      <c r="GB12" s="214" t="s">
        <v>388</v>
      </c>
      <c r="GC12" s="214" t="s">
        <v>387</v>
      </c>
      <c r="GD12" s="214" t="s">
        <v>385</v>
      </c>
      <c r="GE12" s="214" t="s">
        <v>384</v>
      </c>
      <c r="GF12" s="214" t="s">
        <v>383</v>
      </c>
      <c r="GG12" s="214" t="s">
        <v>381</v>
      </c>
      <c r="GH12" s="214" t="s">
        <v>380</v>
      </c>
      <c r="GI12" s="214" t="s">
        <v>379</v>
      </c>
      <c r="GJ12" s="214" t="s">
        <v>377</v>
      </c>
      <c r="GK12" s="214" t="s">
        <v>376</v>
      </c>
      <c r="GL12" s="214" t="s">
        <v>375</v>
      </c>
      <c r="GM12" s="214" t="s">
        <v>373</v>
      </c>
      <c r="GN12" s="214" t="s">
        <v>372</v>
      </c>
      <c r="GO12" s="214" t="s">
        <v>371</v>
      </c>
      <c r="GP12" s="214" t="s">
        <v>369</v>
      </c>
      <c r="GQ12" s="214" t="s">
        <v>368</v>
      </c>
      <c r="GR12" s="307" t="s">
        <v>1028</v>
      </c>
      <c r="GS12" s="214" t="s">
        <v>367</v>
      </c>
      <c r="GT12" s="214" t="s">
        <v>365</v>
      </c>
      <c r="GU12" s="214" t="s">
        <v>364</v>
      </c>
      <c r="GV12" s="214" t="s">
        <v>363</v>
      </c>
      <c r="GW12" s="214" t="s">
        <v>361</v>
      </c>
      <c r="GX12" s="214" t="s">
        <v>360</v>
      </c>
      <c r="GY12" s="214" t="s">
        <v>359</v>
      </c>
      <c r="GZ12" s="214" t="s">
        <v>357</v>
      </c>
      <c r="HA12" s="214" t="s">
        <v>356</v>
      </c>
      <c r="HB12" s="214" t="s">
        <v>355</v>
      </c>
      <c r="HC12" s="214" t="s">
        <v>353</v>
      </c>
      <c r="HD12" s="214" t="s">
        <v>352</v>
      </c>
      <c r="HE12" s="214" t="s">
        <v>351</v>
      </c>
      <c r="HF12" s="214" t="s">
        <v>349</v>
      </c>
      <c r="HG12" s="214" t="s">
        <v>348</v>
      </c>
      <c r="HH12" s="214" t="s">
        <v>347</v>
      </c>
      <c r="HI12" s="214" t="s">
        <v>345</v>
      </c>
      <c r="HJ12" s="214" t="s">
        <v>343</v>
      </c>
      <c r="HK12" s="214" t="s">
        <v>342</v>
      </c>
      <c r="HL12" s="307" t="s">
        <v>1029</v>
      </c>
      <c r="HM12" s="214" t="s">
        <v>341</v>
      </c>
      <c r="HN12" s="214" t="s">
        <v>339</v>
      </c>
      <c r="HO12" s="214" t="s">
        <v>338</v>
      </c>
      <c r="HP12" s="214" t="s">
        <v>337</v>
      </c>
      <c r="HQ12" s="214" t="s">
        <v>335</v>
      </c>
      <c r="HR12" s="214" t="s">
        <v>334</v>
      </c>
      <c r="HS12" s="214" t="s">
        <v>333</v>
      </c>
      <c r="HT12" s="214" t="s">
        <v>331</v>
      </c>
      <c r="HU12" s="214" t="s">
        <v>329</v>
      </c>
      <c r="HV12" s="214" t="s">
        <v>328</v>
      </c>
      <c r="HW12" s="214" t="s">
        <v>327</v>
      </c>
      <c r="HX12" s="214" t="s">
        <v>325</v>
      </c>
      <c r="HY12" s="214" t="s">
        <v>324</v>
      </c>
      <c r="HZ12" s="214" t="s">
        <v>323</v>
      </c>
      <c r="IA12" s="214" t="s">
        <v>321</v>
      </c>
      <c r="IB12" s="214" t="s">
        <v>320</v>
      </c>
      <c r="IC12" s="214" t="s">
        <v>319</v>
      </c>
      <c r="ID12" s="214" t="s">
        <v>316</v>
      </c>
      <c r="IE12" s="214" t="s">
        <v>314</v>
      </c>
      <c r="IF12" s="214" t="s">
        <v>313</v>
      </c>
      <c r="IG12" s="214" t="s">
        <v>312</v>
      </c>
      <c r="IH12" s="214" t="s">
        <v>310</v>
      </c>
      <c r="II12" s="214" t="s">
        <v>309</v>
      </c>
      <c r="IJ12" s="214" t="s">
        <v>308</v>
      </c>
      <c r="IK12" s="214" t="s">
        <v>306</v>
      </c>
      <c r="IL12" s="214" t="s">
        <v>305</v>
      </c>
      <c r="IM12" s="214" t="s">
        <v>304</v>
      </c>
      <c r="IN12" s="214" t="s">
        <v>302</v>
      </c>
      <c r="IO12" s="214" t="s">
        <v>300</v>
      </c>
      <c r="IP12" s="214" t="s">
        <v>299</v>
      </c>
      <c r="IQ12" s="214" t="s">
        <v>298</v>
      </c>
      <c r="IR12" s="214" t="s">
        <v>296</v>
      </c>
      <c r="IS12" s="214" t="s">
        <v>295</v>
      </c>
      <c r="IT12" s="307" t="s">
        <v>1030</v>
      </c>
      <c r="IU12" s="214" t="s">
        <v>294</v>
      </c>
      <c r="IV12" s="214" t="s">
        <v>292</v>
      </c>
      <c r="IW12" s="214" t="s">
        <v>291</v>
      </c>
      <c r="IX12" s="214" t="s">
        <v>290</v>
      </c>
      <c r="IY12" s="214" t="s">
        <v>288</v>
      </c>
      <c r="IZ12" s="214" t="s">
        <v>286</v>
      </c>
      <c r="JA12" s="214" t="s">
        <v>285</v>
      </c>
      <c r="JB12" s="214" t="s">
        <v>284</v>
      </c>
      <c r="JC12" s="214" t="s">
        <v>282</v>
      </c>
      <c r="JD12" s="214" t="s">
        <v>281</v>
      </c>
      <c r="JE12" s="214" t="s">
        <v>280</v>
      </c>
      <c r="JF12" s="214" t="s">
        <v>278</v>
      </c>
      <c r="JG12" s="214" t="s">
        <v>277</v>
      </c>
      <c r="JH12" s="214" t="s">
        <v>276</v>
      </c>
      <c r="JI12" s="214" t="s">
        <v>274</v>
      </c>
      <c r="JJ12" s="214" t="s">
        <v>273</v>
      </c>
      <c r="JK12" s="307" t="s">
        <v>1031</v>
      </c>
      <c r="JL12" s="214" t="s">
        <v>272</v>
      </c>
      <c r="JM12" s="214" t="s">
        <v>270</v>
      </c>
      <c r="JN12" s="214" t="s">
        <v>270</v>
      </c>
      <c r="JO12" s="214" t="s">
        <v>269</v>
      </c>
      <c r="JP12" s="214" t="s">
        <v>266</v>
      </c>
      <c r="JQ12" s="214" t="s">
        <v>263</v>
      </c>
      <c r="JR12" s="214" t="s">
        <v>261</v>
      </c>
      <c r="JS12" s="214" t="s">
        <v>260</v>
      </c>
      <c r="JT12" s="214" t="s">
        <v>259</v>
      </c>
      <c r="JU12" s="214" t="s">
        <v>257</v>
      </c>
      <c r="JV12" s="214" t="s">
        <v>256</v>
      </c>
      <c r="JW12" s="214" t="s">
        <v>255</v>
      </c>
      <c r="JX12" s="214" t="s">
        <v>253</v>
      </c>
      <c r="JY12" s="214" t="s">
        <v>252</v>
      </c>
      <c r="JZ12" s="214" t="s">
        <v>251</v>
      </c>
      <c r="KA12" s="214" t="s">
        <v>249</v>
      </c>
      <c r="KB12" s="214" t="s">
        <v>248</v>
      </c>
      <c r="KC12" s="214" t="s">
        <v>247</v>
      </c>
      <c r="KD12" s="214" t="s">
        <v>245</v>
      </c>
      <c r="KE12" s="214" t="s">
        <v>244</v>
      </c>
      <c r="KF12" s="214" t="s">
        <v>243</v>
      </c>
      <c r="KG12" s="214" t="s">
        <v>241</v>
      </c>
      <c r="KH12" s="214" t="s">
        <v>239</v>
      </c>
      <c r="KI12" s="214" t="s">
        <v>236</v>
      </c>
      <c r="KJ12" s="214" t="s">
        <v>233</v>
      </c>
      <c r="KK12" s="214" t="s">
        <v>232</v>
      </c>
      <c r="KL12" s="214" t="s">
        <v>231</v>
      </c>
      <c r="KM12" s="214" t="s">
        <v>229</v>
      </c>
      <c r="KN12" s="214" t="s">
        <v>228</v>
      </c>
      <c r="KO12" s="214" t="s">
        <v>227</v>
      </c>
      <c r="KP12" s="214" t="s">
        <v>225</v>
      </c>
      <c r="KQ12" s="214" t="s">
        <v>224</v>
      </c>
      <c r="KR12" s="307" t="s">
        <v>1032</v>
      </c>
      <c r="KS12" s="214" t="s">
        <v>223</v>
      </c>
      <c r="KT12" s="214" t="s">
        <v>221</v>
      </c>
      <c r="KU12" s="214" t="s">
        <v>219</v>
      </c>
    </row>
    <row r="13" spans="3:339" ht="11.25" customHeight="1">
      <c r="C13" s="327"/>
      <c r="D13" s="485" t="s">
        <v>869</v>
      </c>
      <c r="E13" s="494" t="s">
        <v>638</v>
      </c>
      <c r="F13" s="337">
        <v>2016</v>
      </c>
      <c r="G13" s="281">
        <f t="shared" ref="G13:G22" si="0">H13+S13+P13+Q13+R13+AD13+AI13+SUM(AJ13:AP13)</f>
        <v>0</v>
      </c>
      <c r="H13" s="281">
        <f t="shared" ref="H13:H22" si="1">SUM(I13:O13)</f>
        <v>0</v>
      </c>
      <c r="I13" s="391">
        <v>0</v>
      </c>
      <c r="J13" s="391"/>
      <c r="K13" s="391"/>
      <c r="L13" s="391"/>
      <c r="M13" s="391"/>
      <c r="N13" s="391"/>
      <c r="O13" s="391"/>
      <c r="P13" s="391"/>
      <c r="Q13" s="391"/>
      <c r="R13" s="391"/>
      <c r="S13" s="283">
        <f t="shared" ref="S13:S22" si="2">SUM(T13:AC13)</f>
        <v>0</v>
      </c>
      <c r="T13" s="391"/>
      <c r="U13" s="391"/>
      <c r="V13" s="391"/>
      <c r="W13" s="391"/>
      <c r="X13" s="391"/>
      <c r="Y13" s="391"/>
      <c r="Z13" s="391"/>
      <c r="AA13" s="391"/>
      <c r="AB13" s="391"/>
      <c r="AC13" s="391"/>
      <c r="AD13" s="281">
        <f>SUM(AE13:AH13)</f>
        <v>0</v>
      </c>
      <c r="AE13" s="391"/>
      <c r="AF13" s="391"/>
      <c r="AG13" s="391"/>
      <c r="AH13" s="391"/>
      <c r="AI13" s="391"/>
      <c r="AJ13" s="391"/>
      <c r="AK13" s="391"/>
      <c r="AL13" s="391"/>
      <c r="AM13" s="391"/>
      <c r="AN13" s="391"/>
      <c r="AO13" s="391"/>
      <c r="AP13" s="391"/>
      <c r="AQ13" s="281">
        <f t="shared" ref="AQ13:AQ21" si="3">AR13+AY13</f>
        <v>0</v>
      </c>
      <c r="AR13" s="281">
        <f t="shared" ref="AR13:AR22" si="4">SUM(AS13:AT13)</f>
        <v>0</v>
      </c>
      <c r="AS13" s="391"/>
      <c r="AT13" s="281">
        <f>SUM(AU13:AX13)</f>
        <v>0</v>
      </c>
      <c r="AU13" s="391"/>
      <c r="AV13" s="391"/>
      <c r="AW13" s="391"/>
      <c r="AX13" s="391"/>
      <c r="AY13" s="281">
        <f t="shared" ref="AY13:AY22" si="5">SUM(AZ13:BA13)</f>
        <v>0</v>
      </c>
      <c r="AZ13" s="391"/>
      <c r="BA13" s="281">
        <f>SUM(BB13:BE13)</f>
        <v>0</v>
      </c>
      <c r="BB13" s="391"/>
      <c r="BC13" s="391"/>
      <c r="BD13" s="391"/>
      <c r="BE13" s="391"/>
      <c r="BF13" s="281">
        <f t="shared" ref="BF13:BF22" si="6">BG13+BJ13+BQ13+BT13</f>
        <v>0</v>
      </c>
      <c r="BG13" s="281">
        <f>SUM(BH13:BI13)</f>
        <v>0</v>
      </c>
      <c r="BH13" s="391"/>
      <c r="BI13" s="391"/>
      <c r="BJ13" s="281">
        <f>BK13+BN13</f>
        <v>0</v>
      </c>
      <c r="BK13" s="281">
        <f>SUM(BL13:BM13)</f>
        <v>0</v>
      </c>
      <c r="BL13" s="391"/>
      <c r="BM13" s="391"/>
      <c r="BN13" s="283">
        <f>BO13+BP13</f>
        <v>0</v>
      </c>
      <c r="BO13" s="391"/>
      <c r="BP13" s="391"/>
      <c r="BQ13" s="281">
        <f>BR13+BS13</f>
        <v>0</v>
      </c>
      <c r="BR13" s="391"/>
      <c r="BS13" s="391"/>
      <c r="BT13" s="281">
        <f>BU13+BV13</f>
        <v>0</v>
      </c>
      <c r="BU13" s="391"/>
      <c r="BV13" s="391"/>
      <c r="BW13" s="281">
        <f t="shared" ref="BW13:BW22" si="7">BX13+CB13+CF13+CJ13</f>
        <v>0</v>
      </c>
      <c r="BX13" s="281">
        <f>BY13+BZ13</f>
        <v>0</v>
      </c>
      <c r="BY13" s="391"/>
      <c r="BZ13" s="391"/>
      <c r="CA13" s="391"/>
      <c r="CB13" s="281">
        <f>CC13+CD13</f>
        <v>0</v>
      </c>
      <c r="CC13" s="391"/>
      <c r="CD13" s="391"/>
      <c r="CE13" s="391"/>
      <c r="CF13" s="281">
        <f>CG13+CH13</f>
        <v>0</v>
      </c>
      <c r="CG13" s="391"/>
      <c r="CH13" s="391"/>
      <c r="CI13" s="391"/>
      <c r="CJ13" s="281">
        <f>CK13+CL13</f>
        <v>0</v>
      </c>
      <c r="CK13" s="391"/>
      <c r="CL13" s="391"/>
      <c r="CM13" s="391"/>
      <c r="CN13" s="281">
        <f t="shared" ref="CN13:CN22" si="8">CO13+CR13+CU13+CX13</f>
        <v>0</v>
      </c>
      <c r="CO13" s="281">
        <f>CP13+CQ13</f>
        <v>0</v>
      </c>
      <c r="CP13" s="391"/>
      <c r="CQ13" s="391"/>
      <c r="CR13" s="281">
        <f>CS13+CT13</f>
        <v>0</v>
      </c>
      <c r="CS13" s="391"/>
      <c r="CT13" s="391"/>
      <c r="CU13" s="281">
        <f>CV13+CW13</f>
        <v>0</v>
      </c>
      <c r="CV13" s="391"/>
      <c r="CW13" s="391"/>
      <c r="CX13" s="281">
        <f>CY13+CZ13</f>
        <v>0</v>
      </c>
      <c r="CY13" s="391"/>
      <c r="CZ13" s="391"/>
      <c r="DA13" s="281">
        <f>DB13*DC13</f>
        <v>0</v>
      </c>
      <c r="DB13" s="391"/>
      <c r="DC13" s="391"/>
      <c r="DD13" s="281">
        <f>DE13*DF13</f>
        <v>0</v>
      </c>
      <c r="DE13" s="391"/>
      <c r="DF13" s="391"/>
      <c r="DG13" s="391"/>
      <c r="DH13" s="391"/>
      <c r="DI13" s="281">
        <f t="shared" ref="DI13:DI22" si="9">DJ13+DM13+DP13+DW13+DZ13+EC13+EG13</f>
        <v>0</v>
      </c>
      <c r="DJ13" s="281">
        <f>DK13+DL13</f>
        <v>0</v>
      </c>
      <c r="DK13" s="391"/>
      <c r="DL13" s="391"/>
      <c r="DM13" s="281">
        <f>DN13+DO13</f>
        <v>0</v>
      </c>
      <c r="DN13" s="391"/>
      <c r="DO13" s="391"/>
      <c r="DP13" s="281">
        <f>DQ13+DT13</f>
        <v>0</v>
      </c>
      <c r="DQ13" s="281">
        <f>DR13+DS13</f>
        <v>0</v>
      </c>
      <c r="DR13" s="391"/>
      <c r="DS13" s="391"/>
      <c r="DT13" s="281">
        <f>DU13+DV13</f>
        <v>0</v>
      </c>
      <c r="DU13" s="391"/>
      <c r="DV13" s="391"/>
      <c r="DW13" s="281">
        <f>DX13+DY13</f>
        <v>0</v>
      </c>
      <c r="DX13" s="391"/>
      <c r="DY13" s="391"/>
      <c r="DZ13" s="281">
        <f>EA13+EB13</f>
        <v>0</v>
      </c>
      <c r="EA13" s="391"/>
      <c r="EB13" s="391"/>
      <c r="EC13" s="281">
        <f>ED13+EE13</f>
        <v>0</v>
      </c>
      <c r="ED13" s="391"/>
      <c r="EE13" s="391"/>
      <c r="EF13" s="308"/>
      <c r="EG13" s="281">
        <f>EH13+EI13</f>
        <v>0</v>
      </c>
      <c r="EH13" s="391"/>
      <c r="EI13" s="391"/>
      <c r="EJ13" s="283">
        <f t="shared" ref="EJ13:EJ22" si="10">EK13+EN13+ER13</f>
        <v>0</v>
      </c>
      <c r="EK13" s="281">
        <f>EL13+EM13</f>
        <v>0</v>
      </c>
      <c r="EL13" s="391"/>
      <c r="EM13" s="391"/>
      <c r="EN13" s="281">
        <f>EO13+EP13</f>
        <v>0</v>
      </c>
      <c r="EO13" s="391"/>
      <c r="EP13" s="391"/>
      <c r="EQ13" s="308"/>
      <c r="ER13" s="281">
        <f>ES13+ET13</f>
        <v>0</v>
      </c>
      <c r="ES13" s="391"/>
      <c r="ET13" s="391"/>
      <c r="EU13" s="281">
        <f t="shared" ref="EU13:EU22" si="11">EV13+EY13+FC13+FG13</f>
        <v>0</v>
      </c>
      <c r="EV13" s="281">
        <f>EW13+EX13</f>
        <v>0</v>
      </c>
      <c r="EW13" s="391"/>
      <c r="EX13" s="391"/>
      <c r="EY13" s="281">
        <f>EZ13+FA13</f>
        <v>0</v>
      </c>
      <c r="EZ13" s="391"/>
      <c r="FA13" s="391"/>
      <c r="FB13" s="308"/>
      <c r="FC13" s="281">
        <f>FD13+FE13</f>
        <v>0</v>
      </c>
      <c r="FD13" s="391"/>
      <c r="FE13" s="391"/>
      <c r="FF13" s="308"/>
      <c r="FG13" s="281">
        <f>FH13+FI13</f>
        <v>0</v>
      </c>
      <c r="FH13" s="391"/>
      <c r="FI13" s="391"/>
      <c r="FJ13" s="281">
        <f t="shared" ref="FJ13:FJ22" si="12">FK13+FN13+FQ13+FT13+FW13+FZ13+GC13+GF13+GI13+GL13+GO13+GS13</f>
        <v>0</v>
      </c>
      <c r="FK13" s="281">
        <f>FL13+FM13</f>
        <v>0</v>
      </c>
      <c r="FL13" s="391"/>
      <c r="FM13" s="391"/>
      <c r="FN13" s="281">
        <f>FO13+FP13</f>
        <v>0</v>
      </c>
      <c r="FO13" s="391"/>
      <c r="FP13" s="391"/>
      <c r="FQ13" s="281">
        <f>FR13+FS13</f>
        <v>0</v>
      </c>
      <c r="FR13" s="391"/>
      <c r="FS13" s="391"/>
      <c r="FT13" s="281">
        <f>FU13+FV13</f>
        <v>0</v>
      </c>
      <c r="FU13" s="391"/>
      <c r="FV13" s="391"/>
      <c r="FW13" s="281">
        <f>FX13+FY13</f>
        <v>0</v>
      </c>
      <c r="FX13" s="391"/>
      <c r="FY13" s="391"/>
      <c r="FZ13" s="281">
        <f>GA13+GB13</f>
        <v>0</v>
      </c>
      <c r="GA13" s="391"/>
      <c r="GB13" s="391"/>
      <c r="GC13" s="281">
        <f>GD13+GE13</f>
        <v>0</v>
      </c>
      <c r="GD13" s="391"/>
      <c r="GE13" s="391"/>
      <c r="GF13" s="281">
        <f>GG13+GH13</f>
        <v>0</v>
      </c>
      <c r="GG13" s="391"/>
      <c r="GH13" s="391"/>
      <c r="GI13" s="281">
        <f>GJ13+GK13</f>
        <v>0</v>
      </c>
      <c r="GJ13" s="391"/>
      <c r="GK13" s="391"/>
      <c r="GL13" s="281">
        <f>GM13+GN13</f>
        <v>0</v>
      </c>
      <c r="GM13" s="391"/>
      <c r="GN13" s="391"/>
      <c r="GO13" s="281">
        <f>GP13+GQ13</f>
        <v>0</v>
      </c>
      <c r="GP13" s="391"/>
      <c r="GQ13" s="391"/>
      <c r="GR13" s="308"/>
      <c r="GS13" s="281">
        <f>GT13+GU13</f>
        <v>0</v>
      </c>
      <c r="GT13" s="391"/>
      <c r="GU13" s="391"/>
      <c r="GV13" s="281">
        <f>GW13+GX13</f>
        <v>0</v>
      </c>
      <c r="GW13" s="391"/>
      <c r="GX13" s="391"/>
      <c r="GY13" s="281">
        <f>GZ13+HA13</f>
        <v>0</v>
      </c>
      <c r="GZ13" s="391"/>
      <c r="HA13" s="391"/>
      <c r="HB13" s="281">
        <f>HC13+HD13</f>
        <v>0</v>
      </c>
      <c r="HC13" s="391"/>
      <c r="HD13" s="391"/>
      <c r="HE13" s="281">
        <f>HF13+HG13</f>
        <v>0</v>
      </c>
      <c r="HF13" s="391"/>
      <c r="HG13" s="391"/>
      <c r="HH13" s="281">
        <f t="shared" ref="HH13:HH22" si="13">HI13+HM13</f>
        <v>0</v>
      </c>
      <c r="HI13" s="281">
        <f>HJ13+HK13</f>
        <v>0</v>
      </c>
      <c r="HJ13" s="391"/>
      <c r="HK13" s="391"/>
      <c r="HL13" s="308"/>
      <c r="HM13" s="281">
        <f>HN13+HO13</f>
        <v>0</v>
      </c>
      <c r="HN13" s="391"/>
      <c r="HO13" s="391"/>
      <c r="HP13" s="281">
        <f>HQ13+HR13</f>
        <v>0</v>
      </c>
      <c r="HQ13" s="391"/>
      <c r="HR13" s="391"/>
      <c r="HS13" s="281">
        <f t="shared" ref="HS13:HS22" si="14">HT13+HW13</f>
        <v>0</v>
      </c>
      <c r="HT13" s="281">
        <f>HU13+HV13</f>
        <v>0</v>
      </c>
      <c r="HU13" s="391"/>
      <c r="HV13" s="391"/>
      <c r="HW13" s="281">
        <f>HX13+HY13</f>
        <v>0</v>
      </c>
      <c r="HX13" s="391"/>
      <c r="HY13" s="391"/>
      <c r="HZ13" s="281">
        <f>IA13+IB13</f>
        <v>0</v>
      </c>
      <c r="IA13" s="391"/>
      <c r="IB13" s="391"/>
      <c r="IC13" s="281">
        <f t="shared" ref="IC13:IC22" si="15">ID13+IG13+IJ13</f>
        <v>0</v>
      </c>
      <c r="ID13" s="281">
        <f>IE13+IF13</f>
        <v>0</v>
      </c>
      <c r="IE13" s="391"/>
      <c r="IF13" s="391"/>
      <c r="IG13" s="281">
        <f>IH13+II13</f>
        <v>0</v>
      </c>
      <c r="IH13" s="391"/>
      <c r="II13" s="391"/>
      <c r="IJ13" s="281">
        <f>IK13+IL13</f>
        <v>0</v>
      </c>
      <c r="IK13" s="391"/>
      <c r="IL13" s="391"/>
      <c r="IM13" s="281">
        <f t="shared" ref="IM13:IM22" si="16">IN13+IQ13+IU13+IX13</f>
        <v>0</v>
      </c>
      <c r="IN13" s="281">
        <f>IO13+IP13</f>
        <v>0</v>
      </c>
      <c r="IO13" s="391"/>
      <c r="IP13" s="391"/>
      <c r="IQ13" s="281">
        <f>IR13+IS13</f>
        <v>0</v>
      </c>
      <c r="IR13" s="391"/>
      <c r="IS13" s="391"/>
      <c r="IT13" s="308"/>
      <c r="IU13" s="281">
        <f>IV13+IW13</f>
        <v>0</v>
      </c>
      <c r="IV13" s="391"/>
      <c r="IW13" s="391"/>
      <c r="IX13" s="281">
        <f t="shared" ref="IX13:IX22" si="17">IY13+JB13+JE13+JH13+JL13</f>
        <v>0</v>
      </c>
      <c r="IY13" s="281">
        <f>IZ13+JA13</f>
        <v>0</v>
      </c>
      <c r="IZ13" s="391"/>
      <c r="JA13" s="391"/>
      <c r="JB13" s="281">
        <f>JC13+JD13</f>
        <v>0</v>
      </c>
      <c r="JC13" s="391"/>
      <c r="JD13" s="391"/>
      <c r="JE13" s="281">
        <f>JF13+JG13</f>
        <v>0</v>
      </c>
      <c r="JF13" s="391"/>
      <c r="JG13" s="391"/>
      <c r="JH13" s="281">
        <f>JI13+JJ13</f>
        <v>0</v>
      </c>
      <c r="JI13" s="391"/>
      <c r="JJ13" s="391"/>
      <c r="JK13" s="308"/>
      <c r="JL13" s="281">
        <f>JM13+JN13</f>
        <v>0</v>
      </c>
      <c r="JM13" s="391"/>
      <c r="JN13" s="391"/>
      <c r="JO13" s="391"/>
      <c r="JP13" s="281">
        <f t="shared" ref="JP13:JP22" si="18">JQ13+JT13</f>
        <v>0</v>
      </c>
      <c r="JQ13" s="281">
        <f>JR13+JS13</f>
        <v>0</v>
      </c>
      <c r="JR13" s="391"/>
      <c r="JS13" s="391"/>
      <c r="JT13" s="281">
        <f>JU13+JV13</f>
        <v>0</v>
      </c>
      <c r="JU13" s="391"/>
      <c r="JV13" s="391"/>
      <c r="JW13" s="281">
        <f>JX13+JY13</f>
        <v>0</v>
      </c>
      <c r="JX13" s="391"/>
      <c r="JY13" s="391"/>
      <c r="JZ13" s="281">
        <f>KA13+KB13</f>
        <v>0</v>
      </c>
      <c r="KA13" s="391"/>
      <c r="KB13" s="391"/>
      <c r="KC13" s="281">
        <f>KD13+KE13</f>
        <v>0</v>
      </c>
      <c r="KD13" s="391"/>
      <c r="KE13" s="391"/>
      <c r="KF13" s="281">
        <f>JW13+JZ13+KC13+JP13+JO13+IM13+IC13+HZ13+HS13+HP13+GV13+GY13+HB13+HE13+HH13+FJ13+EU13+EJ13+DI13+DH13+DG13+DD13+DA13+CN13+BF13+AQ13+G13</f>
        <v>0</v>
      </c>
      <c r="KG13" s="391"/>
      <c r="KH13" s="281">
        <f t="shared" ref="KH13:KH22" si="19">KI13+KL13+KO13+KS13</f>
        <v>0</v>
      </c>
      <c r="KI13" s="281">
        <f>KJ13+KK13</f>
        <v>0</v>
      </c>
      <c r="KJ13" s="391"/>
      <c r="KK13" s="391"/>
      <c r="KL13" s="281">
        <f>KM13+KN13</f>
        <v>0</v>
      </c>
      <c r="KM13" s="391"/>
      <c r="KN13" s="391"/>
      <c r="KO13" s="281">
        <f>KP13+KQ13</f>
        <v>0</v>
      </c>
      <c r="KP13" s="391"/>
      <c r="KQ13" s="391"/>
      <c r="KR13" s="308"/>
      <c r="KS13" s="281">
        <f>KT13+KU13</f>
        <v>0</v>
      </c>
      <c r="KT13" s="391"/>
      <c r="KU13" s="392"/>
      <c r="KV13" s="234"/>
    </row>
    <row r="14" spans="3:339">
      <c r="C14" s="327"/>
      <c r="D14" s="486"/>
      <c r="E14" s="494"/>
      <c r="F14" s="337">
        <v>2017</v>
      </c>
      <c r="G14" s="281">
        <f t="shared" si="0"/>
        <v>326.85999930999998</v>
      </c>
      <c r="H14" s="281">
        <f t="shared" si="1"/>
        <v>326.85999930999998</v>
      </c>
      <c r="I14" s="391">
        <v>326.85999930999998</v>
      </c>
      <c r="J14" s="391"/>
      <c r="K14" s="391"/>
      <c r="L14" s="391"/>
      <c r="M14" s="391"/>
      <c r="N14" s="391"/>
      <c r="O14" s="391"/>
      <c r="P14" s="391"/>
      <c r="Q14" s="391"/>
      <c r="R14" s="391"/>
      <c r="S14" s="283">
        <f t="shared" si="2"/>
        <v>0</v>
      </c>
      <c r="T14" s="391"/>
      <c r="U14" s="391"/>
      <c r="V14" s="391"/>
      <c r="W14" s="391"/>
      <c r="X14" s="391"/>
      <c r="Y14" s="391"/>
      <c r="Z14" s="391"/>
      <c r="AA14" s="391"/>
      <c r="AB14" s="391"/>
      <c r="AC14" s="391"/>
      <c r="AD14" s="281">
        <f>SUM(AE14:AH14)</f>
        <v>0</v>
      </c>
      <c r="AE14" s="391"/>
      <c r="AF14" s="391"/>
      <c r="AG14" s="391"/>
      <c r="AH14" s="391"/>
      <c r="AI14" s="391"/>
      <c r="AJ14" s="391"/>
      <c r="AK14" s="391"/>
      <c r="AL14" s="391"/>
      <c r="AM14" s="391"/>
      <c r="AN14" s="391"/>
      <c r="AO14" s="391"/>
      <c r="AP14" s="391"/>
      <c r="AQ14" s="281">
        <f t="shared" si="3"/>
        <v>0</v>
      </c>
      <c r="AR14" s="281">
        <f t="shared" si="4"/>
        <v>0</v>
      </c>
      <c r="AS14" s="391"/>
      <c r="AT14" s="281">
        <f>SUM(AU14:AX14)</f>
        <v>0</v>
      </c>
      <c r="AU14" s="391"/>
      <c r="AV14" s="391"/>
      <c r="AW14" s="391"/>
      <c r="AX14" s="391"/>
      <c r="AY14" s="281">
        <f t="shared" si="5"/>
        <v>0</v>
      </c>
      <c r="AZ14" s="391"/>
      <c r="BA14" s="281">
        <f>SUM(BB14:BE14)</f>
        <v>0</v>
      </c>
      <c r="BB14" s="391"/>
      <c r="BC14" s="391"/>
      <c r="BD14" s="391"/>
      <c r="BE14" s="391"/>
      <c r="BF14" s="281">
        <f t="shared" si="6"/>
        <v>172.78900000000002</v>
      </c>
      <c r="BG14" s="281">
        <f>SUM(BH14:BI14)</f>
        <v>105.88500000000001</v>
      </c>
      <c r="BH14" s="391">
        <v>105.88500000000001</v>
      </c>
      <c r="BI14" s="391"/>
      <c r="BJ14" s="281">
        <f>BK14+BN14</f>
        <v>14.664</v>
      </c>
      <c r="BK14" s="281">
        <f>SUM(BL14:BM14)</f>
        <v>0</v>
      </c>
      <c r="BL14" s="391"/>
      <c r="BM14" s="391"/>
      <c r="BN14" s="283">
        <f>BO14+BP14</f>
        <v>14.664</v>
      </c>
      <c r="BO14" s="391">
        <v>14.664</v>
      </c>
      <c r="BP14" s="391"/>
      <c r="BQ14" s="281">
        <f>BR14+BS14</f>
        <v>52.24</v>
      </c>
      <c r="BR14" s="391">
        <v>52.24</v>
      </c>
      <c r="BS14" s="391"/>
      <c r="BT14" s="281">
        <f>BU14+BV14</f>
        <v>0</v>
      </c>
      <c r="BU14" s="391"/>
      <c r="BV14" s="391"/>
      <c r="BW14" s="281">
        <f t="shared" si="7"/>
        <v>0</v>
      </c>
      <c r="BX14" s="281">
        <f>BY14+BZ14</f>
        <v>0</v>
      </c>
      <c r="BY14" s="391"/>
      <c r="BZ14" s="391"/>
      <c r="CA14" s="391"/>
      <c r="CB14" s="281">
        <f>CC14+CD14</f>
        <v>0</v>
      </c>
      <c r="CC14" s="391"/>
      <c r="CD14" s="391"/>
      <c r="CE14" s="391"/>
      <c r="CF14" s="281">
        <f>CG14+CH14</f>
        <v>0</v>
      </c>
      <c r="CG14" s="391"/>
      <c r="CH14" s="391"/>
      <c r="CI14" s="391"/>
      <c r="CJ14" s="281">
        <f>CK14+CL14</f>
        <v>0</v>
      </c>
      <c r="CK14" s="391"/>
      <c r="CL14" s="391"/>
      <c r="CM14" s="391"/>
      <c r="CN14" s="281">
        <f t="shared" si="8"/>
        <v>48.649000000000001</v>
      </c>
      <c r="CO14" s="281">
        <f>CP14+CQ14</f>
        <v>32.914999999999999</v>
      </c>
      <c r="CP14" s="391">
        <v>32.914999999999999</v>
      </c>
      <c r="CQ14" s="391"/>
      <c r="CR14" s="281">
        <f>CS14+CT14</f>
        <v>0</v>
      </c>
      <c r="CS14" s="391"/>
      <c r="CT14" s="391"/>
      <c r="CU14" s="281">
        <f>CV14+CW14</f>
        <v>15.734</v>
      </c>
      <c r="CV14" s="391">
        <v>15.734</v>
      </c>
      <c r="CW14" s="391"/>
      <c r="CX14" s="281">
        <f>CY14+CZ14</f>
        <v>0</v>
      </c>
      <c r="CY14" s="391"/>
      <c r="CZ14" s="391"/>
      <c r="DA14" s="281">
        <f>DB14*DC14</f>
        <v>0</v>
      </c>
      <c r="DB14" s="391"/>
      <c r="DC14" s="391"/>
      <c r="DD14" s="281">
        <f>DE14*DF14</f>
        <v>0</v>
      </c>
      <c r="DE14" s="391"/>
      <c r="DF14" s="391"/>
      <c r="DG14" s="391"/>
      <c r="DH14" s="391"/>
      <c r="DI14" s="281">
        <f t="shared" si="9"/>
        <v>0</v>
      </c>
      <c r="DJ14" s="281">
        <f>DK14+DL14</f>
        <v>0</v>
      </c>
      <c r="DK14" s="391"/>
      <c r="DL14" s="391"/>
      <c r="DM14" s="281">
        <f>DN14+DO14</f>
        <v>0</v>
      </c>
      <c r="DN14" s="391"/>
      <c r="DO14" s="391"/>
      <c r="DP14" s="281">
        <f>DQ14+DT14</f>
        <v>0</v>
      </c>
      <c r="DQ14" s="281">
        <f>DR14+DS14</f>
        <v>0</v>
      </c>
      <c r="DR14" s="391"/>
      <c r="DS14" s="391"/>
      <c r="DT14" s="281">
        <f>DU14+DV14</f>
        <v>0</v>
      </c>
      <c r="DU14" s="391"/>
      <c r="DV14" s="391"/>
      <c r="DW14" s="281">
        <f>DX14+DY14</f>
        <v>0</v>
      </c>
      <c r="DX14" s="391"/>
      <c r="DY14" s="391"/>
      <c r="DZ14" s="281">
        <f>EA14+EB14</f>
        <v>0</v>
      </c>
      <c r="EA14" s="391"/>
      <c r="EB14" s="391"/>
      <c r="EC14" s="281">
        <f>ED14+EE14</f>
        <v>0</v>
      </c>
      <c r="ED14" s="391"/>
      <c r="EE14" s="391"/>
      <c r="EF14" s="308"/>
      <c r="EG14" s="281">
        <f>EH14+EI14</f>
        <v>0</v>
      </c>
      <c r="EH14" s="391"/>
      <c r="EI14" s="391"/>
      <c r="EJ14" s="283">
        <f t="shared" si="10"/>
        <v>0</v>
      </c>
      <c r="EK14" s="281">
        <f>EL14+EM14</f>
        <v>0</v>
      </c>
      <c r="EL14" s="391"/>
      <c r="EM14" s="391"/>
      <c r="EN14" s="281">
        <f>EO14+EP14</f>
        <v>0</v>
      </c>
      <c r="EO14" s="391"/>
      <c r="EP14" s="391"/>
      <c r="EQ14" s="308"/>
      <c r="ER14" s="281">
        <f>ES14+ET14</f>
        <v>0</v>
      </c>
      <c r="ES14" s="391"/>
      <c r="ET14" s="391"/>
      <c r="EU14" s="281">
        <f t="shared" si="11"/>
        <v>0</v>
      </c>
      <c r="EV14" s="281">
        <f>EW14+EX14</f>
        <v>0</v>
      </c>
      <c r="EW14" s="391"/>
      <c r="EX14" s="391"/>
      <c r="EY14" s="281">
        <f>EZ14+FA14</f>
        <v>0</v>
      </c>
      <c r="EZ14" s="391"/>
      <c r="FA14" s="391"/>
      <c r="FB14" s="308"/>
      <c r="FC14" s="281">
        <f>FD14+FE14</f>
        <v>0</v>
      </c>
      <c r="FD14" s="391"/>
      <c r="FE14" s="391"/>
      <c r="FF14" s="308"/>
      <c r="FG14" s="281">
        <f>FH14+FI14</f>
        <v>0</v>
      </c>
      <c r="FH14" s="391"/>
      <c r="FI14" s="391"/>
      <c r="FJ14" s="281">
        <f t="shared" si="12"/>
        <v>83.076999999999998</v>
      </c>
      <c r="FK14" s="281">
        <f>FL14+FM14</f>
        <v>0</v>
      </c>
      <c r="FL14" s="391"/>
      <c r="FM14" s="391"/>
      <c r="FN14" s="281">
        <f>FO14+FP14</f>
        <v>0</v>
      </c>
      <c r="FO14" s="391"/>
      <c r="FP14" s="391"/>
      <c r="FQ14" s="281">
        <f>FR14+FS14</f>
        <v>0</v>
      </c>
      <c r="FR14" s="391"/>
      <c r="FS14" s="391"/>
      <c r="FT14" s="281">
        <f>FU14+FV14</f>
        <v>83.076999999999998</v>
      </c>
      <c r="FU14" s="391">
        <v>83.076999999999998</v>
      </c>
      <c r="FV14" s="391"/>
      <c r="FW14" s="281">
        <f>FX14+FY14</f>
        <v>0</v>
      </c>
      <c r="FX14" s="391"/>
      <c r="FY14" s="391"/>
      <c r="FZ14" s="281">
        <f>GA14+GB14</f>
        <v>0</v>
      </c>
      <c r="GA14" s="391"/>
      <c r="GB14" s="391"/>
      <c r="GC14" s="281">
        <f>GD14+GE14</f>
        <v>0</v>
      </c>
      <c r="GD14" s="391"/>
      <c r="GE14" s="391"/>
      <c r="GF14" s="281">
        <f>GG14+GH14</f>
        <v>0</v>
      </c>
      <c r="GG14" s="391"/>
      <c r="GH14" s="391"/>
      <c r="GI14" s="281">
        <f>GJ14+GK14</f>
        <v>0</v>
      </c>
      <c r="GJ14" s="391"/>
      <c r="GK14" s="391"/>
      <c r="GL14" s="281">
        <f>GM14+GN14</f>
        <v>0</v>
      </c>
      <c r="GM14" s="391"/>
      <c r="GN14" s="391"/>
      <c r="GO14" s="281">
        <f>GP14+GQ14</f>
        <v>0</v>
      </c>
      <c r="GP14" s="391"/>
      <c r="GQ14" s="391"/>
      <c r="GR14" s="308"/>
      <c r="GS14" s="281">
        <f>GT14+GU14</f>
        <v>0</v>
      </c>
      <c r="GT14" s="391"/>
      <c r="GU14" s="391"/>
      <c r="GV14" s="281">
        <f>GW14+GX14</f>
        <v>0</v>
      </c>
      <c r="GW14" s="391"/>
      <c r="GX14" s="391"/>
      <c r="GY14" s="281">
        <f>GZ14+HA14</f>
        <v>0</v>
      </c>
      <c r="GZ14" s="391"/>
      <c r="HA14" s="391"/>
      <c r="HB14" s="281">
        <f>HC14+HD14</f>
        <v>0</v>
      </c>
      <c r="HC14" s="391"/>
      <c r="HD14" s="391"/>
      <c r="HE14" s="281">
        <f>HF14+HG14</f>
        <v>0</v>
      </c>
      <c r="HF14" s="391"/>
      <c r="HG14" s="391"/>
      <c r="HH14" s="281">
        <f t="shared" si="13"/>
        <v>0</v>
      </c>
      <c r="HI14" s="281">
        <f>HJ14+HK14</f>
        <v>0</v>
      </c>
      <c r="HJ14" s="391"/>
      <c r="HK14" s="391"/>
      <c r="HL14" s="308"/>
      <c r="HM14" s="281">
        <f>HN14+HO14</f>
        <v>0</v>
      </c>
      <c r="HN14" s="391"/>
      <c r="HO14" s="391"/>
      <c r="HP14" s="281">
        <f>HQ14+HR14</f>
        <v>387.36826000000002</v>
      </c>
      <c r="HQ14" s="391">
        <v>387.36826000000002</v>
      </c>
      <c r="HR14" s="391"/>
      <c r="HS14" s="281">
        <f t="shared" si="14"/>
        <v>0</v>
      </c>
      <c r="HT14" s="281">
        <f>HU14+HV14</f>
        <v>0</v>
      </c>
      <c r="HU14" s="391"/>
      <c r="HV14" s="391"/>
      <c r="HW14" s="281">
        <f>HX14+HY14</f>
        <v>0</v>
      </c>
      <c r="HX14" s="391"/>
      <c r="HY14" s="391"/>
      <c r="HZ14" s="281">
        <f>IA14+IB14</f>
        <v>1</v>
      </c>
      <c r="IA14" s="391">
        <v>1</v>
      </c>
      <c r="IB14" s="391"/>
      <c r="IC14" s="281">
        <f t="shared" si="15"/>
        <v>867.68791545659997</v>
      </c>
      <c r="ID14" s="281">
        <f>IE14+IF14</f>
        <v>0</v>
      </c>
      <c r="IE14" s="391"/>
      <c r="IF14" s="391"/>
      <c r="IG14" s="281">
        <f>IH14+II14</f>
        <v>0</v>
      </c>
      <c r="IH14" s="391"/>
      <c r="II14" s="391"/>
      <c r="IJ14" s="281">
        <f>IK14+IL14</f>
        <v>867.68791545659997</v>
      </c>
      <c r="IK14" s="391">
        <v>867.68791545659997</v>
      </c>
      <c r="IL14" s="391"/>
      <c r="IM14" s="281">
        <f t="shared" si="16"/>
        <v>0</v>
      </c>
      <c r="IN14" s="281">
        <f>IO14+IP14</f>
        <v>0</v>
      </c>
      <c r="IO14" s="391"/>
      <c r="IP14" s="391"/>
      <c r="IQ14" s="281">
        <f>IR14+IS14</f>
        <v>0</v>
      </c>
      <c r="IR14" s="391"/>
      <c r="IS14" s="391"/>
      <c r="IT14" s="308"/>
      <c r="IU14" s="281">
        <f>IV14+IW14</f>
        <v>0</v>
      </c>
      <c r="IV14" s="391"/>
      <c r="IW14" s="391"/>
      <c r="IX14" s="281">
        <f t="shared" si="17"/>
        <v>0</v>
      </c>
      <c r="IY14" s="281">
        <f>IZ14+JA14</f>
        <v>0</v>
      </c>
      <c r="IZ14" s="391"/>
      <c r="JA14" s="391"/>
      <c r="JB14" s="281">
        <f>JC14+JD14</f>
        <v>0</v>
      </c>
      <c r="JC14" s="391"/>
      <c r="JD14" s="391"/>
      <c r="JE14" s="281">
        <f>JF14+JG14</f>
        <v>0</v>
      </c>
      <c r="JF14" s="391"/>
      <c r="JG14" s="391"/>
      <c r="JH14" s="281">
        <f>JI14+JJ14</f>
        <v>0</v>
      </c>
      <c r="JI14" s="391"/>
      <c r="JJ14" s="391"/>
      <c r="JK14" s="308"/>
      <c r="JL14" s="281">
        <f>JM14+JN14</f>
        <v>0</v>
      </c>
      <c r="JM14" s="391"/>
      <c r="JN14" s="391"/>
      <c r="JO14" s="391"/>
      <c r="JP14" s="281">
        <f t="shared" si="18"/>
        <v>0</v>
      </c>
      <c r="JQ14" s="281">
        <f>JR14+JS14</f>
        <v>0</v>
      </c>
      <c r="JR14" s="391"/>
      <c r="JS14" s="391"/>
      <c r="JT14" s="281">
        <f>JU14+JV14</f>
        <v>0</v>
      </c>
      <c r="JU14" s="391"/>
      <c r="JV14" s="391"/>
      <c r="JW14" s="281">
        <f>JX14+JY14</f>
        <v>0</v>
      </c>
      <c r="JX14" s="391"/>
      <c r="JY14" s="391"/>
      <c r="JZ14" s="281">
        <f>KA14+KB14</f>
        <v>0</v>
      </c>
      <c r="KA14" s="391"/>
      <c r="KB14" s="391"/>
      <c r="KC14" s="281">
        <f>KD14+KE14</f>
        <v>0</v>
      </c>
      <c r="KD14" s="391"/>
      <c r="KE14" s="391"/>
      <c r="KF14" s="281">
        <f>JW14+JZ14+KC14+JP14+JO14+IM14+IC14+HZ14+HS14+HP14+GV14+GY14+HB14+HE14+HH14+FJ14+EU14+EJ14+DI14+DH14+DG14+DD14+DA14+CN14+BF14+AQ14+G14</f>
        <v>1887.4311747665997</v>
      </c>
      <c r="KG14" s="391"/>
      <c r="KH14" s="281">
        <f t="shared" si="19"/>
        <v>0</v>
      </c>
      <c r="KI14" s="281">
        <f>KJ14+KK14</f>
        <v>0</v>
      </c>
      <c r="KJ14" s="391"/>
      <c r="KK14" s="391"/>
      <c r="KL14" s="281">
        <f>KM14+KN14</f>
        <v>0</v>
      </c>
      <c r="KM14" s="391"/>
      <c r="KN14" s="391"/>
      <c r="KO14" s="281">
        <f>KP14+KQ14</f>
        <v>0</v>
      </c>
      <c r="KP14" s="391"/>
      <c r="KQ14" s="391"/>
      <c r="KR14" s="308"/>
      <c r="KS14" s="281">
        <f>KT14+KU14</f>
        <v>0</v>
      </c>
      <c r="KT14" s="391"/>
      <c r="KU14" s="392"/>
      <c r="KV14" s="234"/>
    </row>
    <row r="15" spans="3:339">
      <c r="C15" s="327"/>
      <c r="D15" s="486"/>
      <c r="E15" s="494"/>
      <c r="F15" s="337">
        <v>2018</v>
      </c>
      <c r="G15" s="281">
        <f t="shared" si="0"/>
        <v>356.80915634000002</v>
      </c>
      <c r="H15" s="281">
        <f t="shared" si="1"/>
        <v>356.80915634000002</v>
      </c>
      <c r="I15" s="391">
        <v>356.80915634000002</v>
      </c>
      <c r="J15" s="391"/>
      <c r="K15" s="391"/>
      <c r="L15" s="391"/>
      <c r="M15" s="391"/>
      <c r="N15" s="391"/>
      <c r="O15" s="391"/>
      <c r="P15" s="391"/>
      <c r="Q15" s="391"/>
      <c r="R15" s="391"/>
      <c r="S15" s="283">
        <f t="shared" si="2"/>
        <v>0</v>
      </c>
      <c r="T15" s="391"/>
      <c r="U15" s="391"/>
      <c r="V15" s="391"/>
      <c r="W15" s="391"/>
      <c r="X15" s="391"/>
      <c r="Y15" s="391"/>
      <c r="Z15" s="391"/>
      <c r="AA15" s="391"/>
      <c r="AB15" s="391"/>
      <c r="AC15" s="391"/>
      <c r="AD15" s="281">
        <f>SUM(AE15:AH15)</f>
        <v>0</v>
      </c>
      <c r="AE15" s="391"/>
      <c r="AF15" s="391"/>
      <c r="AG15" s="391"/>
      <c r="AH15" s="391"/>
      <c r="AI15" s="391"/>
      <c r="AJ15" s="391"/>
      <c r="AK15" s="391"/>
      <c r="AL15" s="391"/>
      <c r="AM15" s="391"/>
      <c r="AN15" s="391"/>
      <c r="AO15" s="391"/>
      <c r="AP15" s="391"/>
      <c r="AQ15" s="281">
        <f t="shared" si="3"/>
        <v>0</v>
      </c>
      <c r="AR15" s="281">
        <f t="shared" si="4"/>
        <v>0</v>
      </c>
      <c r="AS15" s="391"/>
      <c r="AT15" s="281">
        <f>SUM(AU15:AX15)</f>
        <v>0</v>
      </c>
      <c r="AU15" s="391"/>
      <c r="AV15" s="391"/>
      <c r="AW15" s="391"/>
      <c r="AX15" s="391"/>
      <c r="AY15" s="281">
        <f t="shared" si="5"/>
        <v>0</v>
      </c>
      <c r="AZ15" s="391"/>
      <c r="BA15" s="281">
        <f>SUM(BB15:BE15)</f>
        <v>0</v>
      </c>
      <c r="BB15" s="391"/>
      <c r="BC15" s="391"/>
      <c r="BD15" s="391"/>
      <c r="BE15" s="391"/>
      <c r="BF15" s="281">
        <f t="shared" si="6"/>
        <v>147.31899999999999</v>
      </c>
      <c r="BG15" s="281">
        <f>SUM(BH15:BI15)</f>
        <v>87.858999999999995</v>
      </c>
      <c r="BH15" s="391">
        <v>87.858999999999995</v>
      </c>
      <c r="BI15" s="391"/>
      <c r="BJ15" s="281">
        <f>BK15+BN15</f>
        <v>10.99</v>
      </c>
      <c r="BK15" s="281">
        <f>SUM(BL15:BM15)</f>
        <v>0</v>
      </c>
      <c r="BL15" s="391"/>
      <c r="BM15" s="391"/>
      <c r="BN15" s="283">
        <f>BO15+BP15</f>
        <v>10.99</v>
      </c>
      <c r="BO15" s="391">
        <v>10.99</v>
      </c>
      <c r="BP15" s="391"/>
      <c r="BQ15" s="281">
        <f>BR15+BS15</f>
        <v>48.47</v>
      </c>
      <c r="BR15" s="391">
        <v>48.47</v>
      </c>
      <c r="BS15" s="391"/>
      <c r="BT15" s="281">
        <f>BU15+BV15</f>
        <v>0</v>
      </c>
      <c r="BU15" s="391"/>
      <c r="BV15" s="391"/>
      <c r="BW15" s="281">
        <f t="shared" si="7"/>
        <v>0</v>
      </c>
      <c r="BX15" s="281">
        <f>BY15+BZ15</f>
        <v>0</v>
      </c>
      <c r="BY15" s="391"/>
      <c r="BZ15" s="391"/>
      <c r="CA15" s="391"/>
      <c r="CB15" s="281">
        <f>CC15+CD15</f>
        <v>0</v>
      </c>
      <c r="CC15" s="391"/>
      <c r="CD15" s="391"/>
      <c r="CE15" s="391"/>
      <c r="CF15" s="281">
        <f>CG15+CH15</f>
        <v>0</v>
      </c>
      <c r="CG15" s="391"/>
      <c r="CH15" s="391"/>
      <c r="CI15" s="391"/>
      <c r="CJ15" s="281">
        <f>CK15+CL15</f>
        <v>0</v>
      </c>
      <c r="CK15" s="391"/>
      <c r="CL15" s="391"/>
      <c r="CM15" s="391"/>
      <c r="CN15" s="281">
        <f t="shared" si="8"/>
        <v>40.033859999999997</v>
      </c>
      <c r="CO15" s="281">
        <f>CP15+CQ15</f>
        <v>25.419619999999998</v>
      </c>
      <c r="CP15" s="391">
        <v>25.419619999999998</v>
      </c>
      <c r="CQ15" s="391"/>
      <c r="CR15" s="281">
        <f>CS15+CT15</f>
        <v>0</v>
      </c>
      <c r="CS15" s="391"/>
      <c r="CT15" s="391"/>
      <c r="CU15" s="281">
        <f>CV15+CW15</f>
        <v>14.614240000000001</v>
      </c>
      <c r="CV15" s="391">
        <v>14.614240000000001</v>
      </c>
      <c r="CW15" s="391"/>
      <c r="CX15" s="281">
        <f>CY15+CZ15</f>
        <v>0</v>
      </c>
      <c r="CY15" s="391"/>
      <c r="CZ15" s="391"/>
      <c r="DA15" s="281">
        <f>DB15*DC15</f>
        <v>0</v>
      </c>
      <c r="DB15" s="391"/>
      <c r="DC15" s="391"/>
      <c r="DD15" s="281">
        <f>DE15*DF15</f>
        <v>0</v>
      </c>
      <c r="DE15" s="391"/>
      <c r="DF15" s="391"/>
      <c r="DG15" s="391"/>
      <c r="DH15" s="391"/>
      <c r="DI15" s="281">
        <f t="shared" si="9"/>
        <v>0</v>
      </c>
      <c r="DJ15" s="281">
        <f>DK15+DL15</f>
        <v>0</v>
      </c>
      <c r="DK15" s="391"/>
      <c r="DL15" s="391"/>
      <c r="DM15" s="281">
        <f>DN15+DO15</f>
        <v>0</v>
      </c>
      <c r="DN15" s="391"/>
      <c r="DO15" s="391"/>
      <c r="DP15" s="281">
        <f>DQ15+DT15</f>
        <v>0</v>
      </c>
      <c r="DQ15" s="281">
        <f>DR15+DS15</f>
        <v>0</v>
      </c>
      <c r="DR15" s="391"/>
      <c r="DS15" s="391"/>
      <c r="DT15" s="281">
        <f>DU15+DV15</f>
        <v>0</v>
      </c>
      <c r="DU15" s="391"/>
      <c r="DV15" s="391"/>
      <c r="DW15" s="281">
        <f>DX15+DY15</f>
        <v>0</v>
      </c>
      <c r="DX15" s="391"/>
      <c r="DY15" s="391"/>
      <c r="DZ15" s="281">
        <f>EA15+EB15</f>
        <v>0</v>
      </c>
      <c r="EA15" s="391"/>
      <c r="EB15" s="391"/>
      <c r="EC15" s="281">
        <f>ED15+EE15</f>
        <v>0</v>
      </c>
      <c r="ED15" s="391"/>
      <c r="EE15" s="391"/>
      <c r="EF15" s="308"/>
      <c r="EG15" s="281">
        <f>EH15+EI15</f>
        <v>0</v>
      </c>
      <c r="EH15" s="391"/>
      <c r="EI15" s="391"/>
      <c r="EJ15" s="283">
        <f t="shared" si="10"/>
        <v>0</v>
      </c>
      <c r="EK15" s="281">
        <f>EL15+EM15</f>
        <v>0</v>
      </c>
      <c r="EL15" s="391"/>
      <c r="EM15" s="391"/>
      <c r="EN15" s="281">
        <f>EO15+EP15</f>
        <v>0</v>
      </c>
      <c r="EO15" s="391"/>
      <c r="EP15" s="391"/>
      <c r="EQ15" s="308"/>
      <c r="ER15" s="281">
        <f>ES15+ET15</f>
        <v>0</v>
      </c>
      <c r="ES15" s="391"/>
      <c r="ET15" s="391"/>
      <c r="EU15" s="281">
        <f t="shared" si="11"/>
        <v>0</v>
      </c>
      <c r="EV15" s="281">
        <f>EW15+EX15</f>
        <v>0</v>
      </c>
      <c r="EW15" s="391"/>
      <c r="EX15" s="391"/>
      <c r="EY15" s="281">
        <f>EZ15+FA15</f>
        <v>0</v>
      </c>
      <c r="EZ15" s="391"/>
      <c r="FA15" s="391"/>
      <c r="FB15" s="308"/>
      <c r="FC15" s="281">
        <f>FD15+FE15</f>
        <v>0</v>
      </c>
      <c r="FD15" s="391"/>
      <c r="FE15" s="391"/>
      <c r="FF15" s="308"/>
      <c r="FG15" s="281">
        <f>FH15+FI15</f>
        <v>0</v>
      </c>
      <c r="FH15" s="391"/>
      <c r="FI15" s="391"/>
      <c r="FJ15" s="281">
        <f t="shared" si="12"/>
        <v>32.527999999999999</v>
      </c>
      <c r="FK15" s="281">
        <f>FL15+FM15</f>
        <v>0</v>
      </c>
      <c r="FL15" s="391"/>
      <c r="FM15" s="391"/>
      <c r="FN15" s="281">
        <f>FO15+FP15</f>
        <v>0</v>
      </c>
      <c r="FO15" s="391"/>
      <c r="FP15" s="391"/>
      <c r="FQ15" s="281">
        <f>FR15+FS15</f>
        <v>0</v>
      </c>
      <c r="FR15" s="391"/>
      <c r="FS15" s="391"/>
      <c r="FT15" s="281">
        <f>FU15+FV15</f>
        <v>32.527999999999999</v>
      </c>
      <c r="FU15" s="391">
        <v>32.527999999999999</v>
      </c>
      <c r="FV15" s="391"/>
      <c r="FW15" s="281">
        <f>FX15+FY15</f>
        <v>0</v>
      </c>
      <c r="FX15" s="391"/>
      <c r="FY15" s="391"/>
      <c r="FZ15" s="281">
        <f>GA15+GB15</f>
        <v>0</v>
      </c>
      <c r="GA15" s="391"/>
      <c r="GB15" s="391"/>
      <c r="GC15" s="281">
        <f>GD15+GE15</f>
        <v>0</v>
      </c>
      <c r="GD15" s="391"/>
      <c r="GE15" s="391"/>
      <c r="GF15" s="281">
        <f>GG15+GH15</f>
        <v>0</v>
      </c>
      <c r="GG15" s="391"/>
      <c r="GH15" s="391"/>
      <c r="GI15" s="281">
        <f>GJ15+GK15</f>
        <v>0</v>
      </c>
      <c r="GJ15" s="391"/>
      <c r="GK15" s="391"/>
      <c r="GL15" s="281">
        <f>GM15+GN15</f>
        <v>0</v>
      </c>
      <c r="GM15" s="391"/>
      <c r="GN15" s="391"/>
      <c r="GO15" s="281">
        <f>GP15+GQ15</f>
        <v>0</v>
      </c>
      <c r="GP15" s="391"/>
      <c r="GQ15" s="391"/>
      <c r="GR15" s="308"/>
      <c r="GS15" s="281">
        <f>GT15+GU15</f>
        <v>0</v>
      </c>
      <c r="GT15" s="391"/>
      <c r="GU15" s="391"/>
      <c r="GV15" s="281">
        <f>GW15+GX15</f>
        <v>0</v>
      </c>
      <c r="GW15" s="391"/>
      <c r="GX15" s="391"/>
      <c r="GY15" s="281">
        <f>GZ15+HA15</f>
        <v>0</v>
      </c>
      <c r="GZ15" s="391"/>
      <c r="HA15" s="391"/>
      <c r="HB15" s="281">
        <f>HC15+HD15</f>
        <v>0</v>
      </c>
      <c r="HC15" s="391"/>
      <c r="HD15" s="391"/>
      <c r="HE15" s="281">
        <f>HF15+HG15</f>
        <v>0</v>
      </c>
      <c r="HF15" s="391"/>
      <c r="HG15" s="391"/>
      <c r="HH15" s="281">
        <f t="shared" si="13"/>
        <v>0</v>
      </c>
      <c r="HI15" s="281">
        <f>HJ15+HK15</f>
        <v>0</v>
      </c>
      <c r="HJ15" s="391"/>
      <c r="HK15" s="391"/>
      <c r="HL15" s="308"/>
      <c r="HM15" s="281">
        <f>HN15+HO15</f>
        <v>0</v>
      </c>
      <c r="HN15" s="391"/>
      <c r="HO15" s="391"/>
      <c r="HP15" s="281">
        <f>HQ15+HR15</f>
        <v>296.28969999999998</v>
      </c>
      <c r="HQ15" s="391">
        <v>296.28969999999998</v>
      </c>
      <c r="HR15" s="391"/>
      <c r="HS15" s="281">
        <f t="shared" si="14"/>
        <v>0</v>
      </c>
      <c r="HT15" s="281">
        <f>HU15+HV15</f>
        <v>0</v>
      </c>
      <c r="HU15" s="391"/>
      <c r="HV15" s="391"/>
      <c r="HW15" s="281">
        <f>HX15+HY15</f>
        <v>0</v>
      </c>
      <c r="HX15" s="391"/>
      <c r="HY15" s="391"/>
      <c r="HZ15" s="281">
        <f>IA15+IB15</f>
        <v>1</v>
      </c>
      <c r="IA15" s="391">
        <v>1</v>
      </c>
      <c r="IB15" s="391"/>
      <c r="IC15" s="281">
        <f t="shared" si="15"/>
        <v>696.95548897399999</v>
      </c>
      <c r="ID15" s="281">
        <f>IE15+IF15</f>
        <v>0</v>
      </c>
      <c r="IE15" s="391"/>
      <c r="IF15" s="391"/>
      <c r="IG15" s="281">
        <f>IH15+II15</f>
        <v>0</v>
      </c>
      <c r="IH15" s="391"/>
      <c r="II15" s="391"/>
      <c r="IJ15" s="281">
        <f>IK15+IL15</f>
        <v>696.95548897399999</v>
      </c>
      <c r="IK15" s="391">
        <v>696.95548897399999</v>
      </c>
      <c r="IL15" s="391"/>
      <c r="IM15" s="281">
        <f t="shared" si="16"/>
        <v>0</v>
      </c>
      <c r="IN15" s="281">
        <f>IO15+IP15</f>
        <v>0</v>
      </c>
      <c r="IO15" s="391"/>
      <c r="IP15" s="391"/>
      <c r="IQ15" s="281">
        <f>IR15+IS15</f>
        <v>0</v>
      </c>
      <c r="IR15" s="391"/>
      <c r="IS15" s="391"/>
      <c r="IT15" s="308"/>
      <c r="IU15" s="281">
        <f>IV15+IW15</f>
        <v>0</v>
      </c>
      <c r="IV15" s="391"/>
      <c r="IW15" s="391"/>
      <c r="IX15" s="281">
        <f t="shared" si="17"/>
        <v>0</v>
      </c>
      <c r="IY15" s="281">
        <f>IZ15+JA15</f>
        <v>0</v>
      </c>
      <c r="IZ15" s="391"/>
      <c r="JA15" s="391"/>
      <c r="JB15" s="281">
        <f>JC15+JD15</f>
        <v>0</v>
      </c>
      <c r="JC15" s="391"/>
      <c r="JD15" s="391"/>
      <c r="JE15" s="281">
        <f>JF15+JG15</f>
        <v>0</v>
      </c>
      <c r="JF15" s="391"/>
      <c r="JG15" s="391"/>
      <c r="JH15" s="281">
        <f>JI15+JJ15</f>
        <v>0</v>
      </c>
      <c r="JI15" s="391"/>
      <c r="JJ15" s="391"/>
      <c r="JK15" s="308"/>
      <c r="JL15" s="281">
        <f>JM15+JN15</f>
        <v>0</v>
      </c>
      <c r="JM15" s="391"/>
      <c r="JN15" s="391"/>
      <c r="JO15" s="391"/>
      <c r="JP15" s="281">
        <f t="shared" si="18"/>
        <v>0</v>
      </c>
      <c r="JQ15" s="281">
        <f>JR15+JS15</f>
        <v>0</v>
      </c>
      <c r="JR15" s="391"/>
      <c r="JS15" s="391"/>
      <c r="JT15" s="281">
        <f>JU15+JV15</f>
        <v>0</v>
      </c>
      <c r="JU15" s="391"/>
      <c r="JV15" s="391"/>
      <c r="JW15" s="281">
        <f>JX15+JY15</f>
        <v>0</v>
      </c>
      <c r="JX15" s="391"/>
      <c r="JY15" s="391"/>
      <c r="JZ15" s="281">
        <f>KA15+KB15</f>
        <v>0</v>
      </c>
      <c r="KA15" s="391"/>
      <c r="KB15" s="391"/>
      <c r="KC15" s="281">
        <f>KD15+KE15</f>
        <v>0</v>
      </c>
      <c r="KD15" s="391"/>
      <c r="KE15" s="391"/>
      <c r="KF15" s="281">
        <f>JW15+JZ15+KC15+JP15+JO15+IM15+IC15+HZ15+HS15+HP15+GV15+GY15+HB15+HE15+HH15+FJ15+EU15+EJ15+DI15+DH15+DG15+DD15+DA15+CN15+BF15+AQ15+G15</f>
        <v>1570.9352053140001</v>
      </c>
      <c r="KG15" s="391"/>
      <c r="KH15" s="281">
        <f t="shared" si="19"/>
        <v>0</v>
      </c>
      <c r="KI15" s="281">
        <f>KJ15+KK15</f>
        <v>0</v>
      </c>
      <c r="KJ15" s="391"/>
      <c r="KK15" s="391"/>
      <c r="KL15" s="281">
        <f>KM15+KN15</f>
        <v>0</v>
      </c>
      <c r="KM15" s="391"/>
      <c r="KN15" s="391"/>
      <c r="KO15" s="281">
        <f>KP15+KQ15</f>
        <v>0</v>
      </c>
      <c r="KP15" s="391"/>
      <c r="KQ15" s="391"/>
      <c r="KR15" s="308"/>
      <c r="KS15" s="281">
        <f>KT15+KU15</f>
        <v>0</v>
      </c>
      <c r="KT15" s="391"/>
      <c r="KU15" s="392"/>
      <c r="KV15" s="234"/>
    </row>
    <row r="16" spans="3:339">
      <c r="C16" s="327"/>
      <c r="D16" s="486"/>
      <c r="E16" s="494"/>
      <c r="F16" s="337">
        <v>2019</v>
      </c>
      <c r="G16" s="281">
        <f t="shared" si="0"/>
        <v>350.04536628</v>
      </c>
      <c r="H16" s="281">
        <f t="shared" si="1"/>
        <v>350.04536628</v>
      </c>
      <c r="I16" s="391">
        <v>350.04536628</v>
      </c>
      <c r="J16" s="391"/>
      <c r="K16" s="391"/>
      <c r="L16" s="391"/>
      <c r="M16" s="391"/>
      <c r="N16" s="391"/>
      <c r="O16" s="391"/>
      <c r="P16" s="391"/>
      <c r="Q16" s="391"/>
      <c r="R16" s="391"/>
      <c r="S16" s="283">
        <f t="shared" si="2"/>
        <v>0</v>
      </c>
      <c r="T16" s="391"/>
      <c r="U16" s="391"/>
      <c r="V16" s="391"/>
      <c r="W16" s="391"/>
      <c r="X16" s="391"/>
      <c r="Y16" s="391"/>
      <c r="Z16" s="391"/>
      <c r="AA16" s="391"/>
      <c r="AB16" s="391"/>
      <c r="AC16" s="391"/>
      <c r="AD16" s="281">
        <f>SUM(AE16:AH16)</f>
        <v>0</v>
      </c>
      <c r="AE16" s="391"/>
      <c r="AF16" s="391"/>
      <c r="AG16" s="391"/>
      <c r="AH16" s="391"/>
      <c r="AI16" s="391"/>
      <c r="AJ16" s="391"/>
      <c r="AK16" s="391"/>
      <c r="AL16" s="391"/>
      <c r="AM16" s="391"/>
      <c r="AN16" s="391"/>
      <c r="AO16" s="391"/>
      <c r="AP16" s="391"/>
      <c r="AQ16" s="281">
        <f t="shared" si="3"/>
        <v>0</v>
      </c>
      <c r="AR16" s="281">
        <f t="shared" si="4"/>
        <v>0</v>
      </c>
      <c r="AS16" s="391"/>
      <c r="AT16" s="281">
        <f>SUM(AU16:AX16)</f>
        <v>0</v>
      </c>
      <c r="AU16" s="391"/>
      <c r="AV16" s="391"/>
      <c r="AW16" s="391"/>
      <c r="AX16" s="391"/>
      <c r="AY16" s="281">
        <f t="shared" si="5"/>
        <v>0</v>
      </c>
      <c r="AZ16" s="391"/>
      <c r="BA16" s="281">
        <f>SUM(BB16:BE16)</f>
        <v>0</v>
      </c>
      <c r="BB16" s="391"/>
      <c r="BC16" s="391"/>
      <c r="BD16" s="391"/>
      <c r="BE16" s="391"/>
      <c r="BF16" s="281">
        <f t="shared" si="6"/>
        <v>148.06100000000001</v>
      </c>
      <c r="BG16" s="281">
        <f>SUM(BH16:BI16)</f>
        <v>94.314999999999998</v>
      </c>
      <c r="BH16" s="391">
        <v>94.314999999999998</v>
      </c>
      <c r="BI16" s="391"/>
      <c r="BJ16" s="281">
        <f>BK16+BN16</f>
        <v>9.4559999999999995</v>
      </c>
      <c r="BK16" s="281">
        <f>SUM(BL16:BM16)</f>
        <v>0</v>
      </c>
      <c r="BL16" s="391"/>
      <c r="BM16" s="391"/>
      <c r="BN16" s="283">
        <f>BO16+BP16</f>
        <v>9.4559999999999995</v>
      </c>
      <c r="BO16" s="391">
        <v>9.4559999999999995</v>
      </c>
      <c r="BP16" s="391"/>
      <c r="BQ16" s="281">
        <f>BR16+BS16</f>
        <v>44.29</v>
      </c>
      <c r="BR16" s="391">
        <v>44.29</v>
      </c>
      <c r="BS16" s="391"/>
      <c r="BT16" s="281">
        <f>BU16+BV16</f>
        <v>0</v>
      </c>
      <c r="BU16" s="391"/>
      <c r="BV16" s="391"/>
      <c r="BW16" s="281">
        <f t="shared" si="7"/>
        <v>0</v>
      </c>
      <c r="BX16" s="281">
        <f>BY16+BZ16</f>
        <v>0</v>
      </c>
      <c r="BY16" s="391"/>
      <c r="BZ16" s="391"/>
      <c r="CA16" s="391"/>
      <c r="CB16" s="281">
        <f>CC16+CD16</f>
        <v>0</v>
      </c>
      <c r="CC16" s="391"/>
      <c r="CD16" s="391"/>
      <c r="CE16" s="391"/>
      <c r="CF16" s="281">
        <f>CG16+CH16</f>
        <v>0</v>
      </c>
      <c r="CG16" s="391"/>
      <c r="CH16" s="391"/>
      <c r="CI16" s="391"/>
      <c r="CJ16" s="281">
        <f>CK16+CL16</f>
        <v>0</v>
      </c>
      <c r="CK16" s="391"/>
      <c r="CL16" s="391"/>
      <c r="CM16" s="391"/>
      <c r="CN16" s="281">
        <f t="shared" si="8"/>
        <v>41.736130000000003</v>
      </c>
      <c r="CO16" s="281">
        <f>CP16+CQ16</f>
        <v>28.483129999999999</v>
      </c>
      <c r="CP16" s="391">
        <v>28.483129999999999</v>
      </c>
      <c r="CQ16" s="391"/>
      <c r="CR16" s="281">
        <f>CS16+CT16</f>
        <v>0</v>
      </c>
      <c r="CS16" s="391"/>
      <c r="CT16" s="391"/>
      <c r="CU16" s="281">
        <f>CV16+CW16</f>
        <v>13.253</v>
      </c>
      <c r="CV16" s="391">
        <v>13.253</v>
      </c>
      <c r="CW16" s="391"/>
      <c r="CX16" s="281">
        <f>CY16+CZ16</f>
        <v>0</v>
      </c>
      <c r="CY16" s="391"/>
      <c r="CZ16" s="391"/>
      <c r="DA16" s="281">
        <f>DB16*DC16</f>
        <v>0</v>
      </c>
      <c r="DB16" s="391"/>
      <c r="DC16" s="391"/>
      <c r="DD16" s="281">
        <f>DE16*DF16</f>
        <v>0</v>
      </c>
      <c r="DE16" s="391"/>
      <c r="DF16" s="391"/>
      <c r="DG16" s="391"/>
      <c r="DH16" s="391"/>
      <c r="DI16" s="281">
        <f t="shared" si="9"/>
        <v>0</v>
      </c>
      <c r="DJ16" s="281">
        <f>DK16+DL16</f>
        <v>0</v>
      </c>
      <c r="DK16" s="391"/>
      <c r="DL16" s="391"/>
      <c r="DM16" s="281">
        <f>DN16+DO16</f>
        <v>0</v>
      </c>
      <c r="DN16" s="391"/>
      <c r="DO16" s="391"/>
      <c r="DP16" s="281">
        <f>DQ16+DT16</f>
        <v>0</v>
      </c>
      <c r="DQ16" s="281">
        <f>DR16+DS16</f>
        <v>0</v>
      </c>
      <c r="DR16" s="391"/>
      <c r="DS16" s="391"/>
      <c r="DT16" s="281">
        <f>DU16+DV16</f>
        <v>0</v>
      </c>
      <c r="DU16" s="391"/>
      <c r="DV16" s="391"/>
      <c r="DW16" s="281">
        <f>DX16+DY16</f>
        <v>0</v>
      </c>
      <c r="DX16" s="391"/>
      <c r="DY16" s="391"/>
      <c r="DZ16" s="281">
        <f>EA16+EB16</f>
        <v>0</v>
      </c>
      <c r="EA16" s="391"/>
      <c r="EB16" s="391"/>
      <c r="EC16" s="281">
        <f>ED16+EE16</f>
        <v>0</v>
      </c>
      <c r="ED16" s="391"/>
      <c r="EE16" s="391"/>
      <c r="EF16" s="308"/>
      <c r="EG16" s="281">
        <f>EH16+EI16</f>
        <v>0</v>
      </c>
      <c r="EH16" s="391"/>
      <c r="EI16" s="391"/>
      <c r="EJ16" s="283">
        <f t="shared" si="10"/>
        <v>0</v>
      </c>
      <c r="EK16" s="281">
        <f>EL16+EM16</f>
        <v>0</v>
      </c>
      <c r="EL16" s="391"/>
      <c r="EM16" s="391"/>
      <c r="EN16" s="281">
        <f>EO16+EP16</f>
        <v>0</v>
      </c>
      <c r="EO16" s="391"/>
      <c r="EP16" s="391"/>
      <c r="EQ16" s="308"/>
      <c r="ER16" s="281">
        <f>ES16+ET16</f>
        <v>0</v>
      </c>
      <c r="ES16" s="391"/>
      <c r="ET16" s="391"/>
      <c r="EU16" s="281">
        <f t="shared" si="11"/>
        <v>0</v>
      </c>
      <c r="EV16" s="281">
        <f>EW16+EX16</f>
        <v>0</v>
      </c>
      <c r="EW16" s="391"/>
      <c r="EX16" s="391"/>
      <c r="EY16" s="281">
        <f>EZ16+FA16</f>
        <v>0</v>
      </c>
      <c r="EZ16" s="391"/>
      <c r="FA16" s="391"/>
      <c r="FB16" s="308"/>
      <c r="FC16" s="281">
        <f>FD16+FE16</f>
        <v>0</v>
      </c>
      <c r="FD16" s="391"/>
      <c r="FE16" s="391"/>
      <c r="FF16" s="308"/>
      <c r="FG16" s="281">
        <f>FH16+FI16</f>
        <v>0</v>
      </c>
      <c r="FH16" s="391"/>
      <c r="FI16" s="391"/>
      <c r="FJ16" s="281">
        <f t="shared" si="12"/>
        <v>146.54499999999999</v>
      </c>
      <c r="FK16" s="281">
        <f>FL16+FM16</f>
        <v>0</v>
      </c>
      <c r="FL16" s="391"/>
      <c r="FM16" s="391"/>
      <c r="FN16" s="281">
        <f>FO16+FP16</f>
        <v>0</v>
      </c>
      <c r="FO16" s="391"/>
      <c r="FP16" s="391"/>
      <c r="FQ16" s="281">
        <f>FR16+FS16</f>
        <v>0</v>
      </c>
      <c r="FR16" s="391"/>
      <c r="FS16" s="391"/>
      <c r="FT16" s="281">
        <f>FU16+FV16</f>
        <v>146.54499999999999</v>
      </c>
      <c r="FU16" s="391">
        <v>146.54499999999999</v>
      </c>
      <c r="FV16" s="391"/>
      <c r="FW16" s="281">
        <f>FX16+FY16</f>
        <v>0</v>
      </c>
      <c r="FX16" s="391"/>
      <c r="FY16" s="391"/>
      <c r="FZ16" s="281">
        <f>GA16+GB16</f>
        <v>0</v>
      </c>
      <c r="GA16" s="391"/>
      <c r="GB16" s="391"/>
      <c r="GC16" s="281">
        <f>GD16+GE16</f>
        <v>0</v>
      </c>
      <c r="GD16" s="391"/>
      <c r="GE16" s="391"/>
      <c r="GF16" s="281">
        <f>GG16+GH16</f>
        <v>0</v>
      </c>
      <c r="GG16" s="391"/>
      <c r="GH16" s="391"/>
      <c r="GI16" s="281">
        <f>GJ16+GK16</f>
        <v>0</v>
      </c>
      <c r="GJ16" s="391"/>
      <c r="GK16" s="391"/>
      <c r="GL16" s="281">
        <f>GM16+GN16</f>
        <v>0</v>
      </c>
      <c r="GM16" s="391"/>
      <c r="GN16" s="391"/>
      <c r="GO16" s="281">
        <f>GP16+GQ16</f>
        <v>0</v>
      </c>
      <c r="GP16" s="391"/>
      <c r="GQ16" s="391"/>
      <c r="GR16" s="308"/>
      <c r="GS16" s="281">
        <f>GT16+GU16</f>
        <v>0</v>
      </c>
      <c r="GT16" s="391"/>
      <c r="GU16" s="391"/>
      <c r="GV16" s="281">
        <f>GW16+GX16</f>
        <v>0</v>
      </c>
      <c r="GW16" s="391"/>
      <c r="GX16" s="391"/>
      <c r="GY16" s="281">
        <f>GZ16+HA16</f>
        <v>0</v>
      </c>
      <c r="GZ16" s="391"/>
      <c r="HA16" s="391"/>
      <c r="HB16" s="281">
        <f>HC16+HD16</f>
        <v>0</v>
      </c>
      <c r="HC16" s="391"/>
      <c r="HD16" s="391"/>
      <c r="HE16" s="281">
        <f>HF16+HG16</f>
        <v>0</v>
      </c>
      <c r="HF16" s="391"/>
      <c r="HG16" s="391"/>
      <c r="HH16" s="281">
        <f t="shared" si="13"/>
        <v>0</v>
      </c>
      <c r="HI16" s="281">
        <f>HJ16+HK16</f>
        <v>0</v>
      </c>
      <c r="HJ16" s="391"/>
      <c r="HK16" s="391"/>
      <c r="HL16" s="308"/>
      <c r="HM16" s="281">
        <f>HN16+HO16</f>
        <v>0</v>
      </c>
      <c r="HN16" s="391"/>
      <c r="HO16" s="391"/>
      <c r="HP16" s="281">
        <f>HQ16+HR16</f>
        <v>77.427000000000007</v>
      </c>
      <c r="HQ16" s="391">
        <v>77.427000000000007</v>
      </c>
      <c r="HR16" s="391"/>
      <c r="HS16" s="281">
        <f t="shared" si="14"/>
        <v>0</v>
      </c>
      <c r="HT16" s="281">
        <f>HU16+HV16</f>
        <v>0</v>
      </c>
      <c r="HU16" s="391"/>
      <c r="HV16" s="391"/>
      <c r="HW16" s="281">
        <f>HX16+HY16</f>
        <v>0</v>
      </c>
      <c r="HX16" s="391"/>
      <c r="HY16" s="391"/>
      <c r="HZ16" s="281">
        <f>IA16+IB16</f>
        <v>1</v>
      </c>
      <c r="IA16" s="391">
        <v>1</v>
      </c>
      <c r="IB16" s="391"/>
      <c r="IC16" s="281">
        <f t="shared" si="15"/>
        <v>192.50772921999999</v>
      </c>
      <c r="ID16" s="281">
        <f>IE16+IF16</f>
        <v>0</v>
      </c>
      <c r="IE16" s="391"/>
      <c r="IF16" s="391"/>
      <c r="IG16" s="281">
        <f>IH16+II16</f>
        <v>0</v>
      </c>
      <c r="IH16" s="391"/>
      <c r="II16" s="391"/>
      <c r="IJ16" s="281">
        <f>IK16+IL16</f>
        <v>192.50772921999999</v>
      </c>
      <c r="IK16" s="391">
        <v>192.50772921999999</v>
      </c>
      <c r="IL16" s="391"/>
      <c r="IM16" s="281">
        <f t="shared" si="16"/>
        <v>0</v>
      </c>
      <c r="IN16" s="281">
        <f>IO16+IP16</f>
        <v>0</v>
      </c>
      <c r="IO16" s="391"/>
      <c r="IP16" s="391"/>
      <c r="IQ16" s="281">
        <f>IR16+IS16</f>
        <v>0</v>
      </c>
      <c r="IR16" s="391"/>
      <c r="IS16" s="391"/>
      <c r="IT16" s="308"/>
      <c r="IU16" s="281">
        <f>IV16+IW16</f>
        <v>0</v>
      </c>
      <c r="IV16" s="391"/>
      <c r="IW16" s="391"/>
      <c r="IX16" s="281">
        <f t="shared" si="17"/>
        <v>0</v>
      </c>
      <c r="IY16" s="281">
        <f>IZ16+JA16</f>
        <v>0</v>
      </c>
      <c r="IZ16" s="391"/>
      <c r="JA16" s="391"/>
      <c r="JB16" s="281">
        <f>JC16+JD16</f>
        <v>0</v>
      </c>
      <c r="JC16" s="391"/>
      <c r="JD16" s="391"/>
      <c r="JE16" s="281">
        <f>JF16+JG16</f>
        <v>0</v>
      </c>
      <c r="JF16" s="391"/>
      <c r="JG16" s="391"/>
      <c r="JH16" s="281">
        <f>JI16+JJ16</f>
        <v>0</v>
      </c>
      <c r="JI16" s="391"/>
      <c r="JJ16" s="391"/>
      <c r="JK16" s="308"/>
      <c r="JL16" s="281">
        <f>JM16+JN16</f>
        <v>0</v>
      </c>
      <c r="JM16" s="391"/>
      <c r="JN16" s="391"/>
      <c r="JO16" s="391"/>
      <c r="JP16" s="281">
        <f t="shared" si="18"/>
        <v>0</v>
      </c>
      <c r="JQ16" s="281">
        <f>JR16+JS16</f>
        <v>0</v>
      </c>
      <c r="JR16" s="391"/>
      <c r="JS16" s="391"/>
      <c r="JT16" s="281">
        <f>JU16+JV16</f>
        <v>0</v>
      </c>
      <c r="JU16" s="391"/>
      <c r="JV16" s="391"/>
      <c r="JW16" s="281">
        <f>JX16+JY16</f>
        <v>0</v>
      </c>
      <c r="JX16" s="391"/>
      <c r="JY16" s="391"/>
      <c r="JZ16" s="281">
        <f>KA16+KB16</f>
        <v>0</v>
      </c>
      <c r="KA16" s="391"/>
      <c r="KB16" s="391"/>
      <c r="KC16" s="281">
        <f>KD16+KE16</f>
        <v>0</v>
      </c>
      <c r="KD16" s="391"/>
      <c r="KE16" s="391"/>
      <c r="KF16" s="281">
        <f>JW16+JZ16+KC16+JP16+JO16+IM16+IC16+HZ16+HS16+HP16+GV16+GY16+HB16+HE16+HH16+FJ16+EU16+EJ16+DI16+DH16+DG16+DD16+DA16+CN16+BF16+AQ16+G16</f>
        <v>957.32222550000006</v>
      </c>
      <c r="KG16" s="391"/>
      <c r="KH16" s="281">
        <f t="shared" si="19"/>
        <v>0</v>
      </c>
      <c r="KI16" s="281">
        <f>KJ16+KK16</f>
        <v>0</v>
      </c>
      <c r="KJ16" s="391"/>
      <c r="KK16" s="391"/>
      <c r="KL16" s="281">
        <f>KM16+KN16</f>
        <v>0</v>
      </c>
      <c r="KM16" s="391"/>
      <c r="KN16" s="391"/>
      <c r="KO16" s="281">
        <f>KP16+KQ16</f>
        <v>0</v>
      </c>
      <c r="KP16" s="391"/>
      <c r="KQ16" s="391"/>
      <c r="KR16" s="308"/>
      <c r="KS16" s="281">
        <f>KT16+KU16</f>
        <v>0</v>
      </c>
      <c r="KT16" s="391"/>
      <c r="KU16" s="392"/>
      <c r="KV16" s="234"/>
    </row>
    <row r="17" spans="3:308" ht="12" thickBot="1">
      <c r="C17" s="327"/>
      <c r="D17" s="486"/>
      <c r="E17" s="494"/>
      <c r="F17" s="337">
        <v>2020</v>
      </c>
      <c r="G17" s="393">
        <f t="shared" si="0"/>
        <v>339.13566766999998</v>
      </c>
      <c r="H17" s="393">
        <f t="shared" si="1"/>
        <v>339.13566766999998</v>
      </c>
      <c r="I17" s="394">
        <v>339.13566766999998</v>
      </c>
      <c r="J17" s="394"/>
      <c r="K17" s="394"/>
      <c r="L17" s="394"/>
      <c r="M17" s="394"/>
      <c r="N17" s="394"/>
      <c r="O17" s="394"/>
      <c r="P17" s="394"/>
      <c r="Q17" s="394"/>
      <c r="R17" s="394"/>
      <c r="S17" s="395">
        <f t="shared" si="2"/>
        <v>0</v>
      </c>
      <c r="T17" s="394"/>
      <c r="U17" s="394"/>
      <c r="V17" s="394"/>
      <c r="W17" s="394"/>
      <c r="X17" s="394"/>
      <c r="Y17" s="394"/>
      <c r="Z17" s="394"/>
      <c r="AA17" s="394"/>
      <c r="AB17" s="394"/>
      <c r="AC17" s="394"/>
      <c r="AD17" s="393">
        <f>SUM(AE17:AH17)</f>
        <v>0</v>
      </c>
      <c r="AE17" s="394"/>
      <c r="AF17" s="394"/>
      <c r="AG17" s="394"/>
      <c r="AH17" s="394"/>
      <c r="AI17" s="394"/>
      <c r="AJ17" s="394"/>
      <c r="AK17" s="394"/>
      <c r="AL17" s="394"/>
      <c r="AM17" s="394"/>
      <c r="AN17" s="394"/>
      <c r="AO17" s="394"/>
      <c r="AP17" s="394"/>
      <c r="AQ17" s="393">
        <f t="shared" si="3"/>
        <v>0</v>
      </c>
      <c r="AR17" s="393">
        <f t="shared" si="4"/>
        <v>0</v>
      </c>
      <c r="AS17" s="394"/>
      <c r="AT17" s="393">
        <f>SUM(AU17:AX17)</f>
        <v>0</v>
      </c>
      <c r="AU17" s="394"/>
      <c r="AV17" s="394"/>
      <c r="AW17" s="394"/>
      <c r="AX17" s="394"/>
      <c r="AY17" s="393">
        <f t="shared" si="5"/>
        <v>0</v>
      </c>
      <c r="AZ17" s="394"/>
      <c r="BA17" s="393">
        <f>SUM(BB17:BE17)</f>
        <v>0</v>
      </c>
      <c r="BB17" s="394"/>
      <c r="BC17" s="394"/>
      <c r="BD17" s="394"/>
      <c r="BE17" s="394"/>
      <c r="BF17" s="393">
        <f t="shared" si="6"/>
        <v>175.03399999999999</v>
      </c>
      <c r="BG17" s="393">
        <f>SUM(BH17:BI17)</f>
        <v>110.976</v>
      </c>
      <c r="BH17" s="394">
        <v>110.976</v>
      </c>
      <c r="BI17" s="394"/>
      <c r="BJ17" s="393">
        <f>BK17+BN17</f>
        <v>9.27</v>
      </c>
      <c r="BK17" s="393">
        <f>SUM(BL17:BM17)</f>
        <v>0</v>
      </c>
      <c r="BL17" s="394"/>
      <c r="BM17" s="394"/>
      <c r="BN17" s="395">
        <f>BO17+BP17</f>
        <v>9.27</v>
      </c>
      <c r="BO17" s="394">
        <v>9.27</v>
      </c>
      <c r="BP17" s="394"/>
      <c r="BQ17" s="393">
        <f>BR17+BS17</f>
        <v>54.787999999999997</v>
      </c>
      <c r="BR17" s="394">
        <v>54.787999999999997</v>
      </c>
      <c r="BS17" s="394"/>
      <c r="BT17" s="393">
        <f>BU17+BV17</f>
        <v>0</v>
      </c>
      <c r="BU17" s="394"/>
      <c r="BV17" s="394"/>
      <c r="BW17" s="393">
        <f t="shared" si="7"/>
        <v>0</v>
      </c>
      <c r="BX17" s="393">
        <f>BY17+BZ17</f>
        <v>0</v>
      </c>
      <c r="BY17" s="394"/>
      <c r="BZ17" s="394"/>
      <c r="CA17" s="394"/>
      <c r="CB17" s="393">
        <f>CC17+CD17</f>
        <v>0</v>
      </c>
      <c r="CC17" s="394"/>
      <c r="CD17" s="394"/>
      <c r="CE17" s="394"/>
      <c r="CF17" s="393">
        <f>CG17+CH17</f>
        <v>0</v>
      </c>
      <c r="CG17" s="394"/>
      <c r="CH17" s="394"/>
      <c r="CI17" s="394"/>
      <c r="CJ17" s="393">
        <f>CK17+CL17</f>
        <v>0</v>
      </c>
      <c r="CK17" s="394"/>
      <c r="CL17" s="394"/>
      <c r="CM17" s="394"/>
      <c r="CN17" s="393">
        <f t="shared" si="8"/>
        <v>50.060727999999997</v>
      </c>
      <c r="CO17" s="393">
        <f>CP17+CQ17</f>
        <v>33.514752000000001</v>
      </c>
      <c r="CP17" s="394">
        <v>33.514752000000001</v>
      </c>
      <c r="CQ17" s="394"/>
      <c r="CR17" s="393">
        <f>CS17+CT17</f>
        <v>0</v>
      </c>
      <c r="CS17" s="394"/>
      <c r="CT17" s="394"/>
      <c r="CU17" s="393">
        <f>CV17+CW17</f>
        <v>16.545976</v>
      </c>
      <c r="CV17" s="394">
        <v>16.545976</v>
      </c>
      <c r="CW17" s="394"/>
      <c r="CX17" s="393">
        <f>CY17+CZ17</f>
        <v>0</v>
      </c>
      <c r="CY17" s="394"/>
      <c r="CZ17" s="394"/>
      <c r="DA17" s="393">
        <f>DB17*DC17</f>
        <v>0</v>
      </c>
      <c r="DB17" s="394"/>
      <c r="DC17" s="394"/>
      <c r="DD17" s="393">
        <f>DE17*DF17</f>
        <v>0</v>
      </c>
      <c r="DE17" s="394"/>
      <c r="DF17" s="394"/>
      <c r="DG17" s="394"/>
      <c r="DH17" s="394"/>
      <c r="DI17" s="393">
        <f t="shared" si="9"/>
        <v>0</v>
      </c>
      <c r="DJ17" s="393">
        <f>DK17+DL17</f>
        <v>0</v>
      </c>
      <c r="DK17" s="394"/>
      <c r="DL17" s="394"/>
      <c r="DM17" s="393">
        <f>DN17+DO17</f>
        <v>0</v>
      </c>
      <c r="DN17" s="394"/>
      <c r="DO17" s="394"/>
      <c r="DP17" s="393">
        <f>DQ17+DT17</f>
        <v>0</v>
      </c>
      <c r="DQ17" s="393">
        <f>DR17+DS17</f>
        <v>0</v>
      </c>
      <c r="DR17" s="394"/>
      <c r="DS17" s="394"/>
      <c r="DT17" s="393">
        <f>DU17+DV17</f>
        <v>0</v>
      </c>
      <c r="DU17" s="394"/>
      <c r="DV17" s="394"/>
      <c r="DW17" s="393">
        <f>DX17+DY17</f>
        <v>0</v>
      </c>
      <c r="DX17" s="394"/>
      <c r="DY17" s="394"/>
      <c r="DZ17" s="393">
        <f>EA17+EB17</f>
        <v>0</v>
      </c>
      <c r="EA17" s="394"/>
      <c r="EB17" s="394"/>
      <c r="EC17" s="393">
        <f>ED17+EE17</f>
        <v>0</v>
      </c>
      <c r="ED17" s="394"/>
      <c r="EE17" s="394"/>
      <c r="EF17" s="396"/>
      <c r="EG17" s="393">
        <f>EH17+EI17</f>
        <v>0</v>
      </c>
      <c r="EH17" s="394"/>
      <c r="EI17" s="394"/>
      <c r="EJ17" s="395">
        <f t="shared" si="10"/>
        <v>0</v>
      </c>
      <c r="EK17" s="393">
        <f>EL17+EM17</f>
        <v>0</v>
      </c>
      <c r="EL17" s="394"/>
      <c r="EM17" s="394"/>
      <c r="EN17" s="393">
        <f>EO17+EP17</f>
        <v>0</v>
      </c>
      <c r="EO17" s="394"/>
      <c r="EP17" s="394"/>
      <c r="EQ17" s="396"/>
      <c r="ER17" s="393">
        <f>ES17+ET17</f>
        <v>0</v>
      </c>
      <c r="ES17" s="394"/>
      <c r="ET17" s="394"/>
      <c r="EU17" s="393">
        <f t="shared" si="11"/>
        <v>0</v>
      </c>
      <c r="EV17" s="393">
        <f>EW17+EX17</f>
        <v>0</v>
      </c>
      <c r="EW17" s="394"/>
      <c r="EX17" s="394"/>
      <c r="EY17" s="393">
        <f>EZ17+FA17</f>
        <v>0</v>
      </c>
      <c r="EZ17" s="394"/>
      <c r="FA17" s="394"/>
      <c r="FB17" s="396"/>
      <c r="FC17" s="393">
        <f>FD17+FE17</f>
        <v>0</v>
      </c>
      <c r="FD17" s="394"/>
      <c r="FE17" s="394"/>
      <c r="FF17" s="396"/>
      <c r="FG17" s="393">
        <f>FH17+FI17</f>
        <v>0</v>
      </c>
      <c r="FH17" s="394"/>
      <c r="FI17" s="394"/>
      <c r="FJ17" s="393">
        <f t="shared" si="12"/>
        <v>132.465</v>
      </c>
      <c r="FK17" s="393">
        <f>FL17+FM17</f>
        <v>0</v>
      </c>
      <c r="FL17" s="394"/>
      <c r="FM17" s="394"/>
      <c r="FN17" s="393">
        <f>FO17+FP17</f>
        <v>0</v>
      </c>
      <c r="FO17" s="394"/>
      <c r="FP17" s="394"/>
      <c r="FQ17" s="393">
        <f>FR17+FS17</f>
        <v>0</v>
      </c>
      <c r="FR17" s="394"/>
      <c r="FS17" s="394"/>
      <c r="FT17" s="393">
        <f>FU17+FV17</f>
        <v>132.465</v>
      </c>
      <c r="FU17" s="394">
        <v>132.465</v>
      </c>
      <c r="FV17" s="394"/>
      <c r="FW17" s="393">
        <f>FX17+FY17</f>
        <v>0</v>
      </c>
      <c r="FX17" s="394"/>
      <c r="FY17" s="394"/>
      <c r="FZ17" s="393">
        <f>GA17+GB17</f>
        <v>0</v>
      </c>
      <c r="GA17" s="394"/>
      <c r="GB17" s="394"/>
      <c r="GC17" s="393">
        <f>GD17+GE17</f>
        <v>0</v>
      </c>
      <c r="GD17" s="394"/>
      <c r="GE17" s="394"/>
      <c r="GF17" s="393">
        <f>GG17+GH17</f>
        <v>0</v>
      </c>
      <c r="GG17" s="394"/>
      <c r="GH17" s="394"/>
      <c r="GI17" s="393">
        <f>GJ17+GK17</f>
        <v>0</v>
      </c>
      <c r="GJ17" s="394"/>
      <c r="GK17" s="394"/>
      <c r="GL17" s="393">
        <f>GM17+GN17</f>
        <v>0</v>
      </c>
      <c r="GM17" s="394"/>
      <c r="GN17" s="394"/>
      <c r="GO17" s="393">
        <f>GP17+GQ17</f>
        <v>0</v>
      </c>
      <c r="GP17" s="394"/>
      <c r="GQ17" s="394"/>
      <c r="GR17" s="396"/>
      <c r="GS17" s="393">
        <f>GT17+GU17</f>
        <v>0</v>
      </c>
      <c r="GT17" s="394"/>
      <c r="GU17" s="394"/>
      <c r="GV17" s="393">
        <f>GW17+GX17</f>
        <v>0</v>
      </c>
      <c r="GW17" s="394"/>
      <c r="GX17" s="394"/>
      <c r="GY17" s="393">
        <f>GZ17+HA17</f>
        <v>0</v>
      </c>
      <c r="GZ17" s="394"/>
      <c r="HA17" s="394"/>
      <c r="HB17" s="393">
        <f>HC17+HD17</f>
        <v>0</v>
      </c>
      <c r="HC17" s="394"/>
      <c r="HD17" s="394"/>
      <c r="HE17" s="393">
        <f>HF17+HG17</f>
        <v>0</v>
      </c>
      <c r="HF17" s="394"/>
      <c r="HG17" s="394"/>
      <c r="HH17" s="393">
        <f t="shared" si="13"/>
        <v>0</v>
      </c>
      <c r="HI17" s="393">
        <f>HJ17+HK17</f>
        <v>0</v>
      </c>
      <c r="HJ17" s="394"/>
      <c r="HK17" s="394"/>
      <c r="HL17" s="396"/>
      <c r="HM17" s="393">
        <f>HN17+HO17</f>
        <v>0</v>
      </c>
      <c r="HN17" s="394"/>
      <c r="HO17" s="394"/>
      <c r="HP17" s="393">
        <f>HQ17+HR17</f>
        <v>53.393000000000001</v>
      </c>
      <c r="HQ17" s="394">
        <v>53.393000000000001</v>
      </c>
      <c r="HR17" s="394"/>
      <c r="HS17" s="393">
        <f t="shared" si="14"/>
        <v>0</v>
      </c>
      <c r="HT17" s="393">
        <f>HU17+HV17</f>
        <v>0</v>
      </c>
      <c r="HU17" s="394"/>
      <c r="HV17" s="394"/>
      <c r="HW17" s="393">
        <f>HX17+HY17</f>
        <v>0</v>
      </c>
      <c r="HX17" s="394"/>
      <c r="HY17" s="394"/>
      <c r="HZ17" s="393">
        <f>IA17+IB17</f>
        <v>1</v>
      </c>
      <c r="IA17" s="394">
        <v>1</v>
      </c>
      <c r="IB17" s="394"/>
      <c r="IC17" s="393">
        <f t="shared" si="15"/>
        <v>137.26629818000001</v>
      </c>
      <c r="ID17" s="393">
        <f>IE17+IF17</f>
        <v>0</v>
      </c>
      <c r="IE17" s="394"/>
      <c r="IF17" s="394"/>
      <c r="IG17" s="393">
        <f>IH17+II17</f>
        <v>0</v>
      </c>
      <c r="IH17" s="394"/>
      <c r="II17" s="394"/>
      <c r="IJ17" s="393">
        <f>IK17+IL17</f>
        <v>137.26629818000001</v>
      </c>
      <c r="IK17" s="394">
        <v>137.26629818000001</v>
      </c>
      <c r="IL17" s="394"/>
      <c r="IM17" s="393">
        <f t="shared" si="16"/>
        <v>0</v>
      </c>
      <c r="IN17" s="393">
        <f>IO17+IP17</f>
        <v>0</v>
      </c>
      <c r="IO17" s="394"/>
      <c r="IP17" s="394"/>
      <c r="IQ17" s="393">
        <f>IR17+IS17</f>
        <v>0</v>
      </c>
      <c r="IR17" s="394"/>
      <c r="IS17" s="394"/>
      <c r="IT17" s="396"/>
      <c r="IU17" s="393">
        <f>IV17+IW17</f>
        <v>0</v>
      </c>
      <c r="IV17" s="394"/>
      <c r="IW17" s="394"/>
      <c r="IX17" s="393">
        <f t="shared" si="17"/>
        <v>0</v>
      </c>
      <c r="IY17" s="393">
        <f>IZ17+JA17</f>
        <v>0</v>
      </c>
      <c r="IZ17" s="394"/>
      <c r="JA17" s="394"/>
      <c r="JB17" s="393">
        <f>JC17+JD17</f>
        <v>0</v>
      </c>
      <c r="JC17" s="394"/>
      <c r="JD17" s="394"/>
      <c r="JE17" s="393">
        <f>JF17+JG17</f>
        <v>0</v>
      </c>
      <c r="JF17" s="394"/>
      <c r="JG17" s="394"/>
      <c r="JH17" s="393">
        <f>JI17+JJ17</f>
        <v>0</v>
      </c>
      <c r="JI17" s="394"/>
      <c r="JJ17" s="394"/>
      <c r="JK17" s="396"/>
      <c r="JL17" s="393">
        <f>JM17+JN17</f>
        <v>0</v>
      </c>
      <c r="JM17" s="394"/>
      <c r="JN17" s="394"/>
      <c r="JO17" s="394"/>
      <c r="JP17" s="393">
        <f t="shared" si="18"/>
        <v>0</v>
      </c>
      <c r="JQ17" s="393">
        <f>JR17+JS17</f>
        <v>0</v>
      </c>
      <c r="JR17" s="394"/>
      <c r="JS17" s="394"/>
      <c r="JT17" s="393">
        <f>JU17+JV17</f>
        <v>0</v>
      </c>
      <c r="JU17" s="394"/>
      <c r="JV17" s="394"/>
      <c r="JW17" s="393">
        <f>JX17+JY17</f>
        <v>0</v>
      </c>
      <c r="JX17" s="394"/>
      <c r="JY17" s="394"/>
      <c r="JZ17" s="393">
        <f>KA17+KB17</f>
        <v>0</v>
      </c>
      <c r="KA17" s="394"/>
      <c r="KB17" s="394"/>
      <c r="KC17" s="393">
        <f>KD17+KE17</f>
        <v>0</v>
      </c>
      <c r="KD17" s="394"/>
      <c r="KE17" s="394"/>
      <c r="KF17" s="393">
        <f>JW17+JZ17+KC17+JP17+JO17+IM17+IC17+HZ17+HS17+HP17+GV17+GY17+HB17+HE17+HH17+FJ17+EU17+EJ17+DI17+DH17+DG17+DD17+DA17+CN17+BF17+AQ17+G17</f>
        <v>888.35469384999988</v>
      </c>
      <c r="KG17" s="394"/>
      <c r="KH17" s="393">
        <f t="shared" si="19"/>
        <v>0</v>
      </c>
      <c r="KI17" s="393">
        <f>KJ17+KK17</f>
        <v>0</v>
      </c>
      <c r="KJ17" s="394"/>
      <c r="KK17" s="394"/>
      <c r="KL17" s="393">
        <f>KM17+KN17</f>
        <v>0</v>
      </c>
      <c r="KM17" s="394"/>
      <c r="KN17" s="394"/>
      <c r="KO17" s="393">
        <f>KP17+KQ17</f>
        <v>0</v>
      </c>
      <c r="KP17" s="394"/>
      <c r="KQ17" s="394"/>
      <c r="KR17" s="396"/>
      <c r="KS17" s="393">
        <f>KT17+KU17</f>
        <v>0</v>
      </c>
      <c r="KT17" s="394"/>
      <c r="KU17" s="397"/>
      <c r="KV17" s="234"/>
    </row>
    <row r="18" spans="3:308">
      <c r="C18" s="327"/>
      <c r="D18" s="489" t="s">
        <v>937</v>
      </c>
      <c r="E18" s="495" t="s">
        <v>936</v>
      </c>
      <c r="F18" s="229">
        <v>2016</v>
      </c>
      <c r="G18" s="280">
        <f t="shared" si="0"/>
        <v>266.62</v>
      </c>
      <c r="H18" s="280">
        <f t="shared" si="1"/>
        <v>266.62</v>
      </c>
      <c r="I18" s="282">
        <f t="shared" ref="I18:R22" si="20">SUMIFS(I$23:I$29,$F$23:$F$29,$F18)</f>
        <v>266.62</v>
      </c>
      <c r="J18" s="282">
        <f t="shared" si="20"/>
        <v>0</v>
      </c>
      <c r="K18" s="282">
        <f t="shared" si="20"/>
        <v>0</v>
      </c>
      <c r="L18" s="282">
        <f t="shared" si="20"/>
        <v>0</v>
      </c>
      <c r="M18" s="282">
        <f t="shared" si="20"/>
        <v>0</v>
      </c>
      <c r="N18" s="282">
        <f t="shared" si="20"/>
        <v>0</v>
      </c>
      <c r="O18" s="282">
        <f t="shared" si="20"/>
        <v>0</v>
      </c>
      <c r="P18" s="282">
        <f t="shared" si="20"/>
        <v>0</v>
      </c>
      <c r="Q18" s="282">
        <f t="shared" si="20"/>
        <v>0</v>
      </c>
      <c r="R18" s="282">
        <f t="shared" si="20"/>
        <v>0</v>
      </c>
      <c r="S18" s="282">
        <f t="shared" si="2"/>
        <v>0</v>
      </c>
      <c r="T18" s="282">
        <f t="shared" ref="T18:AC22" si="21">SUMIFS(T$23:T$29,$F$23:$F$29,$F18)</f>
        <v>0</v>
      </c>
      <c r="U18" s="282">
        <f t="shared" si="21"/>
        <v>0</v>
      </c>
      <c r="V18" s="282">
        <f t="shared" si="21"/>
        <v>0</v>
      </c>
      <c r="W18" s="282">
        <f t="shared" si="21"/>
        <v>0</v>
      </c>
      <c r="X18" s="282">
        <f t="shared" si="21"/>
        <v>0</v>
      </c>
      <c r="Y18" s="282">
        <f t="shared" si="21"/>
        <v>0</v>
      </c>
      <c r="Z18" s="282">
        <f t="shared" si="21"/>
        <v>0</v>
      </c>
      <c r="AA18" s="282">
        <f t="shared" si="21"/>
        <v>0</v>
      </c>
      <c r="AB18" s="282">
        <f t="shared" si="21"/>
        <v>0</v>
      </c>
      <c r="AC18" s="282">
        <f t="shared" si="21"/>
        <v>0</v>
      </c>
      <c r="AD18" s="282">
        <f t="shared" ref="AD18:AP22" si="22">SUMIFS(AD$23:AD$29,$F$23:$F$29,$F18)</f>
        <v>0</v>
      </c>
      <c r="AE18" s="282">
        <f t="shared" si="22"/>
        <v>0</v>
      </c>
      <c r="AF18" s="282">
        <f t="shared" si="22"/>
        <v>0</v>
      </c>
      <c r="AG18" s="282">
        <f t="shared" si="22"/>
        <v>0</v>
      </c>
      <c r="AH18" s="282">
        <f t="shared" si="22"/>
        <v>0</v>
      </c>
      <c r="AI18" s="282">
        <f t="shared" si="22"/>
        <v>0</v>
      </c>
      <c r="AJ18" s="282">
        <f t="shared" si="22"/>
        <v>0</v>
      </c>
      <c r="AK18" s="282">
        <f t="shared" si="22"/>
        <v>0</v>
      </c>
      <c r="AL18" s="282">
        <f t="shared" si="22"/>
        <v>0</v>
      </c>
      <c r="AM18" s="282">
        <f t="shared" si="22"/>
        <v>0</v>
      </c>
      <c r="AN18" s="282">
        <f t="shared" si="22"/>
        <v>0</v>
      </c>
      <c r="AO18" s="282">
        <f t="shared" si="22"/>
        <v>0</v>
      </c>
      <c r="AP18" s="282">
        <f t="shared" si="22"/>
        <v>0</v>
      </c>
      <c r="AQ18" s="280">
        <f t="shared" si="3"/>
        <v>81.41</v>
      </c>
      <c r="AR18" s="280">
        <f t="shared" si="4"/>
        <v>81.41</v>
      </c>
      <c r="AS18" s="282">
        <f t="shared" ref="AS18:AX22" si="23">SUMIFS(AS$23:AS$29,$F$23:$F$29,$F18)</f>
        <v>0</v>
      </c>
      <c r="AT18" s="282">
        <f t="shared" si="23"/>
        <v>81.41</v>
      </c>
      <c r="AU18" s="282">
        <f t="shared" si="23"/>
        <v>81.41</v>
      </c>
      <c r="AV18" s="282">
        <f t="shared" si="23"/>
        <v>0</v>
      </c>
      <c r="AW18" s="282">
        <f t="shared" si="23"/>
        <v>0</v>
      </c>
      <c r="AX18" s="282">
        <f t="shared" si="23"/>
        <v>0</v>
      </c>
      <c r="AY18" s="280">
        <f t="shared" si="5"/>
        <v>0</v>
      </c>
      <c r="AZ18" s="282">
        <f t="shared" ref="AZ18:BE22" si="24">SUMIFS(AZ$23:AZ$29,$F$23:$F$29,$F18)</f>
        <v>0</v>
      </c>
      <c r="BA18" s="282">
        <f t="shared" si="24"/>
        <v>0</v>
      </c>
      <c r="BB18" s="282">
        <f t="shared" si="24"/>
        <v>0</v>
      </c>
      <c r="BC18" s="282">
        <f t="shared" si="24"/>
        <v>0</v>
      </c>
      <c r="BD18" s="282">
        <f t="shared" si="24"/>
        <v>0</v>
      </c>
      <c r="BE18" s="282">
        <f t="shared" si="24"/>
        <v>0</v>
      </c>
      <c r="BF18" s="280">
        <f t="shared" si="6"/>
        <v>240.28999999999996</v>
      </c>
      <c r="BG18" s="282">
        <f t="shared" ref="BG18:BH22" si="25">SUMIFS(BG$23:BG$29,$F$23:$F$29,$F18)</f>
        <v>136.88</v>
      </c>
      <c r="BH18" s="282">
        <f t="shared" si="25"/>
        <v>136.88</v>
      </c>
      <c r="BI18" s="344"/>
      <c r="BJ18" s="282">
        <f t="shared" ref="BJ18:BL22" si="26">SUMIFS(BJ$23:BJ$29,$F$23:$F$29,$F18)</f>
        <v>38.950000000000003</v>
      </c>
      <c r="BK18" s="282">
        <f t="shared" si="26"/>
        <v>0</v>
      </c>
      <c r="BL18" s="282">
        <f t="shared" si="26"/>
        <v>0</v>
      </c>
      <c r="BM18" s="344"/>
      <c r="BN18" s="282">
        <f t="shared" ref="BN18:BO22" si="27">SUMIFS(BN$23:BN$29,$F$23:$F$29,$F18)</f>
        <v>38.950000000000003</v>
      </c>
      <c r="BO18" s="282">
        <f t="shared" si="27"/>
        <v>38.950000000000003</v>
      </c>
      <c r="BP18" s="344"/>
      <c r="BQ18" s="282">
        <f t="shared" ref="BQ18:BR22" si="28">SUMIFS(BQ$23:BQ$29,$F$23:$F$29,$F18)</f>
        <v>64.459999999999994</v>
      </c>
      <c r="BR18" s="282">
        <f t="shared" si="28"/>
        <v>64.459999999999994</v>
      </c>
      <c r="BS18" s="344"/>
      <c r="BT18" s="282">
        <f t="shared" ref="BT18:BU22" si="29">SUMIFS(BT$23:BT$29,$F$23:$F$29,$F18)</f>
        <v>0</v>
      </c>
      <c r="BU18" s="282">
        <f t="shared" si="29"/>
        <v>0</v>
      </c>
      <c r="BV18" s="344"/>
      <c r="BW18" s="280">
        <f t="shared" si="7"/>
        <v>2.5999999999999996</v>
      </c>
      <c r="BX18" s="282">
        <f t="shared" ref="BX18:BY22" si="30">SUMIFS(BX$23:BX$29,$F$23:$F$29,$F18)</f>
        <v>2</v>
      </c>
      <c r="BY18" s="282">
        <f t="shared" si="30"/>
        <v>2</v>
      </c>
      <c r="BZ18" s="344"/>
      <c r="CA18" s="282">
        <f t="shared" ref="CA18:CC22" si="31">SUMIFS(CA$23:CA$29,$F$23:$F$29,$F18)</f>
        <v>3</v>
      </c>
      <c r="CB18" s="282">
        <f t="shared" si="31"/>
        <v>0.3</v>
      </c>
      <c r="CC18" s="282">
        <f t="shared" si="31"/>
        <v>0.3</v>
      </c>
      <c r="CD18" s="344"/>
      <c r="CE18" s="282">
        <f t="shared" ref="CE18:CG22" si="32">SUMIFS(CE$23:CE$29,$F$23:$F$29,$F18)</f>
        <v>1</v>
      </c>
      <c r="CF18" s="282">
        <f t="shared" si="32"/>
        <v>0.3</v>
      </c>
      <c r="CG18" s="282">
        <f t="shared" si="32"/>
        <v>0.3</v>
      </c>
      <c r="CH18" s="344"/>
      <c r="CI18" s="282">
        <f t="shared" ref="CI18:CK22" si="33">SUMIFS(CI$23:CI$29,$F$23:$F$29,$F18)</f>
        <v>1</v>
      </c>
      <c r="CJ18" s="282">
        <f t="shared" si="33"/>
        <v>0</v>
      </c>
      <c r="CK18" s="282">
        <f t="shared" si="33"/>
        <v>0</v>
      </c>
      <c r="CL18" s="344"/>
      <c r="CM18" s="282">
        <f>SUMIFS(CM$23:CM$29,$F$23:$F$29,$F18)</f>
        <v>0</v>
      </c>
      <c r="CN18" s="280">
        <f t="shared" si="8"/>
        <v>72.55</v>
      </c>
      <c r="CO18" s="282">
        <f t="shared" ref="CO18:CP22" si="34">SUMIFS(CO$23:CO$29,$F$23:$F$29,$F18)</f>
        <v>41.34</v>
      </c>
      <c r="CP18" s="282">
        <f t="shared" si="34"/>
        <v>41.34</v>
      </c>
      <c r="CQ18" s="344"/>
      <c r="CR18" s="282">
        <f t="shared" ref="CR18:CS22" si="35">SUMIFS(CR$23:CR$29,$F$23:$F$29,$F18)</f>
        <v>11.76</v>
      </c>
      <c r="CS18" s="282">
        <f t="shared" si="35"/>
        <v>11.76</v>
      </c>
      <c r="CT18" s="344"/>
      <c r="CU18" s="282">
        <f t="shared" ref="CU18:CV22" si="36">SUMIFS(CU$23:CU$29,$F$23:$F$29,$F18)</f>
        <v>19.45</v>
      </c>
      <c r="CV18" s="282">
        <f t="shared" si="36"/>
        <v>19.45</v>
      </c>
      <c r="CW18" s="344"/>
      <c r="CX18" s="282">
        <f t="shared" ref="CX18:CY22" si="37">SUMIFS(CX$23:CX$29,$F$23:$F$29,$F18)</f>
        <v>0</v>
      </c>
      <c r="CY18" s="282">
        <f t="shared" si="37"/>
        <v>0</v>
      </c>
      <c r="CZ18" s="344"/>
      <c r="DA18" s="282">
        <f t="shared" ref="DA18:DH22" si="38">SUMIFS(DA$23:DA$29,$F$23:$F$29,$F18)</f>
        <v>0</v>
      </c>
      <c r="DB18" s="282">
        <f t="shared" si="38"/>
        <v>0</v>
      </c>
      <c r="DC18" s="282">
        <f t="shared" si="38"/>
        <v>0</v>
      </c>
      <c r="DD18" s="282">
        <f t="shared" si="38"/>
        <v>0</v>
      </c>
      <c r="DE18" s="282">
        <f t="shared" si="38"/>
        <v>0</v>
      </c>
      <c r="DF18" s="282">
        <f t="shared" si="38"/>
        <v>0</v>
      </c>
      <c r="DG18" s="282">
        <f t="shared" si="38"/>
        <v>0</v>
      </c>
      <c r="DH18" s="282">
        <f t="shared" si="38"/>
        <v>0</v>
      </c>
      <c r="DI18" s="280">
        <f t="shared" si="9"/>
        <v>74.25</v>
      </c>
      <c r="DJ18" s="282">
        <f t="shared" ref="DJ18:DK22" si="39">SUMIFS(DJ$23:DJ$29,$F$23:$F$29,$F18)</f>
        <v>0</v>
      </c>
      <c r="DK18" s="282">
        <f t="shared" si="39"/>
        <v>0</v>
      </c>
      <c r="DL18" s="344"/>
      <c r="DM18" s="282">
        <f t="shared" ref="DM18:DN22" si="40">SUMIFS(DM$23:DM$29,$F$23:$F$29,$F18)</f>
        <v>0</v>
      </c>
      <c r="DN18" s="282">
        <f t="shared" si="40"/>
        <v>0</v>
      </c>
      <c r="DO18" s="344"/>
      <c r="DP18" s="282">
        <f t="shared" ref="DP18:DR22" si="41">SUMIFS(DP$23:DP$29,$F$23:$F$29,$F18)</f>
        <v>74.25</v>
      </c>
      <c r="DQ18" s="282">
        <f t="shared" si="41"/>
        <v>74.25</v>
      </c>
      <c r="DR18" s="282">
        <f t="shared" si="41"/>
        <v>74.25</v>
      </c>
      <c r="DS18" s="344"/>
      <c r="DT18" s="282">
        <f t="shared" ref="DT18:DU22" si="42">SUMIFS(DT$23:DT$29,$F$23:$F$29,$F18)</f>
        <v>0</v>
      </c>
      <c r="DU18" s="282">
        <f t="shared" si="42"/>
        <v>0</v>
      </c>
      <c r="DV18" s="344"/>
      <c r="DW18" s="282">
        <f t="shared" ref="DW18:DX22" si="43">SUMIFS(DW$23:DW$29,$F$23:$F$29,$F18)</f>
        <v>0</v>
      </c>
      <c r="DX18" s="282">
        <f t="shared" si="43"/>
        <v>0</v>
      </c>
      <c r="DY18" s="344"/>
      <c r="DZ18" s="282">
        <f t="shared" ref="DZ18:EA22" si="44">SUMIFS(DZ$23:DZ$29,$F$23:$F$29,$F18)</f>
        <v>0</v>
      </c>
      <c r="EA18" s="282">
        <f t="shared" si="44"/>
        <v>0</v>
      </c>
      <c r="EB18" s="344"/>
      <c r="EC18" s="282">
        <f t="shared" ref="EC18:ED22" si="45">SUMIFS(EC$23:EC$29,$F$23:$F$29,$F18)</f>
        <v>0</v>
      </c>
      <c r="ED18" s="282">
        <f t="shared" si="45"/>
        <v>0</v>
      </c>
      <c r="EE18" s="344"/>
      <c r="EF18" s="309"/>
      <c r="EG18" s="282">
        <f t="shared" ref="EG18:EH22" si="46">SUMIFS(EG$23:EG$29,$F$23:$F$29,$F18)</f>
        <v>0</v>
      </c>
      <c r="EH18" s="282">
        <f t="shared" si="46"/>
        <v>0</v>
      </c>
      <c r="EI18" s="344"/>
      <c r="EJ18" s="282">
        <f t="shared" si="10"/>
        <v>63.97</v>
      </c>
      <c r="EK18" s="282">
        <f t="shared" ref="EK18:EL22" si="47">SUMIFS(EK$23:EK$29,$F$23:$F$29,$F18)</f>
        <v>57.72</v>
      </c>
      <c r="EL18" s="282">
        <f t="shared" si="47"/>
        <v>57.72</v>
      </c>
      <c r="EM18" s="344"/>
      <c r="EN18" s="282">
        <f t="shared" ref="EN18:EO22" si="48">SUMIFS(EN$23:EN$29,$F$23:$F$29,$F18)</f>
        <v>0</v>
      </c>
      <c r="EO18" s="282">
        <f t="shared" si="48"/>
        <v>0</v>
      </c>
      <c r="EP18" s="344"/>
      <c r="EQ18" s="309"/>
      <c r="ER18" s="282">
        <f t="shared" ref="ER18:ES22" si="49">SUMIFS(ER$23:ER$29,$F$23:$F$29,$F18)</f>
        <v>6.25</v>
      </c>
      <c r="ES18" s="282">
        <f t="shared" si="49"/>
        <v>6.25</v>
      </c>
      <c r="ET18" s="344"/>
      <c r="EU18" s="280">
        <f t="shared" si="11"/>
        <v>0</v>
      </c>
      <c r="EV18" s="282">
        <f t="shared" ref="EV18:EW22" si="50">SUMIFS(EV$23:EV$29,$F$23:$F$29,$F18)</f>
        <v>0</v>
      </c>
      <c r="EW18" s="282">
        <f t="shared" si="50"/>
        <v>0</v>
      </c>
      <c r="EX18" s="344"/>
      <c r="EY18" s="282">
        <f t="shared" ref="EY18:EZ22" si="51">SUMIFS(EY$23:EY$29,$F$23:$F$29,$F18)</f>
        <v>0</v>
      </c>
      <c r="EZ18" s="282">
        <f t="shared" si="51"/>
        <v>0</v>
      </c>
      <c r="FA18" s="344"/>
      <c r="FB18" s="309"/>
      <c r="FC18" s="282">
        <f t="shared" ref="FC18:FD22" si="52">SUMIFS(FC$23:FC$29,$F$23:$F$29,$F18)</f>
        <v>0</v>
      </c>
      <c r="FD18" s="282">
        <f t="shared" si="52"/>
        <v>0</v>
      </c>
      <c r="FE18" s="344"/>
      <c r="FF18" s="309"/>
      <c r="FG18" s="282">
        <f t="shared" ref="FG18:FH22" si="53">SUMIFS(FG$23:FG$29,$F$23:$F$29,$F18)</f>
        <v>0</v>
      </c>
      <c r="FH18" s="282">
        <f t="shared" si="53"/>
        <v>0</v>
      </c>
      <c r="FI18" s="344"/>
      <c r="FJ18" s="280">
        <f t="shared" si="12"/>
        <v>0</v>
      </c>
      <c r="FK18" s="282">
        <f t="shared" ref="FK18:FL22" si="54">SUMIFS(FK$23:FK$29,$F$23:$F$29,$F18)</f>
        <v>0</v>
      </c>
      <c r="FL18" s="282">
        <f t="shared" si="54"/>
        <v>0</v>
      </c>
      <c r="FM18" s="344"/>
      <c r="FN18" s="282">
        <f t="shared" ref="FN18:FO22" si="55">SUMIFS(FN$23:FN$29,$F$23:$F$29,$F18)</f>
        <v>0</v>
      </c>
      <c r="FO18" s="282">
        <f t="shared" si="55"/>
        <v>0</v>
      </c>
      <c r="FP18" s="344"/>
      <c r="FQ18" s="282">
        <f t="shared" ref="FQ18:FR22" si="56">SUMIFS(FQ$23:FQ$29,$F$23:$F$29,$F18)</f>
        <v>0</v>
      </c>
      <c r="FR18" s="282">
        <f t="shared" si="56"/>
        <v>0</v>
      </c>
      <c r="FS18" s="344"/>
      <c r="FT18" s="282">
        <f t="shared" ref="FT18:FU22" si="57">SUMIFS(FT$23:FT$29,$F$23:$F$29,$F18)</f>
        <v>0</v>
      </c>
      <c r="FU18" s="282">
        <f t="shared" si="57"/>
        <v>0</v>
      </c>
      <c r="FV18" s="344"/>
      <c r="FW18" s="282">
        <f t="shared" ref="FW18:FX22" si="58">SUMIFS(FW$23:FW$29,$F$23:$F$29,$F18)</f>
        <v>0</v>
      </c>
      <c r="FX18" s="282">
        <f t="shared" si="58"/>
        <v>0</v>
      </c>
      <c r="FY18" s="344"/>
      <c r="FZ18" s="282">
        <f t="shared" ref="FZ18:GA22" si="59">SUMIFS(FZ$23:FZ$29,$F$23:$F$29,$F18)</f>
        <v>0</v>
      </c>
      <c r="GA18" s="282">
        <f t="shared" si="59"/>
        <v>0</v>
      </c>
      <c r="GB18" s="344"/>
      <c r="GC18" s="282">
        <f t="shared" ref="GC18:GD22" si="60">SUMIFS(GC$23:GC$29,$F$23:$F$29,$F18)</f>
        <v>0</v>
      </c>
      <c r="GD18" s="282">
        <f t="shared" si="60"/>
        <v>0</v>
      </c>
      <c r="GE18" s="344"/>
      <c r="GF18" s="282">
        <f t="shared" ref="GF18:GG22" si="61">SUMIFS(GF$23:GF$29,$F$23:$F$29,$F18)</f>
        <v>0</v>
      </c>
      <c r="GG18" s="282">
        <f t="shared" si="61"/>
        <v>0</v>
      </c>
      <c r="GH18" s="344"/>
      <c r="GI18" s="282">
        <f t="shared" ref="GI18:GJ22" si="62">SUMIFS(GI$23:GI$29,$F$23:$F$29,$F18)</f>
        <v>0</v>
      </c>
      <c r="GJ18" s="282">
        <f t="shared" si="62"/>
        <v>0</v>
      </c>
      <c r="GK18" s="344"/>
      <c r="GL18" s="282">
        <f t="shared" ref="GL18:GM22" si="63">SUMIFS(GL$23:GL$29,$F$23:$F$29,$F18)</f>
        <v>0</v>
      </c>
      <c r="GM18" s="282">
        <f t="shared" si="63"/>
        <v>0</v>
      </c>
      <c r="GN18" s="344"/>
      <c r="GO18" s="282">
        <f t="shared" ref="GO18:GP22" si="64">SUMIFS(GO$23:GO$29,$F$23:$F$29,$F18)</f>
        <v>0</v>
      </c>
      <c r="GP18" s="282">
        <f t="shared" si="64"/>
        <v>0</v>
      </c>
      <c r="GQ18" s="344"/>
      <c r="GR18" s="309"/>
      <c r="GS18" s="282">
        <f t="shared" ref="GS18:GT22" si="65">SUMIFS(GS$23:GS$29,$F$23:$F$29,$F18)</f>
        <v>0</v>
      </c>
      <c r="GT18" s="282">
        <f t="shared" si="65"/>
        <v>0</v>
      </c>
      <c r="GU18" s="344"/>
      <c r="GV18" s="282">
        <f t="shared" ref="GV18:GW22" si="66">SUMIFS(GV$23:GV$29,$F$23:$F$29,$F18)</f>
        <v>0</v>
      </c>
      <c r="GW18" s="282">
        <f t="shared" si="66"/>
        <v>0</v>
      </c>
      <c r="GX18" s="344"/>
      <c r="GY18" s="282">
        <f t="shared" ref="GY18:GZ22" si="67">SUMIFS(GY$23:GY$29,$F$23:$F$29,$F18)</f>
        <v>0</v>
      </c>
      <c r="GZ18" s="282">
        <f t="shared" si="67"/>
        <v>0</v>
      </c>
      <c r="HA18" s="344"/>
      <c r="HB18" s="282">
        <f t="shared" ref="HB18:HC22" si="68">SUMIFS(HB$23:HB$29,$F$23:$F$29,$F18)</f>
        <v>0</v>
      </c>
      <c r="HC18" s="282">
        <f t="shared" si="68"/>
        <v>0</v>
      </c>
      <c r="HD18" s="344"/>
      <c r="HE18" s="282">
        <f t="shared" ref="HE18:HF22" si="69">SUMIFS(HE$23:HE$29,$F$23:$F$29,$F18)</f>
        <v>0</v>
      </c>
      <c r="HF18" s="282">
        <f t="shared" si="69"/>
        <v>0</v>
      </c>
      <c r="HG18" s="344"/>
      <c r="HH18" s="280">
        <f t="shared" si="13"/>
        <v>0</v>
      </c>
      <c r="HI18" s="282">
        <f t="shared" ref="HI18:HJ22" si="70">SUMIFS(HI$23:HI$29,$F$23:$F$29,$F18)</f>
        <v>0</v>
      </c>
      <c r="HJ18" s="282">
        <f t="shared" si="70"/>
        <v>0</v>
      </c>
      <c r="HK18" s="344"/>
      <c r="HL18" s="309"/>
      <c r="HM18" s="282">
        <f t="shared" ref="HM18:HN22" si="71">SUMIFS(HM$23:HM$29,$F$23:$F$29,$F18)</f>
        <v>0</v>
      </c>
      <c r="HN18" s="282">
        <f t="shared" si="71"/>
        <v>0</v>
      </c>
      <c r="HO18" s="344"/>
      <c r="HP18" s="282">
        <f t="shared" ref="HP18:HQ22" si="72">SUMIFS(HP$23:HP$29,$F$23:$F$29,$F18)</f>
        <v>0</v>
      </c>
      <c r="HQ18" s="282">
        <f t="shared" si="72"/>
        <v>0</v>
      </c>
      <c r="HR18" s="344"/>
      <c r="HS18" s="280">
        <f t="shared" si="14"/>
        <v>0</v>
      </c>
      <c r="HT18" s="282">
        <f t="shared" ref="HT18:HU22" si="73">SUMIFS(HT$23:HT$29,$F$23:$F$29,$F18)</f>
        <v>0</v>
      </c>
      <c r="HU18" s="282">
        <f t="shared" si="73"/>
        <v>0</v>
      </c>
      <c r="HV18" s="344"/>
      <c r="HW18" s="282">
        <f t="shared" ref="HW18:HX22" si="74">SUMIFS(HW$23:HW$29,$F$23:$F$29,$F18)</f>
        <v>0</v>
      </c>
      <c r="HX18" s="282">
        <f t="shared" si="74"/>
        <v>0</v>
      </c>
      <c r="HY18" s="344"/>
      <c r="HZ18" s="282">
        <f t="shared" ref="HZ18:IA22" si="75">SUMIFS(HZ$23:HZ$29,$F$23:$F$29,$F18)</f>
        <v>0</v>
      </c>
      <c r="IA18" s="282">
        <f t="shared" si="75"/>
        <v>0</v>
      </c>
      <c r="IB18" s="344"/>
      <c r="IC18" s="280">
        <f t="shared" si="15"/>
        <v>0</v>
      </c>
      <c r="ID18" s="282">
        <f t="shared" ref="ID18:IE22" si="76">SUMIFS(ID$23:ID$29,$F$23:$F$29,$F18)</f>
        <v>0</v>
      </c>
      <c r="IE18" s="282">
        <f t="shared" si="76"/>
        <v>0</v>
      </c>
      <c r="IF18" s="344"/>
      <c r="IG18" s="282">
        <f t="shared" ref="IG18:IH22" si="77">SUMIFS(IG$23:IG$29,$F$23:$F$29,$F18)</f>
        <v>0</v>
      </c>
      <c r="IH18" s="282">
        <f t="shared" si="77"/>
        <v>0</v>
      </c>
      <c r="II18" s="344"/>
      <c r="IJ18" s="282">
        <f t="shared" ref="IJ18:IK22" si="78">SUMIFS(IJ$23:IJ$29,$F$23:$F$29,$F18)</f>
        <v>0</v>
      </c>
      <c r="IK18" s="282">
        <f t="shared" si="78"/>
        <v>0</v>
      </c>
      <c r="IL18" s="344"/>
      <c r="IM18" s="280">
        <f t="shared" si="16"/>
        <v>6.25</v>
      </c>
      <c r="IN18" s="282">
        <f t="shared" ref="IN18:IO22" si="79">SUMIFS(IN$23:IN$29,$F$23:$F$29,$F18)</f>
        <v>0</v>
      </c>
      <c r="IO18" s="282">
        <f t="shared" si="79"/>
        <v>0</v>
      </c>
      <c r="IP18" s="344"/>
      <c r="IQ18" s="282">
        <f t="shared" ref="IQ18:IR22" si="80">SUMIFS(IQ$23:IQ$29,$F$23:$F$29,$F18)</f>
        <v>0</v>
      </c>
      <c r="IR18" s="282">
        <f t="shared" si="80"/>
        <v>0</v>
      </c>
      <c r="IS18" s="344"/>
      <c r="IT18" s="309"/>
      <c r="IU18" s="282">
        <f t="shared" ref="IU18:IV22" si="81">SUMIFS(IU$23:IU$29,$F$23:$F$29,$F18)</f>
        <v>0</v>
      </c>
      <c r="IV18" s="282">
        <f t="shared" si="81"/>
        <v>0</v>
      </c>
      <c r="IW18" s="344"/>
      <c r="IX18" s="280">
        <f t="shared" si="17"/>
        <v>6.25</v>
      </c>
      <c r="IY18" s="282">
        <f t="shared" ref="IY18:IZ22" si="82">SUMIFS(IY$23:IY$29,$F$23:$F$29,$F18)</f>
        <v>0</v>
      </c>
      <c r="IZ18" s="282">
        <f t="shared" si="82"/>
        <v>0</v>
      </c>
      <c r="JA18" s="344"/>
      <c r="JB18" s="282">
        <f t="shared" ref="JB18:JC22" si="83">SUMIFS(JB$23:JB$29,$F$23:$F$29,$F18)</f>
        <v>0</v>
      </c>
      <c r="JC18" s="282">
        <f t="shared" si="83"/>
        <v>0</v>
      </c>
      <c r="JD18" s="344"/>
      <c r="JE18" s="282">
        <f t="shared" ref="JE18:JF22" si="84">SUMIFS(JE$23:JE$29,$F$23:$F$29,$F18)</f>
        <v>0</v>
      </c>
      <c r="JF18" s="282">
        <f t="shared" si="84"/>
        <v>0</v>
      </c>
      <c r="JG18" s="344"/>
      <c r="JH18" s="282">
        <f t="shared" ref="JH18:JI22" si="85">SUMIFS(JH$23:JH$29,$F$23:$F$29,$F18)</f>
        <v>0</v>
      </c>
      <c r="JI18" s="282">
        <f t="shared" si="85"/>
        <v>0</v>
      </c>
      <c r="JJ18" s="344"/>
      <c r="JK18" s="309"/>
      <c r="JL18" s="282">
        <f t="shared" ref="JL18:JM22" si="86">SUMIFS(JL$23:JL$29,$F$23:$F$29,$F18)</f>
        <v>6.25</v>
      </c>
      <c r="JM18" s="282">
        <f t="shared" si="86"/>
        <v>6.25</v>
      </c>
      <c r="JN18" s="344"/>
      <c r="JO18" s="322">
        <f>SUMIFS(JO$23:JO$29,$F$23:$F$29,$F18)</f>
        <v>0</v>
      </c>
      <c r="JP18" s="280">
        <f t="shared" si="18"/>
        <v>0</v>
      </c>
      <c r="JQ18" s="282">
        <f t="shared" ref="JQ18:JR22" si="87">SUMIFS(JQ$23:JQ$29,$F$23:$F$29,$F18)</f>
        <v>0</v>
      </c>
      <c r="JR18" s="282">
        <f t="shared" si="87"/>
        <v>0</v>
      </c>
      <c r="JS18" s="344"/>
      <c r="JT18" s="282">
        <f t="shared" ref="JT18:JU22" si="88">SUMIFS(JT$23:JT$29,$F$23:$F$29,$F18)</f>
        <v>0</v>
      </c>
      <c r="JU18" s="282">
        <f t="shared" si="88"/>
        <v>0</v>
      </c>
      <c r="JV18" s="340"/>
      <c r="JW18" s="282">
        <f t="shared" ref="JW18:JX22" si="89">SUMIFS(JW$23:JW$29,$F$23:$F$29,$F18)</f>
        <v>0</v>
      </c>
      <c r="JX18" s="282">
        <f t="shared" si="89"/>
        <v>0</v>
      </c>
      <c r="JY18" s="344"/>
      <c r="JZ18" s="282">
        <f t="shared" ref="JZ18:KA22" si="90">SUMIFS(JZ$23:JZ$29,$F$23:$F$29,$F18)</f>
        <v>0</v>
      </c>
      <c r="KA18" s="282">
        <f t="shared" si="90"/>
        <v>0</v>
      </c>
      <c r="KB18" s="344"/>
      <c r="KC18" s="282">
        <f t="shared" ref="KC18:KD22" si="91">SUMIFS(KC$23:KC$29,$F$23:$F$29,$F18)</f>
        <v>0</v>
      </c>
      <c r="KD18" s="282">
        <f t="shared" si="91"/>
        <v>0</v>
      </c>
      <c r="KE18" s="344"/>
      <c r="KF18" s="282">
        <f t="shared" ref="KF18:KG22" si="92">SUMIFS(KF$23:KF$29,$F$23:$F$29,$F18)</f>
        <v>805.33999999999992</v>
      </c>
      <c r="KG18" s="282">
        <f t="shared" si="92"/>
        <v>92.59</v>
      </c>
      <c r="KH18" s="280">
        <f t="shared" si="19"/>
        <v>0</v>
      </c>
      <c r="KI18" s="282">
        <f t="shared" ref="KI18:KJ22" si="93">SUMIFS(KI$23:KI$29,$F$23:$F$29,$F18)</f>
        <v>0</v>
      </c>
      <c r="KJ18" s="282">
        <f t="shared" si="93"/>
        <v>0</v>
      </c>
      <c r="KK18" s="344"/>
      <c r="KL18" s="282">
        <f t="shared" ref="KL18:KM22" si="94">SUMIFS(KL$23:KL$29,$F$23:$F$29,$F18)</f>
        <v>0</v>
      </c>
      <c r="KM18" s="282">
        <f t="shared" si="94"/>
        <v>0</v>
      </c>
      <c r="KN18" s="344"/>
      <c r="KO18" s="282">
        <f t="shared" ref="KO18:KP22" si="95">SUMIFS(KO$23:KO$29,$F$23:$F$29,$F18)</f>
        <v>0</v>
      </c>
      <c r="KP18" s="282">
        <f t="shared" si="95"/>
        <v>0</v>
      </c>
      <c r="KQ18" s="344"/>
      <c r="KR18" s="309"/>
      <c r="KS18" s="282">
        <f t="shared" ref="KS18:KT22" si="96">SUMIFS(KS$23:KS$29,$F$23:$F$29,$F18)</f>
        <v>0</v>
      </c>
      <c r="KT18" s="282">
        <f t="shared" si="96"/>
        <v>0</v>
      </c>
      <c r="KU18" s="344"/>
      <c r="KV18" s="234"/>
    </row>
    <row r="19" spans="3:308">
      <c r="C19" s="327"/>
      <c r="D19" s="486"/>
      <c r="E19" s="496"/>
      <c r="F19" s="337">
        <v>2017</v>
      </c>
      <c r="G19" s="281">
        <f t="shared" si="0"/>
        <v>326.85999930999998</v>
      </c>
      <c r="H19" s="281">
        <f t="shared" si="1"/>
        <v>326.85999930999998</v>
      </c>
      <c r="I19" s="283">
        <f t="shared" si="20"/>
        <v>326.85999930999998</v>
      </c>
      <c r="J19" s="283">
        <f t="shared" si="20"/>
        <v>0</v>
      </c>
      <c r="K19" s="283">
        <f t="shared" si="20"/>
        <v>0</v>
      </c>
      <c r="L19" s="283">
        <f t="shared" si="20"/>
        <v>0</v>
      </c>
      <c r="M19" s="283">
        <f t="shared" si="20"/>
        <v>0</v>
      </c>
      <c r="N19" s="283">
        <f t="shared" si="20"/>
        <v>0</v>
      </c>
      <c r="O19" s="283">
        <f t="shared" si="20"/>
        <v>0</v>
      </c>
      <c r="P19" s="283">
        <f t="shared" si="20"/>
        <v>0</v>
      </c>
      <c r="Q19" s="283">
        <f t="shared" si="20"/>
        <v>0</v>
      </c>
      <c r="R19" s="283">
        <f t="shared" si="20"/>
        <v>0</v>
      </c>
      <c r="S19" s="283">
        <f t="shared" si="2"/>
        <v>0</v>
      </c>
      <c r="T19" s="283">
        <f t="shared" si="21"/>
        <v>0</v>
      </c>
      <c r="U19" s="283">
        <f t="shared" si="21"/>
        <v>0</v>
      </c>
      <c r="V19" s="283">
        <f t="shared" si="21"/>
        <v>0</v>
      </c>
      <c r="W19" s="283">
        <f t="shared" si="21"/>
        <v>0</v>
      </c>
      <c r="X19" s="283">
        <f t="shared" si="21"/>
        <v>0</v>
      </c>
      <c r="Y19" s="283">
        <f t="shared" si="21"/>
        <v>0</v>
      </c>
      <c r="Z19" s="283">
        <f t="shared" si="21"/>
        <v>0</v>
      </c>
      <c r="AA19" s="283">
        <f t="shared" si="21"/>
        <v>0</v>
      </c>
      <c r="AB19" s="283">
        <f t="shared" si="21"/>
        <v>0</v>
      </c>
      <c r="AC19" s="283">
        <f t="shared" si="21"/>
        <v>0</v>
      </c>
      <c r="AD19" s="283">
        <f t="shared" si="22"/>
        <v>0</v>
      </c>
      <c r="AE19" s="283">
        <f t="shared" si="22"/>
        <v>0</v>
      </c>
      <c r="AF19" s="283">
        <f t="shared" si="22"/>
        <v>0</v>
      </c>
      <c r="AG19" s="283">
        <f t="shared" si="22"/>
        <v>0</v>
      </c>
      <c r="AH19" s="283">
        <f t="shared" si="22"/>
        <v>0</v>
      </c>
      <c r="AI19" s="283">
        <f t="shared" si="22"/>
        <v>0</v>
      </c>
      <c r="AJ19" s="283">
        <f t="shared" si="22"/>
        <v>0</v>
      </c>
      <c r="AK19" s="283">
        <f t="shared" si="22"/>
        <v>0</v>
      </c>
      <c r="AL19" s="283">
        <f t="shared" si="22"/>
        <v>0</v>
      </c>
      <c r="AM19" s="283">
        <f t="shared" si="22"/>
        <v>0</v>
      </c>
      <c r="AN19" s="283">
        <f t="shared" si="22"/>
        <v>0</v>
      </c>
      <c r="AO19" s="283">
        <f t="shared" si="22"/>
        <v>0</v>
      </c>
      <c r="AP19" s="283">
        <f t="shared" si="22"/>
        <v>0</v>
      </c>
      <c r="AQ19" s="281">
        <f t="shared" si="3"/>
        <v>132.79</v>
      </c>
      <c r="AR19" s="281">
        <f t="shared" si="4"/>
        <v>132.79</v>
      </c>
      <c r="AS19" s="283">
        <f t="shared" si="23"/>
        <v>0</v>
      </c>
      <c r="AT19" s="283">
        <f t="shared" si="23"/>
        <v>132.79</v>
      </c>
      <c r="AU19" s="283">
        <f t="shared" si="23"/>
        <v>132.79</v>
      </c>
      <c r="AV19" s="283">
        <f t="shared" si="23"/>
        <v>0</v>
      </c>
      <c r="AW19" s="283">
        <f t="shared" si="23"/>
        <v>0</v>
      </c>
      <c r="AX19" s="283">
        <f t="shared" si="23"/>
        <v>0</v>
      </c>
      <c r="AY19" s="281">
        <f t="shared" si="5"/>
        <v>0</v>
      </c>
      <c r="AZ19" s="283">
        <f t="shared" si="24"/>
        <v>0</v>
      </c>
      <c r="BA19" s="283">
        <f t="shared" si="24"/>
        <v>0</v>
      </c>
      <c r="BB19" s="283">
        <f t="shared" si="24"/>
        <v>0</v>
      </c>
      <c r="BC19" s="283">
        <f t="shared" si="24"/>
        <v>0</v>
      </c>
      <c r="BD19" s="283">
        <f t="shared" si="24"/>
        <v>0</v>
      </c>
      <c r="BE19" s="283">
        <f t="shared" si="24"/>
        <v>0</v>
      </c>
      <c r="BF19" s="281">
        <f t="shared" si="6"/>
        <v>172.79</v>
      </c>
      <c r="BG19" s="283">
        <f t="shared" si="25"/>
        <v>105.89</v>
      </c>
      <c r="BH19" s="283">
        <f t="shared" si="25"/>
        <v>105.89</v>
      </c>
      <c r="BI19" s="345"/>
      <c r="BJ19" s="283">
        <f t="shared" si="26"/>
        <v>14.66</v>
      </c>
      <c r="BK19" s="283">
        <f t="shared" si="26"/>
        <v>0</v>
      </c>
      <c r="BL19" s="283">
        <f t="shared" si="26"/>
        <v>0</v>
      </c>
      <c r="BM19" s="345"/>
      <c r="BN19" s="283">
        <f t="shared" si="27"/>
        <v>14.66</v>
      </c>
      <c r="BO19" s="283">
        <f t="shared" si="27"/>
        <v>14.66</v>
      </c>
      <c r="BP19" s="345"/>
      <c r="BQ19" s="283">
        <f t="shared" si="28"/>
        <v>52.24</v>
      </c>
      <c r="BR19" s="283">
        <f t="shared" si="28"/>
        <v>52.24</v>
      </c>
      <c r="BS19" s="345"/>
      <c r="BT19" s="283">
        <f t="shared" si="29"/>
        <v>0</v>
      </c>
      <c r="BU19" s="283">
        <f t="shared" si="29"/>
        <v>0</v>
      </c>
      <c r="BV19" s="345"/>
      <c r="BW19" s="281">
        <f t="shared" si="7"/>
        <v>2.5999999999999996</v>
      </c>
      <c r="BX19" s="283">
        <f t="shared" si="30"/>
        <v>2</v>
      </c>
      <c r="BY19" s="283">
        <f t="shared" si="30"/>
        <v>2</v>
      </c>
      <c r="BZ19" s="345"/>
      <c r="CA19" s="283">
        <f t="shared" si="31"/>
        <v>3</v>
      </c>
      <c r="CB19" s="283">
        <f t="shared" si="31"/>
        <v>0.3</v>
      </c>
      <c r="CC19" s="283">
        <f t="shared" si="31"/>
        <v>0.3</v>
      </c>
      <c r="CD19" s="345"/>
      <c r="CE19" s="283">
        <f t="shared" si="32"/>
        <v>1</v>
      </c>
      <c r="CF19" s="283">
        <f t="shared" si="32"/>
        <v>0.3</v>
      </c>
      <c r="CG19" s="283">
        <f t="shared" si="32"/>
        <v>0.3</v>
      </c>
      <c r="CH19" s="345"/>
      <c r="CI19" s="283">
        <f t="shared" si="33"/>
        <v>1</v>
      </c>
      <c r="CJ19" s="283">
        <f t="shared" si="33"/>
        <v>0</v>
      </c>
      <c r="CK19" s="283">
        <f t="shared" si="33"/>
        <v>0</v>
      </c>
      <c r="CL19" s="345"/>
      <c r="CM19" s="283">
        <f>SUMIFS(CM$23:CM$29,$F$23:$F$29,$F19)</f>
        <v>0</v>
      </c>
      <c r="CN19" s="281">
        <f t="shared" si="8"/>
        <v>52.7</v>
      </c>
      <c r="CO19" s="283">
        <f t="shared" si="34"/>
        <v>32.92</v>
      </c>
      <c r="CP19" s="283">
        <f t="shared" si="34"/>
        <v>32.92</v>
      </c>
      <c r="CQ19" s="345"/>
      <c r="CR19" s="283">
        <f t="shared" si="35"/>
        <v>4.05</v>
      </c>
      <c r="CS19" s="283">
        <f t="shared" si="35"/>
        <v>4.05</v>
      </c>
      <c r="CT19" s="345"/>
      <c r="CU19" s="283">
        <f t="shared" si="36"/>
        <v>15.73</v>
      </c>
      <c r="CV19" s="283">
        <f t="shared" si="36"/>
        <v>15.73</v>
      </c>
      <c r="CW19" s="345"/>
      <c r="CX19" s="283">
        <f t="shared" si="37"/>
        <v>0</v>
      </c>
      <c r="CY19" s="283">
        <f t="shared" si="37"/>
        <v>0</v>
      </c>
      <c r="CZ19" s="345"/>
      <c r="DA19" s="283">
        <f t="shared" si="38"/>
        <v>3.0561770000000004</v>
      </c>
      <c r="DB19" s="283">
        <f t="shared" si="38"/>
        <v>19.73</v>
      </c>
      <c r="DC19" s="283">
        <f t="shared" si="38"/>
        <v>0.15490000000000001</v>
      </c>
      <c r="DD19" s="283">
        <f t="shared" si="38"/>
        <v>0</v>
      </c>
      <c r="DE19" s="283">
        <f t="shared" si="38"/>
        <v>0</v>
      </c>
      <c r="DF19" s="283">
        <f t="shared" si="38"/>
        <v>0</v>
      </c>
      <c r="DG19" s="283">
        <f t="shared" si="38"/>
        <v>0</v>
      </c>
      <c r="DH19" s="283">
        <f t="shared" si="38"/>
        <v>0</v>
      </c>
      <c r="DI19" s="281">
        <f t="shared" si="9"/>
        <v>104.29</v>
      </c>
      <c r="DJ19" s="283">
        <f t="shared" si="39"/>
        <v>0</v>
      </c>
      <c r="DK19" s="283">
        <f t="shared" si="39"/>
        <v>0</v>
      </c>
      <c r="DL19" s="345"/>
      <c r="DM19" s="283">
        <f t="shared" si="40"/>
        <v>0</v>
      </c>
      <c r="DN19" s="283">
        <f t="shared" si="40"/>
        <v>0</v>
      </c>
      <c r="DO19" s="345"/>
      <c r="DP19" s="283">
        <f t="shared" si="41"/>
        <v>104.29</v>
      </c>
      <c r="DQ19" s="283">
        <f t="shared" si="41"/>
        <v>104.29</v>
      </c>
      <c r="DR19" s="283">
        <f t="shared" si="41"/>
        <v>104.29</v>
      </c>
      <c r="DS19" s="345"/>
      <c r="DT19" s="283">
        <f t="shared" si="42"/>
        <v>0</v>
      </c>
      <c r="DU19" s="283">
        <f t="shared" si="42"/>
        <v>0</v>
      </c>
      <c r="DV19" s="345"/>
      <c r="DW19" s="283">
        <f t="shared" si="43"/>
        <v>0</v>
      </c>
      <c r="DX19" s="283">
        <f t="shared" si="43"/>
        <v>0</v>
      </c>
      <c r="DY19" s="345"/>
      <c r="DZ19" s="283">
        <f t="shared" si="44"/>
        <v>0</v>
      </c>
      <c r="EA19" s="283">
        <f t="shared" si="44"/>
        <v>0</v>
      </c>
      <c r="EB19" s="345"/>
      <c r="EC19" s="283">
        <f t="shared" si="45"/>
        <v>0</v>
      </c>
      <c r="ED19" s="283">
        <f t="shared" si="45"/>
        <v>0</v>
      </c>
      <c r="EE19" s="345"/>
      <c r="EF19" s="310"/>
      <c r="EG19" s="283">
        <f t="shared" si="46"/>
        <v>0</v>
      </c>
      <c r="EH19" s="283">
        <f t="shared" si="46"/>
        <v>0</v>
      </c>
      <c r="EI19" s="345"/>
      <c r="EJ19" s="283">
        <f t="shared" si="10"/>
        <v>51.120000000000005</v>
      </c>
      <c r="EK19" s="283">
        <f t="shared" si="47"/>
        <v>44.31</v>
      </c>
      <c r="EL19" s="283">
        <f t="shared" si="47"/>
        <v>44.31</v>
      </c>
      <c r="EM19" s="345"/>
      <c r="EN19" s="283">
        <f t="shared" si="48"/>
        <v>0</v>
      </c>
      <c r="EO19" s="283">
        <f t="shared" si="48"/>
        <v>0</v>
      </c>
      <c r="EP19" s="345"/>
      <c r="EQ19" s="310"/>
      <c r="ER19" s="283">
        <f t="shared" si="49"/>
        <v>6.81</v>
      </c>
      <c r="ES19" s="283">
        <f t="shared" si="49"/>
        <v>6.81</v>
      </c>
      <c r="ET19" s="345"/>
      <c r="EU19" s="281">
        <f t="shared" si="11"/>
        <v>0</v>
      </c>
      <c r="EV19" s="283">
        <f t="shared" si="50"/>
        <v>0</v>
      </c>
      <c r="EW19" s="283">
        <f t="shared" si="50"/>
        <v>0</v>
      </c>
      <c r="EX19" s="345"/>
      <c r="EY19" s="283">
        <f t="shared" si="51"/>
        <v>0</v>
      </c>
      <c r="EZ19" s="283">
        <f t="shared" si="51"/>
        <v>0</v>
      </c>
      <c r="FA19" s="345"/>
      <c r="FB19" s="310"/>
      <c r="FC19" s="283">
        <f t="shared" si="52"/>
        <v>0</v>
      </c>
      <c r="FD19" s="283">
        <f t="shared" si="52"/>
        <v>0</v>
      </c>
      <c r="FE19" s="345"/>
      <c r="FF19" s="310"/>
      <c r="FG19" s="283">
        <f t="shared" si="53"/>
        <v>0</v>
      </c>
      <c r="FH19" s="283">
        <f t="shared" si="53"/>
        <v>0</v>
      </c>
      <c r="FI19" s="345"/>
      <c r="FJ19" s="281">
        <f t="shared" si="12"/>
        <v>0</v>
      </c>
      <c r="FK19" s="283">
        <f t="shared" si="54"/>
        <v>0</v>
      </c>
      <c r="FL19" s="283">
        <f t="shared" si="54"/>
        <v>0</v>
      </c>
      <c r="FM19" s="345"/>
      <c r="FN19" s="283">
        <f t="shared" si="55"/>
        <v>0</v>
      </c>
      <c r="FO19" s="283">
        <f t="shared" si="55"/>
        <v>0</v>
      </c>
      <c r="FP19" s="345"/>
      <c r="FQ19" s="283">
        <f t="shared" si="56"/>
        <v>0</v>
      </c>
      <c r="FR19" s="283">
        <f t="shared" si="56"/>
        <v>0</v>
      </c>
      <c r="FS19" s="345"/>
      <c r="FT19" s="283">
        <f t="shared" si="57"/>
        <v>0</v>
      </c>
      <c r="FU19" s="283">
        <f t="shared" si="57"/>
        <v>0</v>
      </c>
      <c r="FV19" s="345"/>
      <c r="FW19" s="283">
        <f t="shared" si="58"/>
        <v>0</v>
      </c>
      <c r="FX19" s="283">
        <f t="shared" si="58"/>
        <v>0</v>
      </c>
      <c r="FY19" s="345"/>
      <c r="FZ19" s="283">
        <f t="shared" si="59"/>
        <v>0</v>
      </c>
      <c r="GA19" s="283">
        <f t="shared" si="59"/>
        <v>0</v>
      </c>
      <c r="GB19" s="345"/>
      <c r="GC19" s="283">
        <f t="shared" si="60"/>
        <v>0</v>
      </c>
      <c r="GD19" s="283">
        <f t="shared" si="60"/>
        <v>0</v>
      </c>
      <c r="GE19" s="345"/>
      <c r="GF19" s="283">
        <f t="shared" si="61"/>
        <v>0</v>
      </c>
      <c r="GG19" s="283">
        <f t="shared" si="61"/>
        <v>0</v>
      </c>
      <c r="GH19" s="345"/>
      <c r="GI19" s="283">
        <f t="shared" si="62"/>
        <v>0</v>
      </c>
      <c r="GJ19" s="283">
        <f t="shared" si="62"/>
        <v>0</v>
      </c>
      <c r="GK19" s="345"/>
      <c r="GL19" s="283">
        <f t="shared" si="63"/>
        <v>0</v>
      </c>
      <c r="GM19" s="283">
        <f t="shared" si="63"/>
        <v>0</v>
      </c>
      <c r="GN19" s="345"/>
      <c r="GO19" s="283">
        <f t="shared" si="64"/>
        <v>0</v>
      </c>
      <c r="GP19" s="283">
        <f t="shared" si="64"/>
        <v>0</v>
      </c>
      <c r="GQ19" s="345"/>
      <c r="GR19" s="310"/>
      <c r="GS19" s="283">
        <f t="shared" si="65"/>
        <v>0</v>
      </c>
      <c r="GT19" s="283">
        <f t="shared" si="65"/>
        <v>0</v>
      </c>
      <c r="GU19" s="345"/>
      <c r="GV19" s="283">
        <f t="shared" si="66"/>
        <v>0</v>
      </c>
      <c r="GW19" s="283">
        <f t="shared" si="66"/>
        <v>0</v>
      </c>
      <c r="GX19" s="345"/>
      <c r="GY19" s="283">
        <f t="shared" si="67"/>
        <v>0</v>
      </c>
      <c r="GZ19" s="283">
        <f t="shared" si="67"/>
        <v>0</v>
      </c>
      <c r="HA19" s="345"/>
      <c r="HB19" s="283">
        <f t="shared" si="68"/>
        <v>0</v>
      </c>
      <c r="HC19" s="283">
        <f t="shared" si="68"/>
        <v>0</v>
      </c>
      <c r="HD19" s="345"/>
      <c r="HE19" s="283">
        <f t="shared" si="69"/>
        <v>0</v>
      </c>
      <c r="HF19" s="283">
        <f t="shared" si="69"/>
        <v>0</v>
      </c>
      <c r="HG19" s="345"/>
      <c r="HH19" s="281">
        <f t="shared" si="13"/>
        <v>0</v>
      </c>
      <c r="HI19" s="283">
        <f t="shared" si="70"/>
        <v>0</v>
      </c>
      <c r="HJ19" s="283">
        <f t="shared" si="70"/>
        <v>0</v>
      </c>
      <c r="HK19" s="345"/>
      <c r="HL19" s="310"/>
      <c r="HM19" s="283">
        <f t="shared" si="71"/>
        <v>0</v>
      </c>
      <c r="HN19" s="283">
        <f t="shared" si="71"/>
        <v>0</v>
      </c>
      <c r="HO19" s="345"/>
      <c r="HP19" s="283">
        <f t="shared" si="72"/>
        <v>0</v>
      </c>
      <c r="HQ19" s="283">
        <f t="shared" si="72"/>
        <v>0</v>
      </c>
      <c r="HR19" s="345"/>
      <c r="HS19" s="281">
        <f t="shared" si="14"/>
        <v>0</v>
      </c>
      <c r="HT19" s="283">
        <f t="shared" si="73"/>
        <v>0</v>
      </c>
      <c r="HU19" s="283">
        <f t="shared" si="73"/>
        <v>0</v>
      </c>
      <c r="HV19" s="345"/>
      <c r="HW19" s="283">
        <f t="shared" si="74"/>
        <v>0</v>
      </c>
      <c r="HX19" s="283">
        <f t="shared" si="74"/>
        <v>0</v>
      </c>
      <c r="HY19" s="345"/>
      <c r="HZ19" s="283">
        <f t="shared" si="75"/>
        <v>0</v>
      </c>
      <c r="IA19" s="283">
        <f t="shared" si="75"/>
        <v>0</v>
      </c>
      <c r="IB19" s="345"/>
      <c r="IC19" s="281">
        <f t="shared" si="15"/>
        <v>0</v>
      </c>
      <c r="ID19" s="283">
        <f t="shared" si="76"/>
        <v>0</v>
      </c>
      <c r="IE19" s="283">
        <f t="shared" si="76"/>
        <v>0</v>
      </c>
      <c r="IF19" s="345"/>
      <c r="IG19" s="283">
        <f t="shared" si="77"/>
        <v>0</v>
      </c>
      <c r="IH19" s="283">
        <f t="shared" si="77"/>
        <v>0</v>
      </c>
      <c r="II19" s="345"/>
      <c r="IJ19" s="283">
        <f t="shared" si="78"/>
        <v>0</v>
      </c>
      <c r="IK19" s="283">
        <f t="shared" si="78"/>
        <v>0</v>
      </c>
      <c r="IL19" s="345"/>
      <c r="IM19" s="281">
        <f t="shared" si="16"/>
        <v>6.81</v>
      </c>
      <c r="IN19" s="283">
        <f t="shared" si="79"/>
        <v>0</v>
      </c>
      <c r="IO19" s="283">
        <f t="shared" si="79"/>
        <v>0</v>
      </c>
      <c r="IP19" s="345"/>
      <c r="IQ19" s="283">
        <f t="shared" si="80"/>
        <v>0</v>
      </c>
      <c r="IR19" s="283">
        <f t="shared" si="80"/>
        <v>0</v>
      </c>
      <c r="IS19" s="345"/>
      <c r="IT19" s="310"/>
      <c r="IU19" s="283">
        <f t="shared" si="81"/>
        <v>0</v>
      </c>
      <c r="IV19" s="283">
        <f t="shared" si="81"/>
        <v>0</v>
      </c>
      <c r="IW19" s="345"/>
      <c r="IX19" s="281">
        <f t="shared" si="17"/>
        <v>6.81</v>
      </c>
      <c r="IY19" s="283">
        <f t="shared" si="82"/>
        <v>0</v>
      </c>
      <c r="IZ19" s="283">
        <f t="shared" si="82"/>
        <v>0</v>
      </c>
      <c r="JA19" s="345"/>
      <c r="JB19" s="283">
        <f t="shared" si="83"/>
        <v>0</v>
      </c>
      <c r="JC19" s="283">
        <f t="shared" si="83"/>
        <v>0</v>
      </c>
      <c r="JD19" s="345"/>
      <c r="JE19" s="283">
        <f t="shared" si="84"/>
        <v>0</v>
      </c>
      <c r="JF19" s="283">
        <f t="shared" si="84"/>
        <v>0</v>
      </c>
      <c r="JG19" s="345"/>
      <c r="JH19" s="283">
        <f t="shared" si="85"/>
        <v>0</v>
      </c>
      <c r="JI19" s="283">
        <f t="shared" si="85"/>
        <v>0</v>
      </c>
      <c r="JJ19" s="345"/>
      <c r="JK19" s="310"/>
      <c r="JL19" s="283">
        <f t="shared" si="86"/>
        <v>6.81</v>
      </c>
      <c r="JM19" s="283">
        <f t="shared" si="86"/>
        <v>6.81</v>
      </c>
      <c r="JN19" s="345"/>
      <c r="JO19" s="323">
        <f>SUMIFS(JO$23:JO$29,$F$23:$F$29,$F19)</f>
        <v>0</v>
      </c>
      <c r="JP19" s="281">
        <f t="shared" si="18"/>
        <v>14.99</v>
      </c>
      <c r="JQ19" s="283">
        <f t="shared" si="87"/>
        <v>14.99</v>
      </c>
      <c r="JR19" s="283">
        <f t="shared" si="87"/>
        <v>14.99</v>
      </c>
      <c r="JS19" s="345"/>
      <c r="JT19" s="283">
        <f t="shared" si="88"/>
        <v>0</v>
      </c>
      <c r="JU19" s="283">
        <f t="shared" si="88"/>
        <v>0</v>
      </c>
      <c r="JV19" s="345"/>
      <c r="JW19" s="283">
        <f t="shared" si="89"/>
        <v>0</v>
      </c>
      <c r="JX19" s="283">
        <f t="shared" si="89"/>
        <v>0</v>
      </c>
      <c r="JY19" s="345"/>
      <c r="JZ19" s="283">
        <f t="shared" si="90"/>
        <v>0</v>
      </c>
      <c r="KA19" s="283">
        <f t="shared" si="90"/>
        <v>0</v>
      </c>
      <c r="KB19" s="345"/>
      <c r="KC19" s="283">
        <f t="shared" si="91"/>
        <v>0</v>
      </c>
      <c r="KD19" s="283">
        <f t="shared" si="91"/>
        <v>0</v>
      </c>
      <c r="KE19" s="345"/>
      <c r="KF19" s="283">
        <f t="shared" si="92"/>
        <v>865.40617630999986</v>
      </c>
      <c r="KG19" s="283">
        <f t="shared" si="92"/>
        <v>0</v>
      </c>
      <c r="KH19" s="281">
        <f t="shared" si="19"/>
        <v>10.996</v>
      </c>
      <c r="KI19" s="283">
        <f t="shared" si="93"/>
        <v>10.996</v>
      </c>
      <c r="KJ19" s="283">
        <f t="shared" si="93"/>
        <v>10.996</v>
      </c>
      <c r="KK19" s="345"/>
      <c r="KL19" s="283">
        <f t="shared" si="94"/>
        <v>0</v>
      </c>
      <c r="KM19" s="283">
        <f t="shared" si="94"/>
        <v>0</v>
      </c>
      <c r="KN19" s="345"/>
      <c r="KO19" s="283">
        <f t="shared" si="95"/>
        <v>0</v>
      </c>
      <c r="KP19" s="283">
        <f t="shared" si="95"/>
        <v>0</v>
      </c>
      <c r="KQ19" s="345"/>
      <c r="KR19" s="310"/>
      <c r="KS19" s="283">
        <f t="shared" si="96"/>
        <v>0</v>
      </c>
      <c r="KT19" s="283">
        <f t="shared" si="96"/>
        <v>0</v>
      </c>
      <c r="KU19" s="345"/>
      <c r="KV19" s="234"/>
    </row>
    <row r="20" spans="3:308">
      <c r="C20" s="327"/>
      <c r="D20" s="486"/>
      <c r="E20" s="496"/>
      <c r="F20" s="337">
        <v>2018</v>
      </c>
      <c r="G20" s="281">
        <f t="shared" si="0"/>
        <v>356.80915634000002</v>
      </c>
      <c r="H20" s="281">
        <f t="shared" si="1"/>
        <v>356.80915634000002</v>
      </c>
      <c r="I20" s="283">
        <f t="shared" si="20"/>
        <v>356.80915634000002</v>
      </c>
      <c r="J20" s="283">
        <f t="shared" si="20"/>
        <v>0</v>
      </c>
      <c r="K20" s="283">
        <f t="shared" si="20"/>
        <v>0</v>
      </c>
      <c r="L20" s="283">
        <f t="shared" si="20"/>
        <v>0</v>
      </c>
      <c r="M20" s="283">
        <f t="shared" si="20"/>
        <v>0</v>
      </c>
      <c r="N20" s="283">
        <f t="shared" si="20"/>
        <v>0</v>
      </c>
      <c r="O20" s="283">
        <f t="shared" si="20"/>
        <v>0</v>
      </c>
      <c r="P20" s="283">
        <f t="shared" si="20"/>
        <v>0</v>
      </c>
      <c r="Q20" s="283">
        <f t="shared" si="20"/>
        <v>0</v>
      </c>
      <c r="R20" s="283">
        <f t="shared" si="20"/>
        <v>0</v>
      </c>
      <c r="S20" s="283">
        <f t="shared" si="2"/>
        <v>0</v>
      </c>
      <c r="T20" s="283">
        <f t="shared" si="21"/>
        <v>0</v>
      </c>
      <c r="U20" s="283">
        <f t="shared" si="21"/>
        <v>0</v>
      </c>
      <c r="V20" s="283">
        <f t="shared" si="21"/>
        <v>0</v>
      </c>
      <c r="W20" s="283">
        <f t="shared" si="21"/>
        <v>0</v>
      </c>
      <c r="X20" s="283">
        <f t="shared" si="21"/>
        <v>0</v>
      </c>
      <c r="Y20" s="283">
        <f t="shared" si="21"/>
        <v>0</v>
      </c>
      <c r="Z20" s="283">
        <f t="shared" si="21"/>
        <v>0</v>
      </c>
      <c r="AA20" s="283">
        <f t="shared" si="21"/>
        <v>0</v>
      </c>
      <c r="AB20" s="283">
        <f t="shared" si="21"/>
        <v>0</v>
      </c>
      <c r="AC20" s="283">
        <f t="shared" si="21"/>
        <v>0</v>
      </c>
      <c r="AD20" s="283">
        <f t="shared" si="22"/>
        <v>0</v>
      </c>
      <c r="AE20" s="283">
        <f t="shared" si="22"/>
        <v>0</v>
      </c>
      <c r="AF20" s="283">
        <f t="shared" si="22"/>
        <v>0</v>
      </c>
      <c r="AG20" s="283">
        <f t="shared" si="22"/>
        <v>0</v>
      </c>
      <c r="AH20" s="283">
        <f t="shared" si="22"/>
        <v>0</v>
      </c>
      <c r="AI20" s="283">
        <f t="shared" si="22"/>
        <v>0</v>
      </c>
      <c r="AJ20" s="283">
        <f t="shared" si="22"/>
        <v>0</v>
      </c>
      <c r="AK20" s="283">
        <f t="shared" si="22"/>
        <v>0</v>
      </c>
      <c r="AL20" s="283">
        <f t="shared" si="22"/>
        <v>0</v>
      </c>
      <c r="AM20" s="283">
        <f t="shared" si="22"/>
        <v>0</v>
      </c>
      <c r="AN20" s="283">
        <f t="shared" si="22"/>
        <v>0</v>
      </c>
      <c r="AO20" s="283">
        <f t="shared" si="22"/>
        <v>0</v>
      </c>
      <c r="AP20" s="283">
        <f t="shared" si="22"/>
        <v>0</v>
      </c>
      <c r="AQ20" s="281">
        <f t="shared" si="3"/>
        <v>145.44</v>
      </c>
      <c r="AR20" s="281">
        <f t="shared" si="4"/>
        <v>145.44</v>
      </c>
      <c r="AS20" s="283">
        <f t="shared" si="23"/>
        <v>0</v>
      </c>
      <c r="AT20" s="283">
        <f t="shared" si="23"/>
        <v>145.44</v>
      </c>
      <c r="AU20" s="283">
        <f t="shared" si="23"/>
        <v>145.44</v>
      </c>
      <c r="AV20" s="283">
        <f t="shared" si="23"/>
        <v>0</v>
      </c>
      <c r="AW20" s="283">
        <f t="shared" si="23"/>
        <v>0</v>
      </c>
      <c r="AX20" s="283">
        <f t="shared" si="23"/>
        <v>0</v>
      </c>
      <c r="AY20" s="281">
        <f t="shared" si="5"/>
        <v>0</v>
      </c>
      <c r="AZ20" s="283">
        <f t="shared" si="24"/>
        <v>0</v>
      </c>
      <c r="BA20" s="283">
        <f t="shared" si="24"/>
        <v>0</v>
      </c>
      <c r="BB20" s="283">
        <f t="shared" si="24"/>
        <v>0</v>
      </c>
      <c r="BC20" s="283">
        <f t="shared" si="24"/>
        <v>0</v>
      </c>
      <c r="BD20" s="283">
        <f t="shared" si="24"/>
        <v>0</v>
      </c>
      <c r="BE20" s="283">
        <f t="shared" si="24"/>
        <v>0</v>
      </c>
      <c r="BF20" s="281">
        <f t="shared" si="6"/>
        <v>147.32</v>
      </c>
      <c r="BG20" s="283">
        <f t="shared" si="25"/>
        <v>87.86</v>
      </c>
      <c r="BH20" s="283">
        <f t="shared" si="25"/>
        <v>87.86</v>
      </c>
      <c r="BI20" s="345"/>
      <c r="BJ20" s="283">
        <f t="shared" si="26"/>
        <v>10.99</v>
      </c>
      <c r="BK20" s="283">
        <f t="shared" si="26"/>
        <v>0</v>
      </c>
      <c r="BL20" s="283">
        <f t="shared" si="26"/>
        <v>0</v>
      </c>
      <c r="BM20" s="345"/>
      <c r="BN20" s="283">
        <f t="shared" si="27"/>
        <v>10.99</v>
      </c>
      <c r="BO20" s="283">
        <f t="shared" si="27"/>
        <v>10.99</v>
      </c>
      <c r="BP20" s="345"/>
      <c r="BQ20" s="283">
        <f t="shared" si="28"/>
        <v>48.47</v>
      </c>
      <c r="BR20" s="283">
        <f t="shared" si="28"/>
        <v>48.47</v>
      </c>
      <c r="BS20" s="345"/>
      <c r="BT20" s="283">
        <f t="shared" si="29"/>
        <v>0</v>
      </c>
      <c r="BU20" s="283">
        <f t="shared" si="29"/>
        <v>0</v>
      </c>
      <c r="BV20" s="345"/>
      <c r="BW20" s="281">
        <f t="shared" si="7"/>
        <v>2.5999999999999996</v>
      </c>
      <c r="BX20" s="283">
        <f t="shared" si="30"/>
        <v>2</v>
      </c>
      <c r="BY20" s="283">
        <f t="shared" si="30"/>
        <v>2</v>
      </c>
      <c r="BZ20" s="345"/>
      <c r="CA20" s="283">
        <f t="shared" si="31"/>
        <v>3</v>
      </c>
      <c r="CB20" s="283">
        <f t="shared" si="31"/>
        <v>0.3</v>
      </c>
      <c r="CC20" s="283">
        <f t="shared" si="31"/>
        <v>0.3</v>
      </c>
      <c r="CD20" s="345"/>
      <c r="CE20" s="283">
        <f t="shared" si="32"/>
        <v>1</v>
      </c>
      <c r="CF20" s="283">
        <f t="shared" si="32"/>
        <v>0.3</v>
      </c>
      <c r="CG20" s="283">
        <f t="shared" si="32"/>
        <v>0.3</v>
      </c>
      <c r="CH20" s="345"/>
      <c r="CI20" s="283">
        <f t="shared" si="33"/>
        <v>1</v>
      </c>
      <c r="CJ20" s="283">
        <f t="shared" si="33"/>
        <v>0</v>
      </c>
      <c r="CK20" s="283">
        <f t="shared" si="33"/>
        <v>0</v>
      </c>
      <c r="CL20" s="345"/>
      <c r="CM20" s="283">
        <f>SUMIFS(CM$23:CM$29,$F$23:$F$29,$F20)</f>
        <v>0</v>
      </c>
      <c r="CN20" s="281">
        <f t="shared" si="8"/>
        <v>43.35</v>
      </c>
      <c r="CO20" s="283">
        <f t="shared" si="34"/>
        <v>25.42</v>
      </c>
      <c r="CP20" s="283">
        <f t="shared" si="34"/>
        <v>25.42</v>
      </c>
      <c r="CQ20" s="345"/>
      <c r="CR20" s="283">
        <f t="shared" si="35"/>
        <v>3.32</v>
      </c>
      <c r="CS20" s="283">
        <f t="shared" si="35"/>
        <v>3.32</v>
      </c>
      <c r="CT20" s="345"/>
      <c r="CU20" s="283">
        <f t="shared" si="36"/>
        <v>14.61</v>
      </c>
      <c r="CV20" s="283">
        <f t="shared" si="36"/>
        <v>14.61</v>
      </c>
      <c r="CW20" s="345"/>
      <c r="CX20" s="283">
        <f t="shared" si="37"/>
        <v>0</v>
      </c>
      <c r="CY20" s="283">
        <f t="shared" si="37"/>
        <v>0</v>
      </c>
      <c r="CZ20" s="345"/>
      <c r="DA20" s="283">
        <f t="shared" si="38"/>
        <v>0</v>
      </c>
      <c r="DB20" s="283">
        <f t="shared" si="38"/>
        <v>0</v>
      </c>
      <c r="DC20" s="283">
        <f t="shared" si="38"/>
        <v>0.15490000000000001</v>
      </c>
      <c r="DD20" s="283">
        <f t="shared" si="38"/>
        <v>0</v>
      </c>
      <c r="DE20" s="283">
        <f t="shared" si="38"/>
        <v>0</v>
      </c>
      <c r="DF20" s="283">
        <f t="shared" si="38"/>
        <v>0</v>
      </c>
      <c r="DG20" s="283">
        <f t="shared" si="38"/>
        <v>0</v>
      </c>
      <c r="DH20" s="283">
        <f t="shared" si="38"/>
        <v>0</v>
      </c>
      <c r="DI20" s="281">
        <f t="shared" si="9"/>
        <v>55.31</v>
      </c>
      <c r="DJ20" s="283">
        <f t="shared" si="39"/>
        <v>0</v>
      </c>
      <c r="DK20" s="283">
        <f t="shared" si="39"/>
        <v>0</v>
      </c>
      <c r="DL20" s="345"/>
      <c r="DM20" s="283">
        <f t="shared" si="40"/>
        <v>0</v>
      </c>
      <c r="DN20" s="283">
        <f t="shared" si="40"/>
        <v>0</v>
      </c>
      <c r="DO20" s="345"/>
      <c r="DP20" s="283">
        <f t="shared" si="41"/>
        <v>55.31</v>
      </c>
      <c r="DQ20" s="283">
        <f t="shared" si="41"/>
        <v>55.31</v>
      </c>
      <c r="DR20" s="283">
        <f t="shared" si="41"/>
        <v>55.31</v>
      </c>
      <c r="DS20" s="345"/>
      <c r="DT20" s="283">
        <f t="shared" si="42"/>
        <v>0</v>
      </c>
      <c r="DU20" s="283">
        <f t="shared" si="42"/>
        <v>0</v>
      </c>
      <c r="DV20" s="345"/>
      <c r="DW20" s="283">
        <f t="shared" si="43"/>
        <v>0</v>
      </c>
      <c r="DX20" s="283">
        <f t="shared" si="43"/>
        <v>0</v>
      </c>
      <c r="DY20" s="345"/>
      <c r="DZ20" s="283">
        <f t="shared" si="44"/>
        <v>0</v>
      </c>
      <c r="EA20" s="283">
        <f t="shared" si="44"/>
        <v>0</v>
      </c>
      <c r="EB20" s="345"/>
      <c r="EC20" s="283">
        <f t="shared" si="45"/>
        <v>0</v>
      </c>
      <c r="ED20" s="283">
        <f t="shared" si="45"/>
        <v>0</v>
      </c>
      <c r="EE20" s="345"/>
      <c r="EF20" s="310"/>
      <c r="EG20" s="283">
        <f t="shared" si="46"/>
        <v>0</v>
      </c>
      <c r="EH20" s="283">
        <f t="shared" si="46"/>
        <v>0</v>
      </c>
      <c r="EI20" s="345"/>
      <c r="EJ20" s="283">
        <f t="shared" si="10"/>
        <v>61.54</v>
      </c>
      <c r="EK20" s="283">
        <f t="shared" si="47"/>
        <v>35.58</v>
      </c>
      <c r="EL20" s="283">
        <f t="shared" si="47"/>
        <v>35.58</v>
      </c>
      <c r="EM20" s="345"/>
      <c r="EN20" s="283">
        <f t="shared" si="48"/>
        <v>0</v>
      </c>
      <c r="EO20" s="283">
        <f t="shared" si="48"/>
        <v>0</v>
      </c>
      <c r="EP20" s="345"/>
      <c r="EQ20" s="310"/>
      <c r="ER20" s="283">
        <f t="shared" si="49"/>
        <v>25.96</v>
      </c>
      <c r="ES20" s="283">
        <f t="shared" si="49"/>
        <v>25.96</v>
      </c>
      <c r="ET20" s="345"/>
      <c r="EU20" s="281">
        <f t="shared" si="11"/>
        <v>0</v>
      </c>
      <c r="EV20" s="283">
        <f t="shared" si="50"/>
        <v>0</v>
      </c>
      <c r="EW20" s="283">
        <f t="shared" si="50"/>
        <v>0</v>
      </c>
      <c r="EX20" s="345"/>
      <c r="EY20" s="283">
        <f t="shared" si="51"/>
        <v>0</v>
      </c>
      <c r="EZ20" s="283">
        <f t="shared" si="51"/>
        <v>0</v>
      </c>
      <c r="FA20" s="345"/>
      <c r="FB20" s="310"/>
      <c r="FC20" s="283">
        <f t="shared" si="52"/>
        <v>0</v>
      </c>
      <c r="FD20" s="283">
        <f t="shared" si="52"/>
        <v>0</v>
      </c>
      <c r="FE20" s="345"/>
      <c r="FF20" s="310"/>
      <c r="FG20" s="283">
        <f t="shared" si="53"/>
        <v>0</v>
      </c>
      <c r="FH20" s="283">
        <f t="shared" si="53"/>
        <v>0</v>
      </c>
      <c r="FI20" s="345"/>
      <c r="FJ20" s="281">
        <f t="shared" si="12"/>
        <v>0</v>
      </c>
      <c r="FK20" s="283">
        <f t="shared" si="54"/>
        <v>0</v>
      </c>
      <c r="FL20" s="283">
        <f t="shared" si="54"/>
        <v>0</v>
      </c>
      <c r="FM20" s="345"/>
      <c r="FN20" s="283">
        <f t="shared" si="55"/>
        <v>0</v>
      </c>
      <c r="FO20" s="283">
        <f t="shared" si="55"/>
        <v>0</v>
      </c>
      <c r="FP20" s="345"/>
      <c r="FQ20" s="283">
        <f t="shared" si="56"/>
        <v>0</v>
      </c>
      <c r="FR20" s="283">
        <f t="shared" si="56"/>
        <v>0</v>
      </c>
      <c r="FS20" s="345"/>
      <c r="FT20" s="283">
        <f t="shared" si="57"/>
        <v>0</v>
      </c>
      <c r="FU20" s="283">
        <f t="shared" si="57"/>
        <v>0</v>
      </c>
      <c r="FV20" s="345"/>
      <c r="FW20" s="283">
        <f t="shared" si="58"/>
        <v>0</v>
      </c>
      <c r="FX20" s="283">
        <f t="shared" si="58"/>
        <v>0</v>
      </c>
      <c r="FY20" s="345"/>
      <c r="FZ20" s="283">
        <f t="shared" si="59"/>
        <v>0</v>
      </c>
      <c r="GA20" s="283">
        <f t="shared" si="59"/>
        <v>0</v>
      </c>
      <c r="GB20" s="345"/>
      <c r="GC20" s="283">
        <f t="shared" si="60"/>
        <v>0</v>
      </c>
      <c r="GD20" s="283">
        <f t="shared" si="60"/>
        <v>0</v>
      </c>
      <c r="GE20" s="345"/>
      <c r="GF20" s="283">
        <f t="shared" si="61"/>
        <v>0</v>
      </c>
      <c r="GG20" s="283">
        <f t="shared" si="61"/>
        <v>0</v>
      </c>
      <c r="GH20" s="345"/>
      <c r="GI20" s="283">
        <f t="shared" si="62"/>
        <v>0</v>
      </c>
      <c r="GJ20" s="283">
        <f t="shared" si="62"/>
        <v>0</v>
      </c>
      <c r="GK20" s="345"/>
      <c r="GL20" s="283">
        <f t="shared" si="63"/>
        <v>0</v>
      </c>
      <c r="GM20" s="283">
        <f t="shared" si="63"/>
        <v>0</v>
      </c>
      <c r="GN20" s="345"/>
      <c r="GO20" s="283">
        <f t="shared" si="64"/>
        <v>0</v>
      </c>
      <c r="GP20" s="283">
        <f t="shared" si="64"/>
        <v>0</v>
      </c>
      <c r="GQ20" s="345"/>
      <c r="GR20" s="310"/>
      <c r="GS20" s="283">
        <f t="shared" si="65"/>
        <v>0</v>
      </c>
      <c r="GT20" s="283">
        <f t="shared" si="65"/>
        <v>0</v>
      </c>
      <c r="GU20" s="345"/>
      <c r="GV20" s="283">
        <f t="shared" si="66"/>
        <v>0</v>
      </c>
      <c r="GW20" s="283">
        <f t="shared" si="66"/>
        <v>0</v>
      </c>
      <c r="GX20" s="345"/>
      <c r="GY20" s="283">
        <f t="shared" si="67"/>
        <v>0</v>
      </c>
      <c r="GZ20" s="283">
        <f t="shared" si="67"/>
        <v>0</v>
      </c>
      <c r="HA20" s="345"/>
      <c r="HB20" s="283">
        <f t="shared" si="68"/>
        <v>0</v>
      </c>
      <c r="HC20" s="283">
        <f t="shared" si="68"/>
        <v>0</v>
      </c>
      <c r="HD20" s="345"/>
      <c r="HE20" s="283">
        <f t="shared" si="69"/>
        <v>0</v>
      </c>
      <c r="HF20" s="283">
        <f t="shared" si="69"/>
        <v>0</v>
      </c>
      <c r="HG20" s="345"/>
      <c r="HH20" s="281">
        <f t="shared" si="13"/>
        <v>0</v>
      </c>
      <c r="HI20" s="283">
        <f t="shared" si="70"/>
        <v>0</v>
      </c>
      <c r="HJ20" s="283">
        <f t="shared" si="70"/>
        <v>0</v>
      </c>
      <c r="HK20" s="345"/>
      <c r="HL20" s="310"/>
      <c r="HM20" s="283">
        <f t="shared" si="71"/>
        <v>0</v>
      </c>
      <c r="HN20" s="283">
        <f t="shared" si="71"/>
        <v>0</v>
      </c>
      <c r="HO20" s="345"/>
      <c r="HP20" s="283">
        <f t="shared" si="72"/>
        <v>0</v>
      </c>
      <c r="HQ20" s="283">
        <f t="shared" si="72"/>
        <v>0</v>
      </c>
      <c r="HR20" s="345"/>
      <c r="HS20" s="281">
        <f t="shared" si="14"/>
        <v>0</v>
      </c>
      <c r="HT20" s="283">
        <f t="shared" si="73"/>
        <v>0</v>
      </c>
      <c r="HU20" s="283">
        <f t="shared" si="73"/>
        <v>0</v>
      </c>
      <c r="HV20" s="345"/>
      <c r="HW20" s="283">
        <f t="shared" si="74"/>
        <v>0</v>
      </c>
      <c r="HX20" s="283">
        <f t="shared" si="74"/>
        <v>0</v>
      </c>
      <c r="HY20" s="345"/>
      <c r="HZ20" s="283">
        <f t="shared" si="75"/>
        <v>0</v>
      </c>
      <c r="IA20" s="283">
        <f t="shared" si="75"/>
        <v>0</v>
      </c>
      <c r="IB20" s="345"/>
      <c r="IC20" s="281">
        <f t="shared" si="15"/>
        <v>0</v>
      </c>
      <c r="ID20" s="283">
        <f t="shared" si="76"/>
        <v>0</v>
      </c>
      <c r="IE20" s="283">
        <f t="shared" si="76"/>
        <v>0</v>
      </c>
      <c r="IF20" s="345"/>
      <c r="IG20" s="283">
        <f t="shared" si="77"/>
        <v>0</v>
      </c>
      <c r="IH20" s="283">
        <f t="shared" si="77"/>
        <v>0</v>
      </c>
      <c r="II20" s="345"/>
      <c r="IJ20" s="283">
        <f t="shared" si="78"/>
        <v>0</v>
      </c>
      <c r="IK20" s="283">
        <f t="shared" si="78"/>
        <v>0</v>
      </c>
      <c r="IL20" s="345"/>
      <c r="IM20" s="281">
        <f t="shared" si="16"/>
        <v>4.8</v>
      </c>
      <c r="IN20" s="283">
        <f t="shared" si="79"/>
        <v>0</v>
      </c>
      <c r="IO20" s="283">
        <f t="shared" si="79"/>
        <v>0</v>
      </c>
      <c r="IP20" s="345"/>
      <c r="IQ20" s="283">
        <f t="shared" si="80"/>
        <v>0</v>
      </c>
      <c r="IR20" s="283">
        <f t="shared" si="80"/>
        <v>0</v>
      </c>
      <c r="IS20" s="345"/>
      <c r="IT20" s="310"/>
      <c r="IU20" s="283">
        <f t="shared" si="81"/>
        <v>0</v>
      </c>
      <c r="IV20" s="283">
        <f t="shared" si="81"/>
        <v>0</v>
      </c>
      <c r="IW20" s="345"/>
      <c r="IX20" s="281">
        <f t="shared" si="17"/>
        <v>4.8</v>
      </c>
      <c r="IY20" s="283">
        <f t="shared" si="82"/>
        <v>0</v>
      </c>
      <c r="IZ20" s="283">
        <f t="shared" si="82"/>
        <v>0</v>
      </c>
      <c r="JA20" s="345"/>
      <c r="JB20" s="283">
        <f t="shared" si="83"/>
        <v>0</v>
      </c>
      <c r="JC20" s="283">
        <f t="shared" si="83"/>
        <v>0</v>
      </c>
      <c r="JD20" s="345"/>
      <c r="JE20" s="283">
        <f t="shared" si="84"/>
        <v>0</v>
      </c>
      <c r="JF20" s="283">
        <f t="shared" si="84"/>
        <v>0</v>
      </c>
      <c r="JG20" s="345"/>
      <c r="JH20" s="283">
        <f t="shared" si="85"/>
        <v>0</v>
      </c>
      <c r="JI20" s="283">
        <f t="shared" si="85"/>
        <v>0</v>
      </c>
      <c r="JJ20" s="345"/>
      <c r="JK20" s="310"/>
      <c r="JL20" s="283">
        <f t="shared" si="86"/>
        <v>4.8</v>
      </c>
      <c r="JM20" s="283">
        <f t="shared" si="86"/>
        <v>4.8</v>
      </c>
      <c r="JN20" s="345"/>
      <c r="JO20" s="323">
        <f>SUMIFS(JO$23:JO$29,$F$23:$F$29,$F20)</f>
        <v>0</v>
      </c>
      <c r="JP20" s="281">
        <f t="shared" si="18"/>
        <v>14.99</v>
      </c>
      <c r="JQ20" s="283">
        <f t="shared" si="87"/>
        <v>14.99</v>
      </c>
      <c r="JR20" s="283">
        <f t="shared" si="87"/>
        <v>14.99</v>
      </c>
      <c r="JS20" s="345"/>
      <c r="JT20" s="283">
        <f t="shared" si="88"/>
        <v>0</v>
      </c>
      <c r="JU20" s="283">
        <f t="shared" si="88"/>
        <v>0</v>
      </c>
      <c r="JV20" s="345"/>
      <c r="JW20" s="283">
        <f t="shared" si="89"/>
        <v>0</v>
      </c>
      <c r="JX20" s="283">
        <f t="shared" si="89"/>
        <v>0</v>
      </c>
      <c r="JY20" s="345"/>
      <c r="JZ20" s="283">
        <f t="shared" si="90"/>
        <v>0</v>
      </c>
      <c r="KA20" s="283">
        <f t="shared" si="90"/>
        <v>0</v>
      </c>
      <c r="KB20" s="345"/>
      <c r="KC20" s="283">
        <f t="shared" si="91"/>
        <v>0</v>
      </c>
      <c r="KD20" s="283">
        <f t="shared" si="91"/>
        <v>0</v>
      </c>
      <c r="KE20" s="345"/>
      <c r="KF20" s="283">
        <f t="shared" si="92"/>
        <v>829.55915633999996</v>
      </c>
      <c r="KG20" s="283">
        <f t="shared" si="92"/>
        <v>0</v>
      </c>
      <c r="KH20" s="281">
        <f t="shared" si="19"/>
        <v>32.53</v>
      </c>
      <c r="KI20" s="283">
        <f t="shared" si="93"/>
        <v>32.53</v>
      </c>
      <c r="KJ20" s="283">
        <f t="shared" si="93"/>
        <v>32.53</v>
      </c>
      <c r="KK20" s="345"/>
      <c r="KL20" s="283">
        <f t="shared" si="94"/>
        <v>0</v>
      </c>
      <c r="KM20" s="283">
        <f t="shared" si="94"/>
        <v>0</v>
      </c>
      <c r="KN20" s="345"/>
      <c r="KO20" s="283">
        <f t="shared" si="95"/>
        <v>0</v>
      </c>
      <c r="KP20" s="283">
        <f t="shared" si="95"/>
        <v>0</v>
      </c>
      <c r="KQ20" s="345"/>
      <c r="KR20" s="310"/>
      <c r="KS20" s="283">
        <f t="shared" si="96"/>
        <v>0</v>
      </c>
      <c r="KT20" s="283">
        <f t="shared" si="96"/>
        <v>0</v>
      </c>
      <c r="KU20" s="345"/>
      <c r="KV20" s="234"/>
    </row>
    <row r="21" spans="3:308">
      <c r="C21" s="327"/>
      <c r="D21" s="486"/>
      <c r="E21" s="496"/>
      <c r="F21" s="337">
        <v>2019</v>
      </c>
      <c r="G21" s="281">
        <f t="shared" si="0"/>
        <v>350.04536628</v>
      </c>
      <c r="H21" s="281">
        <f t="shared" si="1"/>
        <v>350.04536628</v>
      </c>
      <c r="I21" s="283">
        <f t="shared" si="20"/>
        <v>350.04536628</v>
      </c>
      <c r="J21" s="283">
        <f t="shared" si="20"/>
        <v>0</v>
      </c>
      <c r="K21" s="283">
        <f t="shared" si="20"/>
        <v>0</v>
      </c>
      <c r="L21" s="283">
        <f t="shared" si="20"/>
        <v>0</v>
      </c>
      <c r="M21" s="283">
        <f t="shared" si="20"/>
        <v>0</v>
      </c>
      <c r="N21" s="283">
        <f t="shared" si="20"/>
        <v>0</v>
      </c>
      <c r="O21" s="283">
        <f t="shared" si="20"/>
        <v>0</v>
      </c>
      <c r="P21" s="283">
        <f t="shared" si="20"/>
        <v>0</v>
      </c>
      <c r="Q21" s="283">
        <f t="shared" si="20"/>
        <v>0</v>
      </c>
      <c r="R21" s="283">
        <f t="shared" si="20"/>
        <v>0</v>
      </c>
      <c r="S21" s="283">
        <f t="shared" si="2"/>
        <v>0</v>
      </c>
      <c r="T21" s="283">
        <f t="shared" si="21"/>
        <v>0</v>
      </c>
      <c r="U21" s="283">
        <f t="shared" si="21"/>
        <v>0</v>
      </c>
      <c r="V21" s="283">
        <f t="shared" si="21"/>
        <v>0</v>
      </c>
      <c r="W21" s="283">
        <f t="shared" si="21"/>
        <v>0</v>
      </c>
      <c r="X21" s="283">
        <f t="shared" si="21"/>
        <v>0</v>
      </c>
      <c r="Y21" s="283">
        <f t="shared" si="21"/>
        <v>0</v>
      </c>
      <c r="Z21" s="283">
        <f t="shared" si="21"/>
        <v>0</v>
      </c>
      <c r="AA21" s="283">
        <f t="shared" si="21"/>
        <v>0</v>
      </c>
      <c r="AB21" s="283">
        <f t="shared" si="21"/>
        <v>0</v>
      </c>
      <c r="AC21" s="283">
        <f t="shared" si="21"/>
        <v>0</v>
      </c>
      <c r="AD21" s="283">
        <f t="shared" si="22"/>
        <v>0</v>
      </c>
      <c r="AE21" s="283">
        <f t="shared" si="22"/>
        <v>0</v>
      </c>
      <c r="AF21" s="283">
        <f t="shared" si="22"/>
        <v>0</v>
      </c>
      <c r="AG21" s="283">
        <f t="shared" si="22"/>
        <v>0</v>
      </c>
      <c r="AH21" s="283">
        <f t="shared" si="22"/>
        <v>0</v>
      </c>
      <c r="AI21" s="283">
        <f t="shared" si="22"/>
        <v>0</v>
      </c>
      <c r="AJ21" s="283">
        <f t="shared" si="22"/>
        <v>0</v>
      </c>
      <c r="AK21" s="283">
        <f t="shared" si="22"/>
        <v>0</v>
      </c>
      <c r="AL21" s="283">
        <f t="shared" si="22"/>
        <v>0</v>
      </c>
      <c r="AM21" s="283">
        <f t="shared" si="22"/>
        <v>0</v>
      </c>
      <c r="AN21" s="283">
        <f t="shared" si="22"/>
        <v>0</v>
      </c>
      <c r="AO21" s="283">
        <f t="shared" si="22"/>
        <v>0</v>
      </c>
      <c r="AP21" s="283">
        <f t="shared" si="22"/>
        <v>0</v>
      </c>
      <c r="AQ21" s="281">
        <f t="shared" si="3"/>
        <v>99.2</v>
      </c>
      <c r="AR21" s="281">
        <f t="shared" si="4"/>
        <v>99.2</v>
      </c>
      <c r="AS21" s="283">
        <f t="shared" si="23"/>
        <v>0</v>
      </c>
      <c r="AT21" s="283">
        <f t="shared" si="23"/>
        <v>99.2</v>
      </c>
      <c r="AU21" s="283">
        <f t="shared" si="23"/>
        <v>99.2</v>
      </c>
      <c r="AV21" s="283">
        <f t="shared" si="23"/>
        <v>0</v>
      </c>
      <c r="AW21" s="283">
        <f t="shared" si="23"/>
        <v>0</v>
      </c>
      <c r="AX21" s="283">
        <f t="shared" si="23"/>
        <v>0</v>
      </c>
      <c r="AY21" s="281">
        <f t="shared" si="5"/>
        <v>0</v>
      </c>
      <c r="AZ21" s="283">
        <f t="shared" si="24"/>
        <v>0</v>
      </c>
      <c r="BA21" s="283">
        <f t="shared" si="24"/>
        <v>0</v>
      </c>
      <c r="BB21" s="283">
        <f t="shared" si="24"/>
        <v>0</v>
      </c>
      <c r="BC21" s="283">
        <f t="shared" si="24"/>
        <v>0</v>
      </c>
      <c r="BD21" s="283">
        <f t="shared" si="24"/>
        <v>0</v>
      </c>
      <c r="BE21" s="283">
        <f t="shared" si="24"/>
        <v>0</v>
      </c>
      <c r="BF21" s="281">
        <f t="shared" si="6"/>
        <v>148.07</v>
      </c>
      <c r="BG21" s="283">
        <f t="shared" si="25"/>
        <v>94.32</v>
      </c>
      <c r="BH21" s="283">
        <f t="shared" si="25"/>
        <v>94.32</v>
      </c>
      <c r="BI21" s="345"/>
      <c r="BJ21" s="283">
        <f t="shared" si="26"/>
        <v>9.4600000000000009</v>
      </c>
      <c r="BK21" s="283">
        <f t="shared" si="26"/>
        <v>0</v>
      </c>
      <c r="BL21" s="283">
        <f t="shared" si="26"/>
        <v>0</v>
      </c>
      <c r="BM21" s="345"/>
      <c r="BN21" s="283">
        <f t="shared" si="27"/>
        <v>9.4600000000000009</v>
      </c>
      <c r="BO21" s="283">
        <f t="shared" si="27"/>
        <v>9.4600000000000009</v>
      </c>
      <c r="BP21" s="345"/>
      <c r="BQ21" s="283">
        <f t="shared" si="28"/>
        <v>44.29</v>
      </c>
      <c r="BR21" s="283">
        <f t="shared" si="28"/>
        <v>44.29</v>
      </c>
      <c r="BS21" s="345"/>
      <c r="BT21" s="283">
        <f t="shared" si="29"/>
        <v>0</v>
      </c>
      <c r="BU21" s="283">
        <f t="shared" si="29"/>
        <v>0</v>
      </c>
      <c r="BV21" s="345"/>
      <c r="BW21" s="281">
        <f t="shared" si="7"/>
        <v>2.5999999999999996</v>
      </c>
      <c r="BX21" s="283">
        <f t="shared" si="30"/>
        <v>2</v>
      </c>
      <c r="BY21" s="283">
        <f t="shared" si="30"/>
        <v>2</v>
      </c>
      <c r="BZ21" s="345"/>
      <c r="CA21" s="283">
        <f t="shared" si="31"/>
        <v>3</v>
      </c>
      <c r="CB21" s="283">
        <f t="shared" si="31"/>
        <v>0.3</v>
      </c>
      <c r="CC21" s="283">
        <f t="shared" si="31"/>
        <v>0.3</v>
      </c>
      <c r="CD21" s="345"/>
      <c r="CE21" s="283">
        <f t="shared" si="32"/>
        <v>1</v>
      </c>
      <c r="CF21" s="283">
        <f t="shared" si="32"/>
        <v>0.3</v>
      </c>
      <c r="CG21" s="283">
        <f t="shared" si="32"/>
        <v>0.3</v>
      </c>
      <c r="CH21" s="345"/>
      <c r="CI21" s="283">
        <f t="shared" si="33"/>
        <v>1</v>
      </c>
      <c r="CJ21" s="283">
        <f t="shared" si="33"/>
        <v>0</v>
      </c>
      <c r="CK21" s="283">
        <f t="shared" si="33"/>
        <v>0</v>
      </c>
      <c r="CL21" s="345"/>
      <c r="CM21" s="283">
        <f>SUMIFS(CM$23:CM$29,$F$23:$F$29,$F21)</f>
        <v>0</v>
      </c>
      <c r="CN21" s="281">
        <f t="shared" si="8"/>
        <v>44.59</v>
      </c>
      <c r="CO21" s="283">
        <f t="shared" si="34"/>
        <v>28.48</v>
      </c>
      <c r="CP21" s="283">
        <f t="shared" si="34"/>
        <v>28.48</v>
      </c>
      <c r="CQ21" s="345"/>
      <c r="CR21" s="283">
        <f t="shared" si="35"/>
        <v>2.86</v>
      </c>
      <c r="CS21" s="283">
        <f t="shared" si="35"/>
        <v>2.86</v>
      </c>
      <c r="CT21" s="345"/>
      <c r="CU21" s="283">
        <f t="shared" si="36"/>
        <v>13.25</v>
      </c>
      <c r="CV21" s="283">
        <f t="shared" si="36"/>
        <v>13.25</v>
      </c>
      <c r="CW21" s="345"/>
      <c r="CX21" s="283">
        <f t="shared" si="37"/>
        <v>0</v>
      </c>
      <c r="CY21" s="283">
        <f t="shared" si="37"/>
        <v>0</v>
      </c>
      <c r="CZ21" s="345"/>
      <c r="DA21" s="283">
        <f t="shared" si="38"/>
        <v>3.3102130000000005</v>
      </c>
      <c r="DB21" s="283">
        <f t="shared" si="38"/>
        <v>21.37</v>
      </c>
      <c r="DC21" s="283">
        <f t="shared" si="38"/>
        <v>0.15490000000000001</v>
      </c>
      <c r="DD21" s="283">
        <f t="shared" si="38"/>
        <v>0</v>
      </c>
      <c r="DE21" s="283">
        <f t="shared" si="38"/>
        <v>0</v>
      </c>
      <c r="DF21" s="283">
        <f t="shared" si="38"/>
        <v>0</v>
      </c>
      <c r="DG21" s="283">
        <f t="shared" si="38"/>
        <v>0</v>
      </c>
      <c r="DH21" s="283">
        <f t="shared" si="38"/>
        <v>0</v>
      </c>
      <c r="DI21" s="281">
        <f t="shared" si="9"/>
        <v>18.61</v>
      </c>
      <c r="DJ21" s="283">
        <f t="shared" si="39"/>
        <v>0</v>
      </c>
      <c r="DK21" s="283">
        <f t="shared" si="39"/>
        <v>0</v>
      </c>
      <c r="DL21" s="345"/>
      <c r="DM21" s="283">
        <f t="shared" si="40"/>
        <v>0</v>
      </c>
      <c r="DN21" s="283">
        <f t="shared" si="40"/>
        <v>0</v>
      </c>
      <c r="DO21" s="345"/>
      <c r="DP21" s="283">
        <f t="shared" si="41"/>
        <v>18.61</v>
      </c>
      <c r="DQ21" s="283">
        <f t="shared" si="41"/>
        <v>18.61</v>
      </c>
      <c r="DR21" s="283">
        <f t="shared" si="41"/>
        <v>18.61</v>
      </c>
      <c r="DS21" s="345"/>
      <c r="DT21" s="283">
        <f t="shared" si="42"/>
        <v>0</v>
      </c>
      <c r="DU21" s="283">
        <f t="shared" si="42"/>
        <v>0</v>
      </c>
      <c r="DV21" s="345"/>
      <c r="DW21" s="283">
        <f t="shared" si="43"/>
        <v>0</v>
      </c>
      <c r="DX21" s="283">
        <f t="shared" si="43"/>
        <v>0</v>
      </c>
      <c r="DY21" s="345"/>
      <c r="DZ21" s="283">
        <f t="shared" si="44"/>
        <v>0</v>
      </c>
      <c r="EA21" s="283">
        <f t="shared" si="44"/>
        <v>0</v>
      </c>
      <c r="EB21" s="345"/>
      <c r="EC21" s="283">
        <f t="shared" si="45"/>
        <v>0</v>
      </c>
      <c r="ED21" s="283">
        <f t="shared" si="45"/>
        <v>0</v>
      </c>
      <c r="EE21" s="345"/>
      <c r="EF21" s="310"/>
      <c r="EG21" s="283">
        <f t="shared" si="46"/>
        <v>0</v>
      </c>
      <c r="EH21" s="283">
        <f t="shared" si="46"/>
        <v>0</v>
      </c>
      <c r="EI21" s="345"/>
      <c r="EJ21" s="283">
        <f t="shared" si="10"/>
        <v>71.84</v>
      </c>
      <c r="EK21" s="283">
        <f t="shared" si="47"/>
        <v>41.9</v>
      </c>
      <c r="EL21" s="283">
        <f t="shared" si="47"/>
        <v>41.9</v>
      </c>
      <c r="EM21" s="345"/>
      <c r="EN21" s="283">
        <f t="shared" si="48"/>
        <v>0</v>
      </c>
      <c r="EO21" s="283">
        <f t="shared" si="48"/>
        <v>0</v>
      </c>
      <c r="EP21" s="345"/>
      <c r="EQ21" s="310"/>
      <c r="ER21" s="283">
        <f t="shared" si="49"/>
        <v>29.94</v>
      </c>
      <c r="ES21" s="283">
        <f t="shared" si="49"/>
        <v>29.94</v>
      </c>
      <c r="ET21" s="345"/>
      <c r="EU21" s="281">
        <f t="shared" si="11"/>
        <v>0</v>
      </c>
      <c r="EV21" s="283">
        <f t="shared" si="50"/>
        <v>0</v>
      </c>
      <c r="EW21" s="283">
        <f t="shared" si="50"/>
        <v>0</v>
      </c>
      <c r="EX21" s="345"/>
      <c r="EY21" s="283">
        <f t="shared" si="51"/>
        <v>0</v>
      </c>
      <c r="EZ21" s="283">
        <f t="shared" si="51"/>
        <v>0</v>
      </c>
      <c r="FA21" s="345"/>
      <c r="FB21" s="310"/>
      <c r="FC21" s="283">
        <f t="shared" si="52"/>
        <v>0</v>
      </c>
      <c r="FD21" s="283">
        <f t="shared" si="52"/>
        <v>0</v>
      </c>
      <c r="FE21" s="345"/>
      <c r="FF21" s="310"/>
      <c r="FG21" s="283">
        <f t="shared" si="53"/>
        <v>0</v>
      </c>
      <c r="FH21" s="283">
        <f t="shared" si="53"/>
        <v>0</v>
      </c>
      <c r="FI21" s="345"/>
      <c r="FJ21" s="281">
        <f t="shared" si="12"/>
        <v>0</v>
      </c>
      <c r="FK21" s="283">
        <f t="shared" si="54"/>
        <v>0</v>
      </c>
      <c r="FL21" s="283">
        <f t="shared" si="54"/>
        <v>0</v>
      </c>
      <c r="FM21" s="345"/>
      <c r="FN21" s="283">
        <f t="shared" si="55"/>
        <v>0</v>
      </c>
      <c r="FO21" s="283">
        <f t="shared" si="55"/>
        <v>0</v>
      </c>
      <c r="FP21" s="345"/>
      <c r="FQ21" s="283">
        <f t="shared" si="56"/>
        <v>0</v>
      </c>
      <c r="FR21" s="283">
        <f t="shared" si="56"/>
        <v>0</v>
      </c>
      <c r="FS21" s="345"/>
      <c r="FT21" s="283">
        <f t="shared" si="57"/>
        <v>0</v>
      </c>
      <c r="FU21" s="283">
        <f t="shared" si="57"/>
        <v>0</v>
      </c>
      <c r="FV21" s="345"/>
      <c r="FW21" s="283">
        <f t="shared" si="58"/>
        <v>0</v>
      </c>
      <c r="FX21" s="283">
        <f t="shared" si="58"/>
        <v>0</v>
      </c>
      <c r="FY21" s="345"/>
      <c r="FZ21" s="283">
        <f t="shared" si="59"/>
        <v>0</v>
      </c>
      <c r="GA21" s="283">
        <f t="shared" si="59"/>
        <v>0</v>
      </c>
      <c r="GB21" s="345"/>
      <c r="GC21" s="283">
        <f t="shared" si="60"/>
        <v>0</v>
      </c>
      <c r="GD21" s="283">
        <f t="shared" si="60"/>
        <v>0</v>
      </c>
      <c r="GE21" s="345"/>
      <c r="GF21" s="283">
        <f t="shared" si="61"/>
        <v>0</v>
      </c>
      <c r="GG21" s="283">
        <f t="shared" si="61"/>
        <v>0</v>
      </c>
      <c r="GH21" s="345"/>
      <c r="GI21" s="283">
        <f t="shared" si="62"/>
        <v>0</v>
      </c>
      <c r="GJ21" s="283">
        <f t="shared" si="62"/>
        <v>0</v>
      </c>
      <c r="GK21" s="345"/>
      <c r="GL21" s="283">
        <f t="shared" si="63"/>
        <v>0</v>
      </c>
      <c r="GM21" s="283">
        <f t="shared" si="63"/>
        <v>0</v>
      </c>
      <c r="GN21" s="345"/>
      <c r="GO21" s="283">
        <f t="shared" si="64"/>
        <v>0</v>
      </c>
      <c r="GP21" s="283">
        <f t="shared" si="64"/>
        <v>0</v>
      </c>
      <c r="GQ21" s="345"/>
      <c r="GR21" s="310"/>
      <c r="GS21" s="283">
        <f t="shared" si="65"/>
        <v>0</v>
      </c>
      <c r="GT21" s="283">
        <f t="shared" si="65"/>
        <v>0</v>
      </c>
      <c r="GU21" s="345"/>
      <c r="GV21" s="283">
        <f t="shared" si="66"/>
        <v>0</v>
      </c>
      <c r="GW21" s="283">
        <f t="shared" si="66"/>
        <v>0</v>
      </c>
      <c r="GX21" s="345"/>
      <c r="GY21" s="283">
        <f t="shared" si="67"/>
        <v>0</v>
      </c>
      <c r="GZ21" s="283">
        <f t="shared" si="67"/>
        <v>0</v>
      </c>
      <c r="HA21" s="345"/>
      <c r="HB21" s="283">
        <f t="shared" si="68"/>
        <v>0</v>
      </c>
      <c r="HC21" s="283">
        <f t="shared" si="68"/>
        <v>0</v>
      </c>
      <c r="HD21" s="345"/>
      <c r="HE21" s="283">
        <f t="shared" si="69"/>
        <v>0</v>
      </c>
      <c r="HF21" s="283">
        <f t="shared" si="69"/>
        <v>0</v>
      </c>
      <c r="HG21" s="345"/>
      <c r="HH21" s="281">
        <f t="shared" si="13"/>
        <v>0</v>
      </c>
      <c r="HI21" s="283">
        <f t="shared" si="70"/>
        <v>0</v>
      </c>
      <c r="HJ21" s="283">
        <f t="shared" si="70"/>
        <v>0</v>
      </c>
      <c r="HK21" s="345"/>
      <c r="HL21" s="310"/>
      <c r="HM21" s="283">
        <f t="shared" si="71"/>
        <v>0</v>
      </c>
      <c r="HN21" s="283">
        <f t="shared" si="71"/>
        <v>0</v>
      </c>
      <c r="HO21" s="345"/>
      <c r="HP21" s="283">
        <f t="shared" si="72"/>
        <v>0</v>
      </c>
      <c r="HQ21" s="283">
        <f t="shared" si="72"/>
        <v>0</v>
      </c>
      <c r="HR21" s="345"/>
      <c r="HS21" s="281">
        <f t="shared" si="14"/>
        <v>0</v>
      </c>
      <c r="HT21" s="283">
        <f t="shared" si="73"/>
        <v>0</v>
      </c>
      <c r="HU21" s="283">
        <f t="shared" si="73"/>
        <v>0</v>
      </c>
      <c r="HV21" s="345"/>
      <c r="HW21" s="283">
        <f t="shared" si="74"/>
        <v>0</v>
      </c>
      <c r="HX21" s="283">
        <f t="shared" si="74"/>
        <v>0</v>
      </c>
      <c r="HY21" s="345"/>
      <c r="HZ21" s="283">
        <f t="shared" si="75"/>
        <v>0</v>
      </c>
      <c r="IA21" s="283">
        <f t="shared" si="75"/>
        <v>0</v>
      </c>
      <c r="IB21" s="345"/>
      <c r="IC21" s="281">
        <f t="shared" si="15"/>
        <v>0</v>
      </c>
      <c r="ID21" s="283">
        <f t="shared" si="76"/>
        <v>0</v>
      </c>
      <c r="IE21" s="283">
        <f t="shared" si="76"/>
        <v>0</v>
      </c>
      <c r="IF21" s="345"/>
      <c r="IG21" s="283">
        <f t="shared" si="77"/>
        <v>0</v>
      </c>
      <c r="IH21" s="283">
        <f t="shared" si="77"/>
        <v>0</v>
      </c>
      <c r="II21" s="345"/>
      <c r="IJ21" s="283">
        <f t="shared" si="78"/>
        <v>0</v>
      </c>
      <c r="IK21" s="283">
        <f t="shared" si="78"/>
        <v>0</v>
      </c>
      <c r="IL21" s="345"/>
      <c r="IM21" s="281">
        <f t="shared" si="16"/>
        <v>4.9000000000000004</v>
      </c>
      <c r="IN21" s="283">
        <f t="shared" si="79"/>
        <v>0</v>
      </c>
      <c r="IO21" s="283">
        <f t="shared" si="79"/>
        <v>0</v>
      </c>
      <c r="IP21" s="345"/>
      <c r="IQ21" s="283">
        <f t="shared" si="80"/>
        <v>0</v>
      </c>
      <c r="IR21" s="283">
        <f t="shared" si="80"/>
        <v>0</v>
      </c>
      <c r="IS21" s="345"/>
      <c r="IT21" s="310"/>
      <c r="IU21" s="283">
        <f t="shared" si="81"/>
        <v>0</v>
      </c>
      <c r="IV21" s="283">
        <f t="shared" si="81"/>
        <v>0</v>
      </c>
      <c r="IW21" s="345"/>
      <c r="IX21" s="281">
        <f t="shared" si="17"/>
        <v>4.9000000000000004</v>
      </c>
      <c r="IY21" s="283">
        <f t="shared" si="82"/>
        <v>0</v>
      </c>
      <c r="IZ21" s="283">
        <f t="shared" si="82"/>
        <v>0</v>
      </c>
      <c r="JA21" s="345"/>
      <c r="JB21" s="283">
        <f t="shared" si="83"/>
        <v>0</v>
      </c>
      <c r="JC21" s="283">
        <f t="shared" si="83"/>
        <v>0</v>
      </c>
      <c r="JD21" s="345"/>
      <c r="JE21" s="283">
        <f t="shared" si="84"/>
        <v>0</v>
      </c>
      <c r="JF21" s="283">
        <f t="shared" si="84"/>
        <v>0</v>
      </c>
      <c r="JG21" s="345"/>
      <c r="JH21" s="283">
        <f t="shared" si="85"/>
        <v>0</v>
      </c>
      <c r="JI21" s="283">
        <f t="shared" si="85"/>
        <v>0</v>
      </c>
      <c r="JJ21" s="345"/>
      <c r="JK21" s="310"/>
      <c r="JL21" s="283">
        <f t="shared" si="86"/>
        <v>4.9000000000000004</v>
      </c>
      <c r="JM21" s="283">
        <f t="shared" si="86"/>
        <v>4.9000000000000004</v>
      </c>
      <c r="JN21" s="345"/>
      <c r="JO21" s="323">
        <f>SUMIFS(JO$23:JO$29,$F$23:$F$29,$F21)</f>
        <v>0</v>
      </c>
      <c r="JP21" s="281">
        <f t="shared" si="18"/>
        <v>52.34</v>
      </c>
      <c r="JQ21" s="283">
        <f t="shared" si="87"/>
        <v>52.34</v>
      </c>
      <c r="JR21" s="283">
        <f t="shared" si="87"/>
        <v>52.34</v>
      </c>
      <c r="JS21" s="345"/>
      <c r="JT21" s="283">
        <f t="shared" si="88"/>
        <v>0</v>
      </c>
      <c r="JU21" s="283">
        <f t="shared" si="88"/>
        <v>0</v>
      </c>
      <c r="JV21" s="345"/>
      <c r="JW21" s="283">
        <f t="shared" si="89"/>
        <v>0</v>
      </c>
      <c r="JX21" s="283">
        <f t="shared" si="89"/>
        <v>0</v>
      </c>
      <c r="JY21" s="345"/>
      <c r="JZ21" s="283">
        <f t="shared" si="90"/>
        <v>0</v>
      </c>
      <c r="KA21" s="283">
        <f t="shared" si="90"/>
        <v>0</v>
      </c>
      <c r="KB21" s="345"/>
      <c r="KC21" s="283">
        <f t="shared" si="91"/>
        <v>0</v>
      </c>
      <c r="KD21" s="283">
        <f t="shared" si="91"/>
        <v>0</v>
      </c>
      <c r="KE21" s="345"/>
      <c r="KF21" s="283">
        <f t="shared" si="92"/>
        <v>792.90557927999998</v>
      </c>
      <c r="KG21" s="283">
        <f t="shared" si="92"/>
        <v>0</v>
      </c>
      <c r="KH21" s="281">
        <f t="shared" si="19"/>
        <v>146.55000000000001</v>
      </c>
      <c r="KI21" s="283">
        <f t="shared" si="93"/>
        <v>146.55000000000001</v>
      </c>
      <c r="KJ21" s="283">
        <f t="shared" si="93"/>
        <v>146.55000000000001</v>
      </c>
      <c r="KK21" s="345"/>
      <c r="KL21" s="283">
        <f t="shared" si="94"/>
        <v>0</v>
      </c>
      <c r="KM21" s="283">
        <f t="shared" si="94"/>
        <v>0</v>
      </c>
      <c r="KN21" s="345"/>
      <c r="KO21" s="283">
        <f t="shared" si="95"/>
        <v>0</v>
      </c>
      <c r="KP21" s="283">
        <f t="shared" si="95"/>
        <v>0</v>
      </c>
      <c r="KQ21" s="345"/>
      <c r="KR21" s="310"/>
      <c r="KS21" s="283">
        <f t="shared" si="96"/>
        <v>0</v>
      </c>
      <c r="KT21" s="283">
        <f t="shared" si="96"/>
        <v>0</v>
      </c>
      <c r="KU21" s="345"/>
      <c r="KV21" s="234"/>
    </row>
    <row r="22" spans="3:308" ht="12" thickBot="1">
      <c r="C22" s="327"/>
      <c r="D22" s="486"/>
      <c r="E22" s="496"/>
      <c r="F22" s="337">
        <v>2020</v>
      </c>
      <c r="G22" s="281">
        <f t="shared" si="0"/>
        <v>339.13566766999998</v>
      </c>
      <c r="H22" s="281">
        <f t="shared" si="1"/>
        <v>339.13566766999998</v>
      </c>
      <c r="I22" s="283">
        <f t="shared" si="20"/>
        <v>339.13566766999998</v>
      </c>
      <c r="J22" s="283">
        <f t="shared" si="20"/>
        <v>0</v>
      </c>
      <c r="K22" s="283">
        <f t="shared" si="20"/>
        <v>0</v>
      </c>
      <c r="L22" s="283">
        <f t="shared" si="20"/>
        <v>0</v>
      </c>
      <c r="M22" s="283">
        <f t="shared" si="20"/>
        <v>0</v>
      </c>
      <c r="N22" s="283">
        <f t="shared" si="20"/>
        <v>0</v>
      </c>
      <c r="O22" s="283">
        <f t="shared" si="20"/>
        <v>0</v>
      </c>
      <c r="P22" s="283">
        <f t="shared" si="20"/>
        <v>0</v>
      </c>
      <c r="Q22" s="283">
        <f t="shared" si="20"/>
        <v>0</v>
      </c>
      <c r="R22" s="283">
        <f t="shared" si="20"/>
        <v>0</v>
      </c>
      <c r="S22" s="283">
        <f t="shared" si="2"/>
        <v>0</v>
      </c>
      <c r="T22" s="283">
        <f t="shared" si="21"/>
        <v>0</v>
      </c>
      <c r="U22" s="283">
        <f t="shared" si="21"/>
        <v>0</v>
      </c>
      <c r="V22" s="283">
        <f t="shared" si="21"/>
        <v>0</v>
      </c>
      <c r="W22" s="283">
        <f t="shared" si="21"/>
        <v>0</v>
      </c>
      <c r="X22" s="283">
        <f t="shared" si="21"/>
        <v>0</v>
      </c>
      <c r="Y22" s="283">
        <f t="shared" si="21"/>
        <v>0</v>
      </c>
      <c r="Z22" s="283">
        <f t="shared" si="21"/>
        <v>0</v>
      </c>
      <c r="AA22" s="283">
        <f t="shared" si="21"/>
        <v>0</v>
      </c>
      <c r="AB22" s="283">
        <f t="shared" si="21"/>
        <v>0</v>
      </c>
      <c r="AC22" s="283">
        <f t="shared" si="21"/>
        <v>0</v>
      </c>
      <c r="AD22" s="283">
        <f t="shared" si="22"/>
        <v>0</v>
      </c>
      <c r="AE22" s="283">
        <f t="shared" si="22"/>
        <v>0</v>
      </c>
      <c r="AF22" s="283">
        <f t="shared" si="22"/>
        <v>0</v>
      </c>
      <c r="AG22" s="283">
        <f t="shared" si="22"/>
        <v>0</v>
      </c>
      <c r="AH22" s="283">
        <f t="shared" si="22"/>
        <v>0</v>
      </c>
      <c r="AI22" s="283">
        <f t="shared" si="22"/>
        <v>0</v>
      </c>
      <c r="AJ22" s="283">
        <f t="shared" si="22"/>
        <v>0</v>
      </c>
      <c r="AK22" s="283">
        <f t="shared" si="22"/>
        <v>0</v>
      </c>
      <c r="AL22" s="283">
        <f t="shared" si="22"/>
        <v>0</v>
      </c>
      <c r="AM22" s="283">
        <f t="shared" si="22"/>
        <v>0</v>
      </c>
      <c r="AN22" s="283">
        <f t="shared" si="22"/>
        <v>0</v>
      </c>
      <c r="AO22" s="283">
        <f t="shared" si="22"/>
        <v>0</v>
      </c>
      <c r="AP22" s="283">
        <f t="shared" si="22"/>
        <v>0</v>
      </c>
      <c r="AQ22" s="281">
        <f>AR22+AY22</f>
        <v>286.70999999999998</v>
      </c>
      <c r="AR22" s="281">
        <f t="shared" si="4"/>
        <v>286.70999999999998</v>
      </c>
      <c r="AS22" s="283">
        <f t="shared" si="23"/>
        <v>0</v>
      </c>
      <c r="AT22" s="283">
        <f t="shared" si="23"/>
        <v>286.70999999999998</v>
      </c>
      <c r="AU22" s="283">
        <f t="shared" si="23"/>
        <v>286.70999999999998</v>
      </c>
      <c r="AV22" s="283">
        <f t="shared" si="23"/>
        <v>0</v>
      </c>
      <c r="AW22" s="283">
        <f t="shared" si="23"/>
        <v>0</v>
      </c>
      <c r="AX22" s="283">
        <f t="shared" si="23"/>
        <v>0</v>
      </c>
      <c r="AY22" s="281">
        <f t="shared" si="5"/>
        <v>0</v>
      </c>
      <c r="AZ22" s="283">
        <f t="shared" si="24"/>
        <v>0</v>
      </c>
      <c r="BA22" s="283">
        <f t="shared" si="24"/>
        <v>0</v>
      </c>
      <c r="BB22" s="283">
        <f t="shared" si="24"/>
        <v>0</v>
      </c>
      <c r="BC22" s="283">
        <f t="shared" si="24"/>
        <v>0</v>
      </c>
      <c r="BD22" s="283">
        <f t="shared" si="24"/>
        <v>0</v>
      </c>
      <c r="BE22" s="283">
        <f t="shared" si="24"/>
        <v>0</v>
      </c>
      <c r="BF22" s="281">
        <f t="shared" si="6"/>
        <v>175.04</v>
      </c>
      <c r="BG22" s="283">
        <f t="shared" si="25"/>
        <v>110.98</v>
      </c>
      <c r="BH22" s="283">
        <f t="shared" si="25"/>
        <v>110.98</v>
      </c>
      <c r="BI22" s="345"/>
      <c r="BJ22" s="283">
        <f t="shared" si="26"/>
        <v>9.27</v>
      </c>
      <c r="BK22" s="283">
        <f t="shared" si="26"/>
        <v>0</v>
      </c>
      <c r="BL22" s="283">
        <f t="shared" si="26"/>
        <v>0</v>
      </c>
      <c r="BM22" s="345"/>
      <c r="BN22" s="283">
        <f t="shared" si="27"/>
        <v>9.27</v>
      </c>
      <c r="BO22" s="283">
        <f t="shared" si="27"/>
        <v>9.27</v>
      </c>
      <c r="BP22" s="345"/>
      <c r="BQ22" s="283">
        <f t="shared" si="28"/>
        <v>54.79</v>
      </c>
      <c r="BR22" s="283">
        <f t="shared" si="28"/>
        <v>54.79</v>
      </c>
      <c r="BS22" s="345"/>
      <c r="BT22" s="283">
        <f t="shared" si="29"/>
        <v>0</v>
      </c>
      <c r="BU22" s="283">
        <f t="shared" si="29"/>
        <v>0</v>
      </c>
      <c r="BV22" s="345"/>
      <c r="BW22" s="281">
        <f t="shared" si="7"/>
        <v>2.5999999999999996</v>
      </c>
      <c r="BX22" s="283">
        <f t="shared" si="30"/>
        <v>2</v>
      </c>
      <c r="BY22" s="283">
        <f t="shared" si="30"/>
        <v>2</v>
      </c>
      <c r="BZ22" s="345"/>
      <c r="CA22" s="283">
        <f t="shared" si="31"/>
        <v>3</v>
      </c>
      <c r="CB22" s="283">
        <f t="shared" si="31"/>
        <v>0.3</v>
      </c>
      <c r="CC22" s="283">
        <f t="shared" si="31"/>
        <v>0.3</v>
      </c>
      <c r="CD22" s="345"/>
      <c r="CE22" s="283">
        <f t="shared" si="32"/>
        <v>1</v>
      </c>
      <c r="CF22" s="283">
        <f t="shared" si="32"/>
        <v>0.3</v>
      </c>
      <c r="CG22" s="283">
        <f t="shared" si="32"/>
        <v>0.3</v>
      </c>
      <c r="CH22" s="345"/>
      <c r="CI22" s="283">
        <f t="shared" si="33"/>
        <v>1</v>
      </c>
      <c r="CJ22" s="283">
        <f t="shared" si="33"/>
        <v>0</v>
      </c>
      <c r="CK22" s="283">
        <f t="shared" si="33"/>
        <v>0</v>
      </c>
      <c r="CL22" s="345"/>
      <c r="CM22" s="283">
        <f>SUMIFS(CM$23:CM$29,$F$23:$F$29,$F22)</f>
        <v>0</v>
      </c>
      <c r="CN22" s="281">
        <f t="shared" si="8"/>
        <v>52.86</v>
      </c>
      <c r="CO22" s="283">
        <f t="shared" si="34"/>
        <v>33.51</v>
      </c>
      <c r="CP22" s="283">
        <f t="shared" si="34"/>
        <v>33.51</v>
      </c>
      <c r="CQ22" s="345"/>
      <c r="CR22" s="283">
        <f t="shared" si="35"/>
        <v>2.8</v>
      </c>
      <c r="CS22" s="283">
        <f t="shared" si="35"/>
        <v>2.8</v>
      </c>
      <c r="CT22" s="345"/>
      <c r="CU22" s="283">
        <f t="shared" si="36"/>
        <v>16.55</v>
      </c>
      <c r="CV22" s="283">
        <f t="shared" si="36"/>
        <v>16.55</v>
      </c>
      <c r="CW22" s="345"/>
      <c r="CX22" s="283">
        <f t="shared" si="37"/>
        <v>0</v>
      </c>
      <c r="CY22" s="283">
        <f t="shared" si="37"/>
        <v>0</v>
      </c>
      <c r="CZ22" s="345"/>
      <c r="DA22" s="283">
        <f t="shared" si="38"/>
        <v>3.369075</v>
      </c>
      <c r="DB22" s="283">
        <f t="shared" si="38"/>
        <v>21.75</v>
      </c>
      <c r="DC22" s="283">
        <f t="shared" si="38"/>
        <v>0.15490000000000001</v>
      </c>
      <c r="DD22" s="283">
        <f t="shared" si="38"/>
        <v>0</v>
      </c>
      <c r="DE22" s="283">
        <f t="shared" si="38"/>
        <v>0</v>
      </c>
      <c r="DF22" s="283">
        <f t="shared" si="38"/>
        <v>0</v>
      </c>
      <c r="DG22" s="283">
        <f t="shared" si="38"/>
        <v>0</v>
      </c>
      <c r="DH22" s="283">
        <f t="shared" si="38"/>
        <v>0</v>
      </c>
      <c r="DI22" s="281">
        <f t="shared" si="9"/>
        <v>26.3</v>
      </c>
      <c r="DJ22" s="283">
        <f t="shared" si="39"/>
        <v>0</v>
      </c>
      <c r="DK22" s="283">
        <f t="shared" si="39"/>
        <v>0</v>
      </c>
      <c r="DL22" s="345"/>
      <c r="DM22" s="283">
        <f t="shared" si="40"/>
        <v>0</v>
      </c>
      <c r="DN22" s="283">
        <f t="shared" si="40"/>
        <v>0</v>
      </c>
      <c r="DO22" s="345"/>
      <c r="DP22" s="283">
        <f t="shared" si="41"/>
        <v>26.3</v>
      </c>
      <c r="DQ22" s="283">
        <f t="shared" si="41"/>
        <v>26.3</v>
      </c>
      <c r="DR22" s="283">
        <f t="shared" si="41"/>
        <v>26.3</v>
      </c>
      <c r="DS22" s="345"/>
      <c r="DT22" s="283">
        <f t="shared" si="42"/>
        <v>0</v>
      </c>
      <c r="DU22" s="283">
        <f t="shared" si="42"/>
        <v>0</v>
      </c>
      <c r="DV22" s="345"/>
      <c r="DW22" s="283">
        <f t="shared" si="43"/>
        <v>0</v>
      </c>
      <c r="DX22" s="283">
        <f t="shared" si="43"/>
        <v>0</v>
      </c>
      <c r="DY22" s="345"/>
      <c r="DZ22" s="283">
        <f t="shared" si="44"/>
        <v>0</v>
      </c>
      <c r="EA22" s="283">
        <f t="shared" si="44"/>
        <v>0</v>
      </c>
      <c r="EB22" s="345"/>
      <c r="EC22" s="283">
        <f t="shared" si="45"/>
        <v>0</v>
      </c>
      <c r="ED22" s="283">
        <f t="shared" si="45"/>
        <v>0</v>
      </c>
      <c r="EE22" s="345"/>
      <c r="EF22" s="310"/>
      <c r="EG22" s="283">
        <f t="shared" si="46"/>
        <v>0</v>
      </c>
      <c r="EH22" s="283">
        <f t="shared" si="46"/>
        <v>0</v>
      </c>
      <c r="EI22" s="345"/>
      <c r="EJ22" s="283">
        <f t="shared" si="10"/>
        <v>32.589999999999996</v>
      </c>
      <c r="EK22" s="283">
        <f t="shared" si="47"/>
        <v>21.97</v>
      </c>
      <c r="EL22" s="283">
        <f t="shared" si="47"/>
        <v>21.97</v>
      </c>
      <c r="EM22" s="345"/>
      <c r="EN22" s="283">
        <f t="shared" si="48"/>
        <v>0</v>
      </c>
      <c r="EO22" s="283">
        <f t="shared" si="48"/>
        <v>0</v>
      </c>
      <c r="EP22" s="345"/>
      <c r="EQ22" s="310"/>
      <c r="ER22" s="283">
        <f t="shared" si="49"/>
        <v>10.62</v>
      </c>
      <c r="ES22" s="283">
        <f t="shared" si="49"/>
        <v>10.62</v>
      </c>
      <c r="ET22" s="345"/>
      <c r="EU22" s="281">
        <f t="shared" si="11"/>
        <v>0</v>
      </c>
      <c r="EV22" s="283">
        <f t="shared" si="50"/>
        <v>0</v>
      </c>
      <c r="EW22" s="283">
        <f t="shared" si="50"/>
        <v>0</v>
      </c>
      <c r="EX22" s="345"/>
      <c r="EY22" s="283">
        <f t="shared" si="51"/>
        <v>0</v>
      </c>
      <c r="EZ22" s="283">
        <f t="shared" si="51"/>
        <v>0</v>
      </c>
      <c r="FA22" s="345"/>
      <c r="FB22" s="310"/>
      <c r="FC22" s="283">
        <f t="shared" si="52"/>
        <v>0</v>
      </c>
      <c r="FD22" s="283">
        <f t="shared" si="52"/>
        <v>0</v>
      </c>
      <c r="FE22" s="345"/>
      <c r="FF22" s="310"/>
      <c r="FG22" s="283">
        <f t="shared" si="53"/>
        <v>0</v>
      </c>
      <c r="FH22" s="283">
        <f t="shared" si="53"/>
        <v>0</v>
      </c>
      <c r="FI22" s="345"/>
      <c r="FJ22" s="281">
        <f t="shared" si="12"/>
        <v>0</v>
      </c>
      <c r="FK22" s="283">
        <f t="shared" si="54"/>
        <v>0</v>
      </c>
      <c r="FL22" s="283">
        <f t="shared" si="54"/>
        <v>0</v>
      </c>
      <c r="FM22" s="345"/>
      <c r="FN22" s="283">
        <f t="shared" si="55"/>
        <v>0</v>
      </c>
      <c r="FO22" s="283">
        <f t="shared" si="55"/>
        <v>0</v>
      </c>
      <c r="FP22" s="345"/>
      <c r="FQ22" s="283">
        <f t="shared" si="56"/>
        <v>0</v>
      </c>
      <c r="FR22" s="283">
        <f t="shared" si="56"/>
        <v>0</v>
      </c>
      <c r="FS22" s="345"/>
      <c r="FT22" s="283">
        <f t="shared" si="57"/>
        <v>0</v>
      </c>
      <c r="FU22" s="283">
        <f t="shared" si="57"/>
        <v>0</v>
      </c>
      <c r="FV22" s="345"/>
      <c r="FW22" s="283">
        <f t="shared" si="58"/>
        <v>0</v>
      </c>
      <c r="FX22" s="283">
        <f t="shared" si="58"/>
        <v>0</v>
      </c>
      <c r="FY22" s="345"/>
      <c r="FZ22" s="283">
        <f t="shared" si="59"/>
        <v>0</v>
      </c>
      <c r="GA22" s="283">
        <f t="shared" si="59"/>
        <v>0</v>
      </c>
      <c r="GB22" s="345"/>
      <c r="GC22" s="283">
        <f t="shared" si="60"/>
        <v>0</v>
      </c>
      <c r="GD22" s="283">
        <f t="shared" si="60"/>
        <v>0</v>
      </c>
      <c r="GE22" s="345"/>
      <c r="GF22" s="283">
        <f t="shared" si="61"/>
        <v>0</v>
      </c>
      <c r="GG22" s="283">
        <f t="shared" si="61"/>
        <v>0</v>
      </c>
      <c r="GH22" s="345"/>
      <c r="GI22" s="283">
        <f t="shared" si="62"/>
        <v>0</v>
      </c>
      <c r="GJ22" s="283">
        <f t="shared" si="62"/>
        <v>0</v>
      </c>
      <c r="GK22" s="345"/>
      <c r="GL22" s="283">
        <f t="shared" si="63"/>
        <v>0</v>
      </c>
      <c r="GM22" s="283">
        <f t="shared" si="63"/>
        <v>0</v>
      </c>
      <c r="GN22" s="345"/>
      <c r="GO22" s="283">
        <f t="shared" si="64"/>
        <v>0</v>
      </c>
      <c r="GP22" s="283">
        <f t="shared" si="64"/>
        <v>0</v>
      </c>
      <c r="GQ22" s="345"/>
      <c r="GR22" s="310"/>
      <c r="GS22" s="283">
        <f t="shared" si="65"/>
        <v>0</v>
      </c>
      <c r="GT22" s="283">
        <f t="shared" si="65"/>
        <v>0</v>
      </c>
      <c r="GU22" s="345"/>
      <c r="GV22" s="283">
        <f t="shared" si="66"/>
        <v>0</v>
      </c>
      <c r="GW22" s="283">
        <f t="shared" si="66"/>
        <v>0</v>
      </c>
      <c r="GX22" s="345"/>
      <c r="GY22" s="283">
        <f t="shared" si="67"/>
        <v>0</v>
      </c>
      <c r="GZ22" s="283">
        <f t="shared" si="67"/>
        <v>0</v>
      </c>
      <c r="HA22" s="345"/>
      <c r="HB22" s="283">
        <f t="shared" si="68"/>
        <v>0</v>
      </c>
      <c r="HC22" s="283">
        <f t="shared" si="68"/>
        <v>0</v>
      </c>
      <c r="HD22" s="345"/>
      <c r="HE22" s="283">
        <f t="shared" si="69"/>
        <v>0</v>
      </c>
      <c r="HF22" s="283">
        <f t="shared" si="69"/>
        <v>0</v>
      </c>
      <c r="HG22" s="345"/>
      <c r="HH22" s="281">
        <f t="shared" si="13"/>
        <v>0</v>
      </c>
      <c r="HI22" s="283">
        <f t="shared" si="70"/>
        <v>0</v>
      </c>
      <c r="HJ22" s="283">
        <f t="shared" si="70"/>
        <v>0</v>
      </c>
      <c r="HK22" s="345"/>
      <c r="HL22" s="310"/>
      <c r="HM22" s="283">
        <f t="shared" si="71"/>
        <v>0</v>
      </c>
      <c r="HN22" s="283">
        <f t="shared" si="71"/>
        <v>0</v>
      </c>
      <c r="HO22" s="345"/>
      <c r="HP22" s="283">
        <f t="shared" si="72"/>
        <v>0</v>
      </c>
      <c r="HQ22" s="283">
        <f t="shared" si="72"/>
        <v>0</v>
      </c>
      <c r="HR22" s="345"/>
      <c r="HS22" s="281">
        <f t="shared" si="14"/>
        <v>0</v>
      </c>
      <c r="HT22" s="283">
        <f t="shared" si="73"/>
        <v>0</v>
      </c>
      <c r="HU22" s="283">
        <f t="shared" si="73"/>
        <v>0</v>
      </c>
      <c r="HV22" s="345"/>
      <c r="HW22" s="283">
        <f t="shared" si="74"/>
        <v>0</v>
      </c>
      <c r="HX22" s="283">
        <f t="shared" si="74"/>
        <v>0</v>
      </c>
      <c r="HY22" s="345"/>
      <c r="HZ22" s="283">
        <f t="shared" si="75"/>
        <v>0</v>
      </c>
      <c r="IA22" s="283">
        <f t="shared" si="75"/>
        <v>0</v>
      </c>
      <c r="IB22" s="345"/>
      <c r="IC22" s="281">
        <f t="shared" si="15"/>
        <v>0</v>
      </c>
      <c r="ID22" s="283">
        <f t="shared" si="76"/>
        <v>0</v>
      </c>
      <c r="IE22" s="283">
        <f t="shared" si="76"/>
        <v>0</v>
      </c>
      <c r="IF22" s="345"/>
      <c r="IG22" s="283">
        <f t="shared" si="77"/>
        <v>0</v>
      </c>
      <c r="IH22" s="283">
        <f t="shared" si="77"/>
        <v>0</v>
      </c>
      <c r="II22" s="345"/>
      <c r="IJ22" s="283">
        <f t="shared" si="78"/>
        <v>0</v>
      </c>
      <c r="IK22" s="283">
        <f t="shared" si="78"/>
        <v>0</v>
      </c>
      <c r="IL22" s="345"/>
      <c r="IM22" s="281">
        <f t="shared" si="16"/>
        <v>10.62</v>
      </c>
      <c r="IN22" s="283">
        <f t="shared" si="79"/>
        <v>0</v>
      </c>
      <c r="IO22" s="283">
        <f t="shared" si="79"/>
        <v>0</v>
      </c>
      <c r="IP22" s="345"/>
      <c r="IQ22" s="283">
        <f t="shared" si="80"/>
        <v>0</v>
      </c>
      <c r="IR22" s="283">
        <f t="shared" si="80"/>
        <v>0</v>
      </c>
      <c r="IS22" s="345"/>
      <c r="IT22" s="310"/>
      <c r="IU22" s="283">
        <f t="shared" si="81"/>
        <v>0</v>
      </c>
      <c r="IV22" s="283">
        <f t="shared" si="81"/>
        <v>0</v>
      </c>
      <c r="IW22" s="345"/>
      <c r="IX22" s="281">
        <f t="shared" si="17"/>
        <v>10.62</v>
      </c>
      <c r="IY22" s="283">
        <f t="shared" si="82"/>
        <v>0</v>
      </c>
      <c r="IZ22" s="283">
        <f t="shared" si="82"/>
        <v>0</v>
      </c>
      <c r="JA22" s="345"/>
      <c r="JB22" s="283">
        <f t="shared" si="83"/>
        <v>0</v>
      </c>
      <c r="JC22" s="283">
        <f t="shared" si="83"/>
        <v>0</v>
      </c>
      <c r="JD22" s="345"/>
      <c r="JE22" s="283">
        <f t="shared" si="84"/>
        <v>0</v>
      </c>
      <c r="JF22" s="283">
        <f t="shared" si="84"/>
        <v>0</v>
      </c>
      <c r="JG22" s="345"/>
      <c r="JH22" s="283">
        <f t="shared" si="85"/>
        <v>0</v>
      </c>
      <c r="JI22" s="283">
        <f t="shared" si="85"/>
        <v>0</v>
      </c>
      <c r="JJ22" s="345"/>
      <c r="JK22" s="310"/>
      <c r="JL22" s="283">
        <f t="shared" si="86"/>
        <v>10.62</v>
      </c>
      <c r="JM22" s="283">
        <f t="shared" si="86"/>
        <v>10.62</v>
      </c>
      <c r="JN22" s="345"/>
      <c r="JO22" s="323">
        <f>SUMIFS(JO$23:JO$29,$F$23:$F$29,$F22)</f>
        <v>0</v>
      </c>
      <c r="JP22" s="281">
        <f t="shared" si="18"/>
        <v>55.12</v>
      </c>
      <c r="JQ22" s="283">
        <f t="shared" si="87"/>
        <v>55.12</v>
      </c>
      <c r="JR22" s="283">
        <f t="shared" si="87"/>
        <v>55.12</v>
      </c>
      <c r="JS22" s="345"/>
      <c r="JT22" s="283">
        <f t="shared" si="88"/>
        <v>0</v>
      </c>
      <c r="JU22" s="283">
        <f t="shared" si="88"/>
        <v>0</v>
      </c>
      <c r="JV22" s="345"/>
      <c r="JW22" s="283">
        <f t="shared" si="89"/>
        <v>0</v>
      </c>
      <c r="JX22" s="283">
        <f t="shared" si="89"/>
        <v>0</v>
      </c>
      <c r="JY22" s="345"/>
      <c r="JZ22" s="283">
        <f t="shared" si="90"/>
        <v>0</v>
      </c>
      <c r="KA22" s="283">
        <f t="shared" si="90"/>
        <v>0</v>
      </c>
      <c r="KB22" s="345"/>
      <c r="KC22" s="283">
        <f t="shared" si="91"/>
        <v>0</v>
      </c>
      <c r="KD22" s="283">
        <f t="shared" si="91"/>
        <v>0</v>
      </c>
      <c r="KE22" s="345"/>
      <c r="KF22" s="283">
        <f t="shared" si="92"/>
        <v>981.74474266999982</v>
      </c>
      <c r="KG22" s="283">
        <f t="shared" si="92"/>
        <v>0</v>
      </c>
      <c r="KH22" s="281">
        <f t="shared" si="19"/>
        <v>132.47</v>
      </c>
      <c r="KI22" s="283">
        <f t="shared" si="93"/>
        <v>132.47</v>
      </c>
      <c r="KJ22" s="283">
        <f t="shared" si="93"/>
        <v>132.47</v>
      </c>
      <c r="KK22" s="345"/>
      <c r="KL22" s="283">
        <f t="shared" si="94"/>
        <v>0</v>
      </c>
      <c r="KM22" s="283">
        <f t="shared" si="94"/>
        <v>0</v>
      </c>
      <c r="KN22" s="345"/>
      <c r="KO22" s="283">
        <f t="shared" si="95"/>
        <v>0</v>
      </c>
      <c r="KP22" s="283">
        <f t="shared" si="95"/>
        <v>0</v>
      </c>
      <c r="KQ22" s="345"/>
      <c r="KR22" s="310"/>
      <c r="KS22" s="283">
        <f t="shared" si="96"/>
        <v>0</v>
      </c>
      <c r="KT22" s="283">
        <f t="shared" si="96"/>
        <v>0</v>
      </c>
      <c r="KU22" s="345"/>
      <c r="KV22" s="234"/>
    </row>
    <row r="23" spans="3:308" ht="12" hidden="1" customHeight="1">
      <c r="D23" s="235" t="s">
        <v>869</v>
      </c>
      <c r="E23" s="236"/>
      <c r="F23" s="237"/>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c r="HA23" s="236"/>
      <c r="HB23" s="236"/>
      <c r="HC23" s="236"/>
      <c r="HD23" s="236"/>
      <c r="HE23" s="236"/>
      <c r="HF23" s="236"/>
      <c r="HG23" s="236"/>
      <c r="HH23" s="236"/>
      <c r="HI23" s="236"/>
      <c r="HJ23" s="236"/>
      <c r="HK23" s="236"/>
      <c r="HL23" s="236"/>
      <c r="HM23" s="236"/>
      <c r="HN23" s="236"/>
      <c r="HO23" s="236"/>
      <c r="HP23" s="236"/>
      <c r="HQ23" s="236"/>
      <c r="HR23" s="236"/>
      <c r="HS23" s="236"/>
      <c r="HT23" s="236"/>
      <c r="HU23" s="236"/>
      <c r="HV23" s="236"/>
      <c r="HW23" s="236"/>
      <c r="HX23" s="236"/>
      <c r="HY23" s="236"/>
      <c r="HZ23" s="236"/>
      <c r="IA23" s="236"/>
      <c r="IB23" s="236"/>
      <c r="IC23" s="236"/>
      <c r="ID23" s="236"/>
      <c r="IE23" s="236"/>
      <c r="IF23" s="236"/>
      <c r="IG23" s="236"/>
      <c r="IH23" s="236"/>
      <c r="II23" s="236"/>
      <c r="IJ23" s="236"/>
      <c r="IK23" s="236"/>
      <c r="IL23" s="236"/>
      <c r="IM23" s="236"/>
      <c r="IN23" s="236"/>
      <c r="IO23" s="236"/>
      <c r="IP23" s="236"/>
      <c r="IQ23" s="236"/>
      <c r="IR23" s="236"/>
      <c r="IS23" s="236"/>
      <c r="IT23" s="236"/>
      <c r="IU23" s="236"/>
      <c r="IV23" s="236"/>
      <c r="IW23" s="236"/>
      <c r="IX23" s="236"/>
      <c r="IY23" s="236"/>
      <c r="IZ23" s="236"/>
      <c r="JA23" s="236"/>
      <c r="JB23" s="236"/>
      <c r="JC23" s="236"/>
      <c r="JD23" s="236"/>
      <c r="JE23" s="236"/>
      <c r="JF23" s="236"/>
      <c r="JG23" s="236"/>
      <c r="JH23" s="236"/>
      <c r="JI23" s="236"/>
      <c r="JJ23" s="236"/>
      <c r="JK23" s="236"/>
      <c r="JL23" s="236"/>
      <c r="JM23" s="236"/>
      <c r="JN23" s="236"/>
      <c r="JO23" s="236"/>
      <c r="JP23" s="236"/>
      <c r="JQ23" s="236"/>
      <c r="JR23" s="236"/>
      <c r="JS23" s="236"/>
      <c r="JT23" s="236"/>
      <c r="JU23" s="236"/>
      <c r="JV23" s="236"/>
      <c r="JW23" s="236"/>
      <c r="JX23" s="236"/>
      <c r="JY23" s="236"/>
      <c r="JZ23" s="236"/>
      <c r="KA23" s="236"/>
      <c r="KB23" s="236"/>
      <c r="KC23" s="236"/>
      <c r="KD23" s="236"/>
      <c r="KE23" s="236"/>
      <c r="KF23" s="236"/>
      <c r="KG23" s="236"/>
      <c r="KH23" s="236"/>
      <c r="KI23" s="236"/>
      <c r="KJ23" s="236"/>
      <c r="KK23" s="236"/>
      <c r="KL23" s="236"/>
      <c r="KM23" s="236"/>
      <c r="KN23" s="236"/>
      <c r="KO23" s="236"/>
      <c r="KP23" s="236"/>
      <c r="KQ23" s="236"/>
      <c r="KR23" s="236"/>
      <c r="KS23" s="236"/>
      <c r="KT23" s="236"/>
      <c r="KU23" s="236"/>
    </row>
    <row r="24" spans="3:308">
      <c r="C24" s="410"/>
      <c r="D24" s="490">
        <f>IF(LEN('1. Объекты'!D12)&gt;0,'1. Объекты'!D12,"")</f>
        <v>1</v>
      </c>
      <c r="E24" s="491" t="str">
        <f>IF('1. Объекты'!$D$17="да",IF(LEN('1. Объекты'!E12)&gt;0,'1. Объекты'!E12 &amp; " " &amp; '1. Объекты'!H12 &amp; " " &amp; '1. Объекты'!I12,""),IF(LEN('1. Объекты'!E12)&gt;0,'1. Объекты'!E12,""))</f>
        <v>Котельная</v>
      </c>
      <c r="F24" s="229">
        <v>2016</v>
      </c>
      <c r="G24" s="280">
        <f>H24+S24+P24+Q24+R24+AD24+AI24+SUM(AJ24:AP24)</f>
        <v>266.62</v>
      </c>
      <c r="H24" s="280">
        <f>SUM(I24:O24)</f>
        <v>266.62</v>
      </c>
      <c r="I24" s="338">
        <v>266.62</v>
      </c>
      <c r="J24" s="338">
        <v>0</v>
      </c>
      <c r="K24" s="338">
        <v>0</v>
      </c>
      <c r="L24" s="338">
        <v>0</v>
      </c>
      <c r="M24" s="338">
        <v>0</v>
      </c>
      <c r="N24" s="338">
        <v>0</v>
      </c>
      <c r="O24" s="338">
        <v>0</v>
      </c>
      <c r="P24" s="338">
        <v>0</v>
      </c>
      <c r="Q24" s="338">
        <v>0</v>
      </c>
      <c r="R24" s="338">
        <v>0</v>
      </c>
      <c r="S24" s="280">
        <f>SUM(T24:AC24)</f>
        <v>0</v>
      </c>
      <c r="T24" s="338">
        <v>0</v>
      </c>
      <c r="U24" s="338">
        <v>0</v>
      </c>
      <c r="V24" s="338">
        <v>0</v>
      </c>
      <c r="W24" s="338">
        <v>0</v>
      </c>
      <c r="X24" s="338">
        <v>0</v>
      </c>
      <c r="Y24" s="338">
        <v>0</v>
      </c>
      <c r="Z24" s="338">
        <v>0</v>
      </c>
      <c r="AA24" s="338">
        <v>0</v>
      </c>
      <c r="AB24" s="338">
        <v>0</v>
      </c>
      <c r="AC24" s="338">
        <v>0</v>
      </c>
      <c r="AD24" s="280">
        <f>SUM(AE24:AH24)</f>
        <v>0</v>
      </c>
      <c r="AE24" s="338">
        <v>0</v>
      </c>
      <c r="AF24" s="338">
        <v>0</v>
      </c>
      <c r="AG24" s="338">
        <v>0</v>
      </c>
      <c r="AH24" s="338">
        <v>0</v>
      </c>
      <c r="AI24" s="338">
        <v>0</v>
      </c>
      <c r="AJ24" s="338">
        <v>0</v>
      </c>
      <c r="AK24" s="338">
        <v>0</v>
      </c>
      <c r="AL24" s="338">
        <v>0</v>
      </c>
      <c r="AM24" s="338">
        <v>0</v>
      </c>
      <c r="AN24" s="338">
        <v>0</v>
      </c>
      <c r="AO24" s="338">
        <v>0</v>
      </c>
      <c r="AP24" s="338">
        <v>0</v>
      </c>
      <c r="AQ24" s="280">
        <f>AR24+AY24</f>
        <v>81.41</v>
      </c>
      <c r="AR24" s="280">
        <f>AS24+AT24</f>
        <v>81.41</v>
      </c>
      <c r="AS24" s="338">
        <v>0</v>
      </c>
      <c r="AT24" s="280">
        <f>SUM(AU24:AX24)</f>
        <v>81.41</v>
      </c>
      <c r="AU24" s="338">
        <v>81.41</v>
      </c>
      <c r="AV24" s="338">
        <v>0</v>
      </c>
      <c r="AW24" s="338">
        <v>0</v>
      </c>
      <c r="AX24" s="338">
        <v>0</v>
      </c>
      <c r="AY24" s="280">
        <f>SUM(AZ24:BA24)</f>
        <v>0</v>
      </c>
      <c r="AZ24" s="338">
        <v>0</v>
      </c>
      <c r="BA24" s="280">
        <f>SUM(BB24:BE24)</f>
        <v>0</v>
      </c>
      <c r="BB24" s="338">
        <v>0</v>
      </c>
      <c r="BC24" s="338">
        <v>0</v>
      </c>
      <c r="BD24" s="338">
        <v>0</v>
      </c>
      <c r="BE24" s="338">
        <v>0</v>
      </c>
      <c r="BF24" s="280">
        <f>BG24+BJ24+BQ24+BT24</f>
        <v>240.28999999999996</v>
      </c>
      <c r="BG24" s="280">
        <f>SUM(BH24:BI24)</f>
        <v>136.88</v>
      </c>
      <c r="BH24" s="340">
        <v>136.88</v>
      </c>
      <c r="BI24" s="280">
        <f>IFERROR('2. Затраты'!BI$18*SUMIFS('3. Котельные'!$H$12:$H$14,'3. Котельные'!$D$12:$D$14,$D24)/SUM('3. Котельные'!$H$12:$H$14),0)</f>
        <v>0</v>
      </c>
      <c r="BJ24" s="280">
        <f>BK24+BN24</f>
        <v>38.950000000000003</v>
      </c>
      <c r="BK24" s="280">
        <f>SUM(BL24:BM24)</f>
        <v>0</v>
      </c>
      <c r="BL24" s="340">
        <v>0</v>
      </c>
      <c r="BM24" s="280">
        <f>IFERROR('2. Затраты'!BM$18*SUMIFS('3. Котельные'!$H$12:$H$14,'3. Котельные'!$D$12:$D$14,$D24)/SUM('3. Котельные'!$H$12:$H$14),0)</f>
        <v>0</v>
      </c>
      <c r="BN24" s="282">
        <f>BO24+BP24</f>
        <v>38.950000000000003</v>
      </c>
      <c r="BO24" s="340">
        <v>38.950000000000003</v>
      </c>
      <c r="BP24" s="280">
        <f>IFERROR('2. Затраты'!BP$18*SUMIFS('3. Котельные'!$H$12:$H$14,'3. Котельные'!$D$12:$D$14,$D24)/SUM('3. Котельные'!$H$12:$H$14),0)</f>
        <v>0</v>
      </c>
      <c r="BQ24" s="280">
        <f>BR24+BS24</f>
        <v>64.459999999999994</v>
      </c>
      <c r="BR24" s="340">
        <v>64.459999999999994</v>
      </c>
      <c r="BS24" s="280">
        <f>IFERROR('2. Затраты'!BS$18*SUMIFS('3. Котельные'!$H$12:$H$14,'3. Котельные'!$D$12:$D$14,$D24)/SUM('3. Котельные'!$H$12:$H$14),0)</f>
        <v>0</v>
      </c>
      <c r="BT24" s="280">
        <f>BU24+BV24</f>
        <v>0</v>
      </c>
      <c r="BU24" s="340">
        <v>0</v>
      </c>
      <c r="BV24" s="280">
        <f>IFERROR('2. Затраты'!BV$18*SUMIFS('3. Котельные'!$H$12:$H$14,'3. Котельные'!$D$12:$D$14,$D24)/SUM('3. Котельные'!$H$12:$H$14),0)</f>
        <v>0</v>
      </c>
      <c r="BW24" s="280">
        <f>BX24+CB24+CF24+CJ24</f>
        <v>2.5999999999999996</v>
      </c>
      <c r="BX24" s="280">
        <f>BY24+BZ24</f>
        <v>2</v>
      </c>
      <c r="BY24" s="340">
        <v>2</v>
      </c>
      <c r="BZ24" s="280">
        <f>IFERROR('2. Затраты'!BZ$18*SUMIFS('3. Котельные'!$H$12:$H$14,'3. Котельные'!$D$12:$D$14,$D24)/SUM('3. Котельные'!$H$12:$H$14),0)</f>
        <v>0</v>
      </c>
      <c r="CA24" s="340">
        <v>3</v>
      </c>
      <c r="CB24" s="280">
        <f>CC24+CD24</f>
        <v>0.3</v>
      </c>
      <c r="CC24" s="340">
        <v>0.3</v>
      </c>
      <c r="CD24" s="280">
        <f>IFERROR('2. Затраты'!CD$18*SUMIFS('3. Котельные'!$H$12:$H$14,'3. Котельные'!$D$12:$D$14,$D24)/SUM('3. Котельные'!$H$12:$H$14),0)</f>
        <v>0</v>
      </c>
      <c r="CE24" s="340">
        <v>1</v>
      </c>
      <c r="CF24" s="280">
        <f>CG24+CH24</f>
        <v>0.3</v>
      </c>
      <c r="CG24" s="340">
        <v>0.3</v>
      </c>
      <c r="CH24" s="280">
        <f>IFERROR('2. Затраты'!CH$18*SUMIFS('3. Котельные'!$H$12:$H$14,'3. Котельные'!$D$12:$D$14,$D24)/SUM('3. Котельные'!$H$12:$H$14),0)</f>
        <v>0</v>
      </c>
      <c r="CI24" s="340">
        <v>1</v>
      </c>
      <c r="CJ24" s="280">
        <f>CK24+CL24</f>
        <v>0</v>
      </c>
      <c r="CK24" s="340">
        <v>0</v>
      </c>
      <c r="CL24" s="280">
        <f>IFERROR('2. Затраты'!CL$18*SUMIFS('3. Котельные'!$H$12:$H$14,'3. Котельные'!$D$12:$D$14,$D24)/SUM('3. Котельные'!$H$12:$H$14),0)</f>
        <v>0</v>
      </c>
      <c r="CM24" s="340">
        <v>0</v>
      </c>
      <c r="CN24" s="280">
        <f>CO24+CR24+CU24+CX24</f>
        <v>72.55</v>
      </c>
      <c r="CO24" s="280">
        <f>CP24+CQ24</f>
        <v>41.34</v>
      </c>
      <c r="CP24" s="340">
        <v>41.34</v>
      </c>
      <c r="CQ24" s="280">
        <f>IFERROR('2. Затраты'!CQ$18*SUMIFS('3. Котельные'!$H$12:$H$14,'3. Котельные'!$D$12:$D$14,$D24)/SUM('3. Котельные'!$H$12:$H$14),0)</f>
        <v>0</v>
      </c>
      <c r="CR24" s="280">
        <f>CS24+CT24</f>
        <v>11.76</v>
      </c>
      <c r="CS24" s="340">
        <v>11.76</v>
      </c>
      <c r="CT24" s="280">
        <f>IFERROR('2. Затраты'!CT$18*SUMIFS('3. Котельные'!$H$12:$H$14,'3. Котельные'!$D$12:$D$14,$D24)/SUM('3. Котельные'!$H$12:$H$14),0)</f>
        <v>0</v>
      </c>
      <c r="CU24" s="280">
        <f>CV24+CW24</f>
        <v>19.45</v>
      </c>
      <c r="CV24" s="340">
        <v>19.45</v>
      </c>
      <c r="CW24" s="280">
        <f>IFERROR('2. Затраты'!CW$18*SUMIFS('3. Котельные'!$H$12:$H$14,'3. Котельные'!$D$12:$D$14,$D24)/SUM('3. Котельные'!$H$12:$H$14),0)</f>
        <v>0</v>
      </c>
      <c r="CX24" s="280">
        <f>CY24+CZ24</f>
        <v>0</v>
      </c>
      <c r="CY24" s="340">
        <v>0</v>
      </c>
      <c r="CZ24" s="280">
        <f>IFERROR('2. Затраты'!CZ$18*SUMIFS('3. Котельные'!$H$12:$H$14,'3. Котельные'!$D$12:$D$14,$D24)/SUM('3. Котельные'!$H$12:$H$14),0)</f>
        <v>0</v>
      </c>
      <c r="DA24" s="280">
        <f>DB24*DC24</f>
        <v>0</v>
      </c>
      <c r="DB24" s="340">
        <v>0</v>
      </c>
      <c r="DC24" s="340">
        <v>0</v>
      </c>
      <c r="DD24" s="280">
        <f>DE24*DF24</f>
        <v>0</v>
      </c>
      <c r="DE24" s="340">
        <v>0</v>
      </c>
      <c r="DF24" s="340">
        <v>0</v>
      </c>
      <c r="DG24" s="340">
        <v>0</v>
      </c>
      <c r="DH24" s="340">
        <v>0</v>
      </c>
      <c r="DI24" s="280">
        <f>DJ24+DM24+DP24+DW24+DZ24+EC24+EG24</f>
        <v>74.25</v>
      </c>
      <c r="DJ24" s="280">
        <f>DK24+DL24</f>
        <v>0</v>
      </c>
      <c r="DK24" s="340">
        <v>0</v>
      </c>
      <c r="DL24" s="280">
        <f>IFERROR('2. Затраты'!DL$18*SUMIFS('3. Котельные'!$H$12:$H$14,'3. Котельные'!$D$12:$D$14,$D24)/SUM('3. Котельные'!$H$12:$H$14),0)</f>
        <v>0</v>
      </c>
      <c r="DM24" s="280">
        <f>DN24+DO24</f>
        <v>0</v>
      </c>
      <c r="DN24" s="340">
        <v>0</v>
      </c>
      <c r="DO24" s="280">
        <f>IFERROR('2. Затраты'!DO$18*SUMIFS('3. Котельные'!$H$12:$H$14,'3. Котельные'!$D$12:$D$14,$D24)/SUM('3. Котельные'!$H$12:$H$14),0)</f>
        <v>0</v>
      </c>
      <c r="DP24" s="280">
        <f>DQ24+DT24</f>
        <v>74.25</v>
      </c>
      <c r="DQ24" s="280">
        <f>DR24+DS24</f>
        <v>74.25</v>
      </c>
      <c r="DR24" s="340">
        <v>74.25</v>
      </c>
      <c r="DS24" s="280">
        <f>IFERROR('2. Затраты'!DS$18*SUMIFS('3. Котельные'!$H$12:$H$14,'3. Котельные'!$D$12:$D$14,$D24)/SUM('3. Котельные'!$H$12:$H$14),0)</f>
        <v>0</v>
      </c>
      <c r="DT24" s="280">
        <f>DU24+DV24</f>
        <v>0</v>
      </c>
      <c r="DU24" s="340">
        <v>0</v>
      </c>
      <c r="DV24" s="280">
        <f>IFERROR('2. Затраты'!DV$18*SUMIFS('3. Котельные'!$H$12:$H$14,'3. Котельные'!$D$12:$D$14,$D24)/SUM('3. Котельные'!$H$12:$H$14),0)</f>
        <v>0</v>
      </c>
      <c r="DW24" s="280">
        <f>DX24+DY24</f>
        <v>0</v>
      </c>
      <c r="DX24" s="340">
        <v>0</v>
      </c>
      <c r="DY24" s="280">
        <f>IFERROR('2. Затраты'!DY$18*SUMIFS('3. Котельные'!$H$12:$H$14,'3. Котельные'!$D$12:$D$14,$D24)/SUM('3. Котельные'!$H$12:$H$14),0)</f>
        <v>0</v>
      </c>
      <c r="DZ24" s="280">
        <f>EA24+EB24</f>
        <v>0</v>
      </c>
      <c r="EA24" s="340">
        <v>0</v>
      </c>
      <c r="EB24" s="280">
        <f>IFERROR('2. Затраты'!EB$18*SUMIFS('3. Котельные'!$H$12:$H$14,'3. Котельные'!$D$12:$D$14,$D24)/SUM('3. Котельные'!$H$12:$H$14),0)</f>
        <v>0</v>
      </c>
      <c r="EC24" s="280">
        <f>ED24+EE24</f>
        <v>0</v>
      </c>
      <c r="ED24" s="340">
        <v>0</v>
      </c>
      <c r="EE24" s="280">
        <f>IFERROR('2. Затраты'!EE$18*SUMIFS('3. Котельные'!$H$12:$H$14,'3. Котельные'!$D$12:$D$14,$D24)/SUM('3. Котельные'!$H$12:$H$14),0)</f>
        <v>0</v>
      </c>
      <c r="EF24" s="311"/>
      <c r="EG24" s="280">
        <f>EH24+EI24</f>
        <v>0</v>
      </c>
      <c r="EH24" s="340">
        <v>0</v>
      </c>
      <c r="EI24" s="280">
        <f>IFERROR('2. Затраты'!EI$18*SUMIFS('3. Котельные'!$H$12:$H$14,'3. Котельные'!$D$12:$D$14,$D24)/SUM('3. Котельные'!$H$12:$H$14),0)</f>
        <v>0</v>
      </c>
      <c r="EJ24" s="282">
        <f>EK24+EN24+ER24</f>
        <v>63.97</v>
      </c>
      <c r="EK24" s="280">
        <f>EL24+EM24</f>
        <v>57.72</v>
      </c>
      <c r="EL24" s="340">
        <v>57.72</v>
      </c>
      <c r="EM24" s="280">
        <f>IFERROR('2. Затраты'!EM$18*SUMIFS('3. Котельные'!$H$12:$H$14,'3. Котельные'!$D$12:$D$14,$D24)/SUM('3. Котельные'!$H$12:$H$14),0)</f>
        <v>0</v>
      </c>
      <c r="EN24" s="280">
        <f>EO24+EP24</f>
        <v>0</v>
      </c>
      <c r="EO24" s="340">
        <v>0</v>
      </c>
      <c r="EP24" s="280">
        <f>IFERROR('2. Затраты'!EP$18*SUMIFS('3. Котельные'!$H$12:$H$14,'3. Котельные'!$D$12:$D$14,$D24)/SUM('3. Котельные'!$H$12:$H$14),0)</f>
        <v>0</v>
      </c>
      <c r="EQ24" s="311" t="s">
        <v>869</v>
      </c>
      <c r="ER24" s="280">
        <f>ES24+ET24</f>
        <v>6.25</v>
      </c>
      <c r="ES24" s="340">
        <v>6.25</v>
      </c>
      <c r="ET24" s="280">
        <f>IFERROR('2. Затраты'!ET$18*SUMIFS('3. Котельные'!$H$12:$H$14,'3. Котельные'!$D$12:$D$14,$D24)/SUM('3. Котельные'!$H$12:$H$14),0)</f>
        <v>0</v>
      </c>
      <c r="EU24" s="280">
        <f>EV24+EY24+FC24+FG24</f>
        <v>0</v>
      </c>
      <c r="EV24" s="280">
        <f>EW24+EX24</f>
        <v>0</v>
      </c>
      <c r="EW24" s="340">
        <v>0</v>
      </c>
      <c r="EX24" s="280">
        <f>IFERROR('2. Затраты'!EX$18*SUMIFS('3. Котельные'!$H$12:$H$14,'3. Котельные'!$D$12:$D$14,$D24)/SUM('3. Котельные'!$H$12:$H$14),0)</f>
        <v>0</v>
      </c>
      <c r="EY24" s="280">
        <f>EZ24+FA24</f>
        <v>0</v>
      </c>
      <c r="EZ24" s="340">
        <v>0</v>
      </c>
      <c r="FA24" s="280">
        <f>IFERROR('2. Затраты'!FA$18*SUMIFS('3. Котельные'!$H$12:$H$14,'3. Котельные'!$D$12:$D$14,$D24)/SUM('3. Котельные'!$H$12:$H$14),0)</f>
        <v>0</v>
      </c>
      <c r="FB24" s="311" t="s">
        <v>869</v>
      </c>
      <c r="FC24" s="280">
        <f>FD24+FE24</f>
        <v>0</v>
      </c>
      <c r="FD24" s="340">
        <v>0</v>
      </c>
      <c r="FE24" s="280">
        <f>IFERROR('2. Затраты'!FE$18*SUMIFS('3. Котельные'!$H$12:$H$14,'3. Котельные'!$D$12:$D$14,$D24)/SUM('3. Котельные'!$H$12:$H$14),0)</f>
        <v>0</v>
      </c>
      <c r="FF24" s="311" t="s">
        <v>869</v>
      </c>
      <c r="FG24" s="280">
        <f>FH24+FI24</f>
        <v>0</v>
      </c>
      <c r="FH24" s="340">
        <v>0</v>
      </c>
      <c r="FI24" s="280">
        <f>IFERROR('2. Затраты'!FI$18*SUMIFS('3. Котельные'!$H$12:$H$14,'3. Котельные'!$D$12:$D$14,$D24)/SUM('3. Котельные'!$H$12:$H$14),0)</f>
        <v>0</v>
      </c>
      <c r="FJ24" s="280">
        <f>FK24+FN24+FQ24+FT24+FW24+FZ24+GC24+GF24+GI24+GL24+GO24+GS24</f>
        <v>0</v>
      </c>
      <c r="FK24" s="280">
        <f>FL24+FM24</f>
        <v>0</v>
      </c>
      <c r="FL24" s="340">
        <v>0</v>
      </c>
      <c r="FM24" s="280">
        <f>IFERROR('2. Затраты'!FM$18*SUMIFS('3. Котельные'!$H$12:$H$14,'3. Котельные'!$D$12:$D$14,$D24)/SUM('3. Котельные'!$H$12:$H$14),0)</f>
        <v>0</v>
      </c>
      <c r="FN24" s="280">
        <f>FO24+FP24</f>
        <v>0</v>
      </c>
      <c r="FO24" s="340">
        <v>0</v>
      </c>
      <c r="FP24" s="280">
        <f>IFERROR('2. Затраты'!FP$18*SUMIFS('3. Котельные'!$H$12:$H$14,'3. Котельные'!$D$12:$D$14,$D24)/SUM('3. Котельные'!$H$12:$H$14),0)</f>
        <v>0</v>
      </c>
      <c r="FQ24" s="280">
        <f>FR24+FS24</f>
        <v>0</v>
      </c>
      <c r="FR24" s="340">
        <v>0</v>
      </c>
      <c r="FS24" s="280">
        <f>IFERROR('2. Затраты'!FS$18*SUMIFS('3. Котельные'!$H$12:$H$14,'3. Котельные'!$D$12:$D$14,$D24)/SUM('3. Котельные'!$H$12:$H$14),0)</f>
        <v>0</v>
      </c>
      <c r="FT24" s="280">
        <f>FU24+FV24</f>
        <v>0</v>
      </c>
      <c r="FU24" s="340">
        <v>0</v>
      </c>
      <c r="FV24" s="280">
        <f>IFERROR('2. Затраты'!FV$18*SUMIFS('3. Котельные'!$H$12:$H$14,'3. Котельные'!$D$12:$D$14,$D24)/SUM('3. Котельные'!$H$12:$H$14),0)</f>
        <v>0</v>
      </c>
      <c r="FW24" s="280">
        <f>FX24+FY24</f>
        <v>0</v>
      </c>
      <c r="FX24" s="340">
        <v>0</v>
      </c>
      <c r="FY24" s="280">
        <f>IFERROR('2. Затраты'!FY$18*SUMIFS('3. Котельные'!$H$12:$H$14,'3. Котельные'!$D$12:$D$14,$D24)/SUM('3. Котельные'!$H$12:$H$14),0)</f>
        <v>0</v>
      </c>
      <c r="FZ24" s="280">
        <f>GA24+GB24</f>
        <v>0</v>
      </c>
      <c r="GA24" s="340">
        <v>0</v>
      </c>
      <c r="GB24" s="280">
        <f>IFERROR('2. Затраты'!GB$18*SUMIFS('3. Котельные'!$H$12:$H$14,'3. Котельные'!$D$12:$D$14,$D24)/SUM('3. Котельные'!$H$12:$H$14),0)</f>
        <v>0</v>
      </c>
      <c r="GC24" s="280">
        <f>GD24+GE24</f>
        <v>0</v>
      </c>
      <c r="GD24" s="340">
        <v>0</v>
      </c>
      <c r="GE24" s="280">
        <f>IFERROR('2. Затраты'!GE$18*SUMIFS('3. Котельные'!$H$12:$H$14,'3. Котельные'!$D$12:$D$14,$D24)/SUM('3. Котельные'!$H$12:$H$14),0)</f>
        <v>0</v>
      </c>
      <c r="GF24" s="280">
        <f>GG24+GH24</f>
        <v>0</v>
      </c>
      <c r="GG24" s="340">
        <v>0</v>
      </c>
      <c r="GH24" s="280">
        <f>IFERROR('2. Затраты'!GH$18*SUMIFS('3. Котельные'!$H$12:$H$14,'3. Котельные'!$D$12:$D$14,$D24)/SUM('3. Котельные'!$H$12:$H$14),0)</f>
        <v>0</v>
      </c>
      <c r="GI24" s="280">
        <f>GJ24+GK24</f>
        <v>0</v>
      </c>
      <c r="GJ24" s="340">
        <v>0</v>
      </c>
      <c r="GK24" s="280">
        <f>IFERROR('2. Затраты'!GK$18*SUMIFS('3. Котельные'!$H$12:$H$14,'3. Котельные'!$D$12:$D$14,$D24)/SUM('3. Котельные'!$H$12:$H$14),0)</f>
        <v>0</v>
      </c>
      <c r="GL24" s="280">
        <f>GM24+GN24</f>
        <v>0</v>
      </c>
      <c r="GM24" s="340">
        <v>0</v>
      </c>
      <c r="GN24" s="280">
        <f>IFERROR('2. Затраты'!GN$18*SUMIFS('3. Котельные'!$H$12:$H$14,'3. Котельные'!$D$12:$D$14,$D24)/SUM('3. Котельные'!$H$12:$H$14),0)</f>
        <v>0</v>
      </c>
      <c r="GO24" s="280">
        <f>GP24+GQ24</f>
        <v>0</v>
      </c>
      <c r="GP24" s="340">
        <v>0</v>
      </c>
      <c r="GQ24" s="280">
        <f>IFERROR('2. Затраты'!GQ$18*SUMIFS('3. Котельные'!$H$12:$H$14,'3. Котельные'!$D$12:$D$14,$D24)/SUM('3. Котельные'!$H$12:$H$14),0)</f>
        <v>0</v>
      </c>
      <c r="GR24" s="311" t="s">
        <v>869</v>
      </c>
      <c r="GS24" s="280">
        <f>GT24+GU24</f>
        <v>0</v>
      </c>
      <c r="GT24" s="340">
        <v>0</v>
      </c>
      <c r="GU24" s="280">
        <f>IFERROR('2. Затраты'!GU$18*SUMIFS('3. Котельные'!$H$12:$H$14,'3. Котельные'!$D$12:$D$14,$D24)/SUM('3. Котельные'!$H$12:$H$14),0)</f>
        <v>0</v>
      </c>
      <c r="GV24" s="280">
        <f>GW24+GX24</f>
        <v>0</v>
      </c>
      <c r="GW24" s="340">
        <v>0</v>
      </c>
      <c r="GX24" s="280">
        <f>IFERROR('2. Затраты'!GX$18*SUMIFS('3. Котельные'!$H$12:$H$14,'3. Котельные'!$D$12:$D$14,$D24)/SUM('3. Котельные'!$H$12:$H$14),0)</f>
        <v>0</v>
      </c>
      <c r="GY24" s="280">
        <f>GZ24+HA24</f>
        <v>0</v>
      </c>
      <c r="GZ24" s="340">
        <v>0</v>
      </c>
      <c r="HA24" s="280">
        <f>IFERROR('2. Затраты'!HA$18*SUMIFS('3. Котельные'!$H$12:$H$14,'3. Котельные'!$D$12:$D$14,$D24)/SUM('3. Котельные'!$H$12:$H$14),0)</f>
        <v>0</v>
      </c>
      <c r="HB24" s="280">
        <f>HC24+HD24</f>
        <v>0</v>
      </c>
      <c r="HC24" s="340">
        <v>0</v>
      </c>
      <c r="HD24" s="280">
        <f>IFERROR('2. Затраты'!HD$18*SUMIFS('3. Котельные'!$H$12:$H$14,'3. Котельные'!$D$12:$D$14,$D24)/SUM('3. Котельные'!$H$12:$H$14),0)</f>
        <v>0</v>
      </c>
      <c r="HE24" s="280">
        <f>HF24+HG24</f>
        <v>0</v>
      </c>
      <c r="HF24" s="340">
        <v>0</v>
      </c>
      <c r="HG24" s="280">
        <f>IFERROR('2. Затраты'!HG$18*SUMIFS('3. Котельные'!$H$12:$H$14,'3. Котельные'!$D$12:$D$14,$D24)/SUM('3. Котельные'!$H$12:$H$14),0)</f>
        <v>0</v>
      </c>
      <c r="HH24" s="280">
        <f>HI24+HM24</f>
        <v>0</v>
      </c>
      <c r="HI24" s="280">
        <f>HJ24+HK24</f>
        <v>0</v>
      </c>
      <c r="HJ24" s="340">
        <v>0</v>
      </c>
      <c r="HK24" s="280">
        <f>IFERROR('2. Затраты'!HK$18*SUMIFS('3. Котельные'!$H$12:$H$14,'3. Котельные'!$D$12:$D$14,$D24)/SUM('3. Котельные'!$H$12:$H$14),0)</f>
        <v>0</v>
      </c>
      <c r="HL24" s="311" t="s">
        <v>869</v>
      </c>
      <c r="HM24" s="280">
        <f>HN24+HO24</f>
        <v>0</v>
      </c>
      <c r="HN24" s="340">
        <v>0</v>
      </c>
      <c r="HO24" s="280">
        <f>IFERROR('2. Затраты'!HO$18*SUMIFS('3. Котельные'!$H$12:$H$14,'3. Котельные'!$D$12:$D$14,$D24)/SUM('3. Котельные'!$H$12:$H$14),0)</f>
        <v>0</v>
      </c>
      <c r="HP24" s="280">
        <f>HQ24+HR24</f>
        <v>0</v>
      </c>
      <c r="HQ24" s="340">
        <v>0</v>
      </c>
      <c r="HR24" s="280">
        <f>IFERROR('2. Затраты'!HR$18*SUMIFS('3. Котельные'!$H$12:$H$14,'3. Котельные'!$D$12:$D$14,$D24)/SUM('3. Котельные'!$H$12:$H$14),0)</f>
        <v>0</v>
      </c>
      <c r="HS24" s="280">
        <f>HT24+HW24</f>
        <v>0</v>
      </c>
      <c r="HT24" s="280">
        <f>HU24+HV24</f>
        <v>0</v>
      </c>
      <c r="HU24" s="340">
        <v>0</v>
      </c>
      <c r="HV24" s="280">
        <f>IFERROR('2. Затраты'!HV$18*SUMIFS('3. Котельные'!$H$12:$H$14,'3. Котельные'!$D$12:$D$14,$D24)/SUM('3. Котельные'!$H$12:$H$14),0)</f>
        <v>0</v>
      </c>
      <c r="HW24" s="280">
        <f>HX24+HY24</f>
        <v>0</v>
      </c>
      <c r="HX24" s="340">
        <v>0</v>
      </c>
      <c r="HY24" s="280">
        <f>IFERROR('2. Затраты'!HY$18*SUMIFS('3. Котельные'!$H$12:$H$14,'3. Котельные'!$D$12:$D$14,$D24)/SUM('3. Котельные'!$H$12:$H$14),0)</f>
        <v>0</v>
      </c>
      <c r="HZ24" s="280">
        <f>IA24+IB24</f>
        <v>0</v>
      </c>
      <c r="IA24" s="340">
        <v>0</v>
      </c>
      <c r="IB24" s="280">
        <f>IFERROR('2. Затраты'!IB$18*SUMIFS('3. Котельные'!$H$12:$H$14,'3. Котельные'!$D$12:$D$14,$D24)/SUM('3. Котельные'!$H$12:$H$14),0)</f>
        <v>0</v>
      </c>
      <c r="IC24" s="280">
        <f>ID24+IG24+IJ24</f>
        <v>0</v>
      </c>
      <c r="ID24" s="280">
        <f>IE24+IF24</f>
        <v>0</v>
      </c>
      <c r="IE24" s="340">
        <v>0</v>
      </c>
      <c r="IF24" s="280">
        <f>IFERROR('2. Затраты'!IF$18*SUMIFS('3. Котельные'!$H$12:$H$14,'3. Котельные'!$D$12:$D$14,$D24)/SUM('3. Котельные'!$H$12:$H$14),0)</f>
        <v>0</v>
      </c>
      <c r="IG24" s="280">
        <f>IH24+II24</f>
        <v>0</v>
      </c>
      <c r="IH24" s="340">
        <v>0</v>
      </c>
      <c r="II24" s="280">
        <f>IFERROR('2. Затраты'!II$18*SUMIFS('3. Котельные'!$H$12:$H$14,'3. Котельные'!$D$12:$D$14,$D24)/SUM('3. Котельные'!$H$12:$H$14),0)</f>
        <v>0</v>
      </c>
      <c r="IJ24" s="280">
        <f>IK24+IL24</f>
        <v>0</v>
      </c>
      <c r="IK24" s="340">
        <v>0</v>
      </c>
      <c r="IL24" s="280">
        <f>IFERROR('2. Затраты'!IL$18*SUMIFS('3. Котельные'!$H$12:$H$14,'3. Котельные'!$D$12:$D$14,$D24)/SUM('3. Котельные'!$H$12:$H$14),0)</f>
        <v>0</v>
      </c>
      <c r="IM24" s="280">
        <f>IN24+IQ24+IU24+IX24</f>
        <v>6.25</v>
      </c>
      <c r="IN24" s="280">
        <f>IO24+IP24</f>
        <v>0</v>
      </c>
      <c r="IO24" s="340">
        <v>0</v>
      </c>
      <c r="IP24" s="280">
        <f>IFERROR('2. Затраты'!IP$18*SUMIFS('3. Котельные'!$H$12:$H$14,'3. Котельные'!$D$12:$D$14,$D24)/SUM('3. Котельные'!$H$12:$H$14),0)</f>
        <v>0</v>
      </c>
      <c r="IQ24" s="280">
        <f>IR24+IS24</f>
        <v>0</v>
      </c>
      <c r="IR24" s="340">
        <v>0</v>
      </c>
      <c r="IS24" s="280">
        <f>IFERROR('2. Затраты'!IS$18*SUMIFS('3. Котельные'!$H$12:$H$14,'3. Котельные'!$D$12:$D$14,$D24)/SUM('3. Котельные'!$H$12:$H$14),0)</f>
        <v>0</v>
      </c>
      <c r="IT24" s="311" t="s">
        <v>869</v>
      </c>
      <c r="IU24" s="280">
        <f>IV24+IW24</f>
        <v>0</v>
      </c>
      <c r="IV24" s="340">
        <v>0</v>
      </c>
      <c r="IW24" s="280">
        <f>IFERROR('2. Затраты'!IW$18*SUMIFS('3. Котельные'!$H$12:$H$14,'3. Котельные'!$D$12:$D$14,$D24)/SUM('3. Котельные'!$H$12:$H$14),0)</f>
        <v>0</v>
      </c>
      <c r="IX24" s="280">
        <f>IY24+JB24+JE24+JH24+JL24</f>
        <v>6.25</v>
      </c>
      <c r="IY24" s="280">
        <f>IZ24+JA24</f>
        <v>0</v>
      </c>
      <c r="IZ24" s="340">
        <v>0</v>
      </c>
      <c r="JA24" s="280">
        <f>IFERROR('2. Затраты'!JA$18*SUMIFS('3. Котельные'!$H$12:$H$14,'3. Котельные'!$D$12:$D$14,$D24)/SUM('3. Котельные'!$H$12:$H$14),0)</f>
        <v>0</v>
      </c>
      <c r="JB24" s="280">
        <f>JC24+JD24</f>
        <v>0</v>
      </c>
      <c r="JC24" s="340">
        <v>0</v>
      </c>
      <c r="JD24" s="280">
        <f>IFERROR('2. Затраты'!JD$18*SUMIFS('3. Котельные'!$H$12:$H$14,'3. Котельные'!$D$12:$D$14,$D24)/SUM('3. Котельные'!$H$12:$H$14),0)</f>
        <v>0</v>
      </c>
      <c r="JE24" s="280">
        <f>JF24+JG24</f>
        <v>0</v>
      </c>
      <c r="JF24" s="340">
        <v>0</v>
      </c>
      <c r="JG24" s="280">
        <f>IFERROR('2. Затраты'!JG$18*SUMIFS('3. Котельные'!$H$12:$H$14,'3. Котельные'!$D$12:$D$14,$D24)/SUM('3. Котельные'!$H$12:$H$14),0)</f>
        <v>0</v>
      </c>
      <c r="JH24" s="280">
        <f>JI24+JJ24</f>
        <v>0</v>
      </c>
      <c r="JI24" s="340">
        <v>0</v>
      </c>
      <c r="JJ24" s="280">
        <f>IFERROR('2. Затраты'!JJ$18*SUMIFS('3. Котельные'!$H$12:$H$14,'3. Котельные'!$D$12:$D$14,$D24)/SUM('3. Котельные'!$H$12:$H$14),0)</f>
        <v>0</v>
      </c>
      <c r="JK24" s="311" t="s">
        <v>869</v>
      </c>
      <c r="JL24" s="280">
        <f>JM24+JN24</f>
        <v>6.25</v>
      </c>
      <c r="JM24" s="340">
        <v>6.25</v>
      </c>
      <c r="JN24" s="280">
        <f>IFERROR('2. Затраты'!JN$18*SUMIFS('3. Котельные'!$H$12:$H$14,'3. Котельные'!$D$12:$D$14,$D24)/SUM('3. Котельные'!$H$12:$H$14),0)</f>
        <v>0</v>
      </c>
      <c r="JO24" s="309"/>
      <c r="JP24" s="280">
        <f>JQ24+JT24</f>
        <v>0</v>
      </c>
      <c r="JQ24" s="280">
        <f>JR24+JS24</f>
        <v>0</v>
      </c>
      <c r="JR24" s="340">
        <v>0</v>
      </c>
      <c r="JS24" s="280">
        <f>IFERROR('2. Затраты'!JS$18*SUMIFS('3. Котельные'!$H$12:$H$14,'3. Котельные'!$D$12:$D$14,$D24)/SUM('3. Котельные'!$H$12:$H$14),0)</f>
        <v>0</v>
      </c>
      <c r="JT24" s="280">
        <f>JU24+JV24</f>
        <v>0</v>
      </c>
      <c r="JU24" s="340">
        <v>0</v>
      </c>
      <c r="JV24" s="280">
        <f>IFERROR('2. Затраты'!JV$18*SUMIFS('3. Котельные'!$H$12:$H$14,'3. Котельные'!$D$12:$D$14,$D24)/SUM('3. Котельные'!$H$12:$H$14),0)</f>
        <v>0</v>
      </c>
      <c r="JW24" s="280">
        <f>JX24+JY24</f>
        <v>0</v>
      </c>
      <c r="JX24" s="340">
        <v>0</v>
      </c>
      <c r="JY24" s="280">
        <f>IFERROR('2. Затраты'!JY$18*SUMIFS('3. Котельные'!$H$12:$H$14,'3. Котельные'!$D$12:$D$14,$D24)/SUM('3. Котельные'!$H$12:$H$14),0)</f>
        <v>0</v>
      </c>
      <c r="JZ24" s="280">
        <f>KA24+KB24</f>
        <v>0</v>
      </c>
      <c r="KA24" s="340">
        <v>0</v>
      </c>
      <c r="KB24" s="280">
        <f>IFERROR('2. Затраты'!KB$18*SUMIFS('3. Котельные'!$H$12:$H$14,'3. Котельные'!$D$12:$D$14,$D24)/SUM('3. Котельные'!$H$12:$H$14),0)</f>
        <v>0</v>
      </c>
      <c r="KC24" s="280">
        <f>KD24+KE24</f>
        <v>0</v>
      </c>
      <c r="KD24" s="340">
        <v>0</v>
      </c>
      <c r="KE24" s="280">
        <f>IFERROR('2. Затраты'!KE$18*SUMIFS('3. Котельные'!$H$12:$H$14,'3. Котельные'!$D$12:$D$14,$D24)/SUM('3. Котельные'!$H$12:$H$14),0)</f>
        <v>0</v>
      </c>
      <c r="KF24" s="280">
        <f>JW24+JZ24+KC24+JP24+JO24+IM24+IC24+HZ24+HS24+HP24+GV24+GY24+HB24+HE24+HH24+FJ24+EU24+EJ24+DI24+DH24+DG24+DD24+DA24+CN24+BF24+AQ24+G24</f>
        <v>805.33999999999992</v>
      </c>
      <c r="KG24" s="340">
        <v>92.59</v>
      </c>
      <c r="KH24" s="280">
        <f>KI24+KL24+KO24+KS24</f>
        <v>0</v>
      </c>
      <c r="KI24" s="280">
        <f>KJ24+KK24</f>
        <v>0</v>
      </c>
      <c r="KJ24" s="340">
        <v>0</v>
      </c>
      <c r="KK24" s="280">
        <f>IFERROR('2. Затраты'!KK$18*SUMIFS('3. Котельные'!$H$12:$H$14,'3. Котельные'!$D$12:$D$14,$D24)/SUM('3. Котельные'!$H$12:$H$14),0)</f>
        <v>0</v>
      </c>
      <c r="KL24" s="280">
        <f>KM24+KN24</f>
        <v>0</v>
      </c>
      <c r="KM24" s="340">
        <v>0</v>
      </c>
      <c r="KN24" s="280">
        <f>IFERROR('2. Затраты'!KN$18*SUMIFS('3. Котельные'!$H$12:$H$14,'3. Котельные'!$D$12:$D$14,$D24)/SUM('3. Котельные'!$H$12:$H$14),0)</f>
        <v>0</v>
      </c>
      <c r="KO24" s="280">
        <f>KP24+KQ24</f>
        <v>0</v>
      </c>
      <c r="KP24" s="340">
        <v>0</v>
      </c>
      <c r="KQ24" s="280">
        <f>IFERROR('2. Затраты'!KQ$18*SUMIFS('3. Котельные'!$H$12:$H$14,'3. Котельные'!$D$12:$D$14,$D24)/SUM('3. Котельные'!$H$12:$H$14),0)</f>
        <v>0</v>
      </c>
      <c r="KR24" s="311" t="s">
        <v>869</v>
      </c>
      <c r="KS24" s="280">
        <f>KT24+KU24</f>
        <v>0</v>
      </c>
      <c r="KT24" s="340">
        <v>0</v>
      </c>
      <c r="KU24" s="280">
        <f>IFERROR('2. Затраты'!KU$18*SUMIFS('3. Котельные'!$H$12:$H$14,'3. Котельные'!$D$12:$D$14,$D24)/SUM('3. Котельные'!$H$12:$H$14),0)</f>
        <v>0</v>
      </c>
      <c r="KV24" s="234"/>
    </row>
    <row r="25" spans="3:308">
      <c r="C25" s="410"/>
      <c r="D25" s="486"/>
      <c r="E25" s="492"/>
      <c r="F25" s="411">
        <v>2017</v>
      </c>
      <c r="G25" s="281">
        <f>H25+S25+P25+Q25+R25+AD25+AI25+SUM(AJ25:AP25)</f>
        <v>326.85999930999998</v>
      </c>
      <c r="H25" s="281">
        <f>SUM(I25:O25)</f>
        <v>326.85999930999998</v>
      </c>
      <c r="I25" s="391">
        <v>326.85999930999998</v>
      </c>
      <c r="J25" s="339">
        <v>0</v>
      </c>
      <c r="K25" s="339">
        <v>0</v>
      </c>
      <c r="L25" s="339">
        <v>0</v>
      </c>
      <c r="M25" s="339">
        <v>0</v>
      </c>
      <c r="N25" s="339">
        <v>0</v>
      </c>
      <c r="O25" s="339">
        <v>0</v>
      </c>
      <c r="P25" s="339">
        <v>0</v>
      </c>
      <c r="Q25" s="339">
        <v>0</v>
      </c>
      <c r="R25" s="339">
        <v>0</v>
      </c>
      <c r="S25" s="281">
        <f>SUM(T25:AC25)</f>
        <v>0</v>
      </c>
      <c r="T25" s="339">
        <v>0</v>
      </c>
      <c r="U25" s="339">
        <v>0</v>
      </c>
      <c r="V25" s="339">
        <v>0</v>
      </c>
      <c r="W25" s="339">
        <v>0</v>
      </c>
      <c r="X25" s="339">
        <v>0</v>
      </c>
      <c r="Y25" s="339">
        <v>0</v>
      </c>
      <c r="Z25" s="339">
        <v>0</v>
      </c>
      <c r="AA25" s="339">
        <v>0</v>
      </c>
      <c r="AB25" s="339">
        <v>0</v>
      </c>
      <c r="AC25" s="339">
        <v>0</v>
      </c>
      <c r="AD25" s="281">
        <f>SUM(AE25:AH25)</f>
        <v>0</v>
      </c>
      <c r="AE25" s="339">
        <v>0</v>
      </c>
      <c r="AF25" s="339">
        <v>0</v>
      </c>
      <c r="AG25" s="339">
        <v>0</v>
      </c>
      <c r="AH25" s="339">
        <v>0</v>
      </c>
      <c r="AI25" s="339">
        <v>0</v>
      </c>
      <c r="AJ25" s="339">
        <v>0</v>
      </c>
      <c r="AK25" s="339">
        <v>0</v>
      </c>
      <c r="AL25" s="339">
        <v>0</v>
      </c>
      <c r="AM25" s="339">
        <v>0</v>
      </c>
      <c r="AN25" s="339">
        <v>0</v>
      </c>
      <c r="AO25" s="339">
        <v>0</v>
      </c>
      <c r="AP25" s="339">
        <v>0</v>
      </c>
      <c r="AQ25" s="281">
        <f>AR25+AY25</f>
        <v>132.79</v>
      </c>
      <c r="AR25" s="281">
        <f>AS25+AT25</f>
        <v>132.79</v>
      </c>
      <c r="AS25" s="339">
        <v>0</v>
      </c>
      <c r="AT25" s="281">
        <f>SUM(AU25:AX25)</f>
        <v>132.79</v>
      </c>
      <c r="AU25" s="339">
        <v>132.79</v>
      </c>
      <c r="AV25" s="339">
        <v>0</v>
      </c>
      <c r="AW25" s="339">
        <v>0</v>
      </c>
      <c r="AX25" s="339">
        <v>0</v>
      </c>
      <c r="AY25" s="281">
        <f>SUM(AZ25:BA25)</f>
        <v>0</v>
      </c>
      <c r="AZ25" s="339">
        <v>0</v>
      </c>
      <c r="BA25" s="281">
        <f>SUM(BB25:BE25)</f>
        <v>0</v>
      </c>
      <c r="BB25" s="339">
        <v>0</v>
      </c>
      <c r="BC25" s="339">
        <v>0</v>
      </c>
      <c r="BD25" s="339">
        <v>0</v>
      </c>
      <c r="BE25" s="339">
        <v>0</v>
      </c>
      <c r="BF25" s="281">
        <f>BG25+BJ25+BQ25+BT25</f>
        <v>172.79</v>
      </c>
      <c r="BG25" s="281">
        <f>SUM(BH25:BI25)</f>
        <v>105.89</v>
      </c>
      <c r="BH25" s="341">
        <v>105.89</v>
      </c>
      <c r="BI25" s="281">
        <f>IFERROR('2. Затраты'!BI$19*SUMIFS('3. Котельные'!$I$12:$I$14,'3. Котельные'!$D$12:$D$14,$D24)/SUM('3. Котельные'!$I$12:$I$14),0)</f>
        <v>0</v>
      </c>
      <c r="BJ25" s="281">
        <f>BK25+BN25</f>
        <v>14.66</v>
      </c>
      <c r="BK25" s="281">
        <f>SUM(BL25:BM25)</f>
        <v>0</v>
      </c>
      <c r="BL25" s="341">
        <v>0</v>
      </c>
      <c r="BM25" s="281">
        <f>IFERROR('2. Затраты'!BM$19*SUMIFS('3. Котельные'!$I$12:$I$14,'3. Котельные'!$D$12:$D$14,$D24)/SUM('3. Котельные'!$I$12:$I$14),0)</f>
        <v>0</v>
      </c>
      <c r="BN25" s="283">
        <f>BO25+BP25</f>
        <v>14.66</v>
      </c>
      <c r="BO25" s="341">
        <v>14.66</v>
      </c>
      <c r="BP25" s="281">
        <f>IFERROR('2. Затраты'!BP$19*SUMIFS('3. Котельные'!$I$12:$I$14,'3. Котельные'!$D$12:$D$14,$D24)/SUM('3. Котельные'!$I$12:$I$14),0)</f>
        <v>0</v>
      </c>
      <c r="BQ25" s="281">
        <f>BR25+BS25</f>
        <v>52.24</v>
      </c>
      <c r="BR25" s="341">
        <v>52.24</v>
      </c>
      <c r="BS25" s="281">
        <f>IFERROR('2. Затраты'!BS$19*SUMIFS('3. Котельные'!$I$12:$I$14,'3. Котельные'!$D$12:$D$14,$D24)/SUM('3. Котельные'!$I$12:$I$14),0)</f>
        <v>0</v>
      </c>
      <c r="BT25" s="281">
        <f>BU25+BV25</f>
        <v>0</v>
      </c>
      <c r="BU25" s="341">
        <v>0</v>
      </c>
      <c r="BV25" s="281">
        <f>IFERROR('2. Затраты'!BV$19*SUMIFS('3. Котельные'!$I$12:$I$14,'3. Котельные'!$D$12:$D$14,$D24)/SUM('3. Котельные'!$I$12:$I$14),0)</f>
        <v>0</v>
      </c>
      <c r="BW25" s="281">
        <f>BX25+CB25+CF25+CJ25</f>
        <v>2.5999999999999996</v>
      </c>
      <c r="BX25" s="281">
        <f>BY25+BZ25</f>
        <v>2</v>
      </c>
      <c r="BY25" s="341">
        <v>2</v>
      </c>
      <c r="BZ25" s="281">
        <f>IFERROR('2. Затраты'!BZ$19*SUMIFS('3. Котельные'!$I$12:$I$14,'3. Котельные'!$D$12:$D$14,$D24)/SUM('3. Котельные'!$I$12:$I$14),0)</f>
        <v>0</v>
      </c>
      <c r="CA25" s="341">
        <v>3</v>
      </c>
      <c r="CB25" s="281">
        <f>CC25+CD25</f>
        <v>0.3</v>
      </c>
      <c r="CC25" s="341">
        <v>0.3</v>
      </c>
      <c r="CD25" s="281">
        <f>IFERROR('2. Затраты'!CD$19*SUMIFS('3. Котельные'!$I$12:$I$14,'3. Котельные'!$D$12:$D$14,$D24)/SUM('3. Котельные'!$I$12:$I$14),0)</f>
        <v>0</v>
      </c>
      <c r="CE25" s="341">
        <v>1</v>
      </c>
      <c r="CF25" s="281">
        <f>CG25+CH25</f>
        <v>0.3</v>
      </c>
      <c r="CG25" s="341">
        <v>0.3</v>
      </c>
      <c r="CH25" s="281">
        <f>IFERROR('2. Затраты'!CH$19*SUMIFS('3. Котельные'!$I$12:$I$14,'3. Котельные'!$D$12:$D$14,$D24)/SUM('3. Котельные'!$I$12:$I$14),0)</f>
        <v>0</v>
      </c>
      <c r="CI25" s="341">
        <v>1</v>
      </c>
      <c r="CJ25" s="281">
        <f>CK25+CL25</f>
        <v>0</v>
      </c>
      <c r="CK25" s="341">
        <v>0</v>
      </c>
      <c r="CL25" s="281">
        <f>IFERROR('2. Затраты'!CL$19*SUMIFS('3. Котельные'!$I$12:$I$14,'3. Котельные'!$D$12:$D$14,$D24)/SUM('3. Котельные'!$I$12:$I$14),0)</f>
        <v>0</v>
      </c>
      <c r="CM25" s="341">
        <v>0</v>
      </c>
      <c r="CN25" s="281">
        <f>CO25+CR25+CU25+CX25</f>
        <v>52.7</v>
      </c>
      <c r="CO25" s="281">
        <f>CP25+CQ25</f>
        <v>32.92</v>
      </c>
      <c r="CP25" s="341">
        <v>32.92</v>
      </c>
      <c r="CQ25" s="281">
        <f>IFERROR('2. Затраты'!CQ$19*SUMIFS('3. Котельные'!$I$12:$I$14,'3. Котельные'!$D$12:$D$14,$D24)/SUM('3. Котельные'!$I$12:$I$14),0)</f>
        <v>0</v>
      </c>
      <c r="CR25" s="281">
        <f>CS25+CT25</f>
        <v>4.05</v>
      </c>
      <c r="CS25" s="341">
        <v>4.05</v>
      </c>
      <c r="CT25" s="281">
        <f>IFERROR('2. Затраты'!CT$19*SUMIFS('3. Котельные'!$I$12:$I$14,'3. Котельные'!$D$12:$D$14,$D24)/SUM('3. Котельные'!$I$12:$I$14),0)</f>
        <v>0</v>
      </c>
      <c r="CU25" s="281">
        <f>CV25+CW25</f>
        <v>15.73</v>
      </c>
      <c r="CV25" s="341">
        <v>15.73</v>
      </c>
      <c r="CW25" s="281">
        <f>IFERROR('2. Затраты'!CW$19*SUMIFS('3. Котельные'!$I$12:$I$14,'3. Котельные'!$D$12:$D$14,$D24)/SUM('3. Котельные'!$I$12:$I$14),0)</f>
        <v>0</v>
      </c>
      <c r="CX25" s="281">
        <f>CY25+CZ25</f>
        <v>0</v>
      </c>
      <c r="CY25" s="341">
        <v>0</v>
      </c>
      <c r="CZ25" s="281">
        <f>IFERROR('2. Затраты'!CZ$19*SUMIFS('3. Котельные'!$I$12:$I$14,'3. Котельные'!$D$12:$D$14,$D24)/SUM('3. Котельные'!$I$12:$I$14),0)</f>
        <v>0</v>
      </c>
      <c r="DA25" s="281">
        <f>DB25*DC25</f>
        <v>3.0561770000000004</v>
      </c>
      <c r="DB25" s="341">
        <v>19.73</v>
      </c>
      <c r="DC25" s="341">
        <v>0.15490000000000001</v>
      </c>
      <c r="DD25" s="281">
        <f>DE25*DF25</f>
        <v>0</v>
      </c>
      <c r="DE25" s="341">
        <v>0</v>
      </c>
      <c r="DF25" s="341">
        <v>0</v>
      </c>
      <c r="DG25" s="341">
        <v>0</v>
      </c>
      <c r="DH25" s="341">
        <v>0</v>
      </c>
      <c r="DI25" s="281">
        <f>DJ25+DM25+DP25+DW25+DZ25+EC25+EG25</f>
        <v>104.29</v>
      </c>
      <c r="DJ25" s="281">
        <f>DK25+DL25</f>
        <v>0</v>
      </c>
      <c r="DK25" s="341">
        <v>0</v>
      </c>
      <c r="DL25" s="281">
        <f>IFERROR('2. Затраты'!DL$19*SUMIFS('3. Котельные'!$I$12:$I$14,'3. Котельные'!$D$12:$D$14,$D24)/SUM('3. Котельные'!$I$12:$I$14),0)</f>
        <v>0</v>
      </c>
      <c r="DM25" s="281">
        <f>DN25+DO25</f>
        <v>0</v>
      </c>
      <c r="DN25" s="341">
        <v>0</v>
      </c>
      <c r="DO25" s="281">
        <f>IFERROR('2. Затраты'!DO$19*SUMIFS('3. Котельные'!$I$12:$I$14,'3. Котельные'!$D$12:$D$14,$D24)/SUM('3. Котельные'!$I$12:$I$14),0)</f>
        <v>0</v>
      </c>
      <c r="DP25" s="281">
        <f>DQ25+DT25</f>
        <v>104.29</v>
      </c>
      <c r="DQ25" s="281">
        <f>DR25+DS25</f>
        <v>104.29</v>
      </c>
      <c r="DR25" s="341">
        <v>104.29</v>
      </c>
      <c r="DS25" s="281">
        <f>IFERROR('2. Затраты'!DS$19*SUMIFS('3. Котельные'!$I$12:$I$14,'3. Котельные'!$D$12:$D$14,$D24)/SUM('3. Котельные'!$I$12:$I$14),0)</f>
        <v>0</v>
      </c>
      <c r="DT25" s="281">
        <f>DU25+DV25</f>
        <v>0</v>
      </c>
      <c r="DU25" s="341">
        <v>0</v>
      </c>
      <c r="DV25" s="281">
        <f>IFERROR('2. Затраты'!DV$19*SUMIFS('3. Котельные'!$I$12:$I$14,'3. Котельные'!$D$12:$D$14,$D24)/SUM('3. Котельные'!$I$12:$I$14),0)</f>
        <v>0</v>
      </c>
      <c r="DW25" s="281">
        <f>DX25+DY25</f>
        <v>0</v>
      </c>
      <c r="DX25" s="341">
        <v>0</v>
      </c>
      <c r="DY25" s="281">
        <f>IFERROR('2. Затраты'!DY$19*SUMIFS('3. Котельные'!$I$12:$I$14,'3. Котельные'!$D$12:$D$14,$D24)/SUM('3. Котельные'!$I$12:$I$14),0)</f>
        <v>0</v>
      </c>
      <c r="DZ25" s="281">
        <f>EA25+EB25</f>
        <v>0</v>
      </c>
      <c r="EA25" s="341">
        <v>0</v>
      </c>
      <c r="EB25" s="281">
        <f>IFERROR('2. Затраты'!EB$19*SUMIFS('3. Котельные'!$I$12:$I$14,'3. Котельные'!$D$12:$D$14,$D24)/SUM('3. Котельные'!$I$12:$I$14),0)</f>
        <v>0</v>
      </c>
      <c r="EC25" s="281">
        <f>ED25+EE25</f>
        <v>0</v>
      </c>
      <c r="ED25" s="341">
        <v>0</v>
      </c>
      <c r="EE25" s="281">
        <f>IFERROR('2. Затраты'!EE$19*SUMIFS('3. Котельные'!$I$12:$I$14,'3. Котельные'!$D$12:$D$14,$D24)/SUM('3. Котельные'!$I$12:$I$14),0)</f>
        <v>0</v>
      </c>
      <c r="EF25" s="312"/>
      <c r="EG25" s="281">
        <f>EH25+EI25</f>
        <v>0</v>
      </c>
      <c r="EH25" s="341">
        <v>0</v>
      </c>
      <c r="EI25" s="281">
        <f>IFERROR('2. Затраты'!EI$19*SUMIFS('3. Котельные'!$I$12:$I$14,'3. Котельные'!$D$12:$D$14,$D24)/SUM('3. Котельные'!$I$12:$I$14),0)</f>
        <v>0</v>
      </c>
      <c r="EJ25" s="283">
        <f>EK25+EN25+ER25</f>
        <v>51.120000000000005</v>
      </c>
      <c r="EK25" s="281">
        <f>EL25+EM25</f>
        <v>44.31</v>
      </c>
      <c r="EL25" s="341">
        <v>44.31</v>
      </c>
      <c r="EM25" s="281">
        <f>IFERROR('2. Затраты'!EM$19*SUMIFS('3. Котельные'!$I$12:$I$14,'3. Котельные'!$D$12:$D$14,$D24)/SUM('3. Котельные'!$I$12:$I$14),0)</f>
        <v>0</v>
      </c>
      <c r="EN25" s="281">
        <f>EO25+EP25</f>
        <v>0</v>
      </c>
      <c r="EO25" s="341">
        <v>0</v>
      </c>
      <c r="EP25" s="281">
        <f>IFERROR('2. Затраты'!EP$19*SUMIFS('3. Котельные'!$I$12:$I$14,'3. Котельные'!$D$12:$D$14,$D24)/SUM('3. Котельные'!$I$12:$I$14),0)</f>
        <v>0</v>
      </c>
      <c r="EQ25" s="312" t="s">
        <v>869</v>
      </c>
      <c r="ER25" s="281">
        <f>ES25+ET25</f>
        <v>6.81</v>
      </c>
      <c r="ES25" s="341">
        <v>6.81</v>
      </c>
      <c r="ET25" s="281">
        <f>IFERROR('2. Затраты'!ET$19*SUMIFS('3. Котельные'!$I$12:$I$14,'3. Котельные'!$D$12:$D$14,$D24)/SUM('3. Котельные'!$I$12:$I$14),0)</f>
        <v>0</v>
      </c>
      <c r="EU25" s="281">
        <f>EV25+EY25+FC25+FG25</f>
        <v>0</v>
      </c>
      <c r="EV25" s="281">
        <f>EW25+EX25</f>
        <v>0</v>
      </c>
      <c r="EW25" s="341">
        <v>0</v>
      </c>
      <c r="EX25" s="281">
        <f>IFERROR('2. Затраты'!EX$19*SUMIFS('3. Котельные'!$I$12:$I$14,'3. Котельные'!$D$12:$D$14,$D24)/SUM('3. Котельные'!$I$12:$I$14),0)</f>
        <v>0</v>
      </c>
      <c r="EY25" s="281">
        <f>EZ25+FA25</f>
        <v>0</v>
      </c>
      <c r="EZ25" s="341">
        <v>0</v>
      </c>
      <c r="FA25" s="281">
        <f>IFERROR('2. Затраты'!FA$19*SUMIFS('3. Котельные'!$I$12:$I$14,'3. Котельные'!$D$12:$D$14,$D24)/SUM('3. Котельные'!$I$12:$I$14),0)</f>
        <v>0</v>
      </c>
      <c r="FB25" s="312" t="s">
        <v>869</v>
      </c>
      <c r="FC25" s="281">
        <f>FD25+FE25</f>
        <v>0</v>
      </c>
      <c r="FD25" s="341">
        <v>0</v>
      </c>
      <c r="FE25" s="281">
        <f>IFERROR('2. Затраты'!FE$19*SUMIFS('3. Котельные'!$I$12:$I$14,'3. Котельные'!$D$12:$D$14,$D24)/SUM('3. Котельные'!$I$12:$I$14),0)</f>
        <v>0</v>
      </c>
      <c r="FF25" s="312" t="s">
        <v>869</v>
      </c>
      <c r="FG25" s="281">
        <f>FH25+FI25</f>
        <v>0</v>
      </c>
      <c r="FH25" s="341">
        <v>0</v>
      </c>
      <c r="FI25" s="281">
        <f>IFERROR('2. Затраты'!FI$19*SUMIFS('3. Котельные'!$I$12:$I$14,'3. Котельные'!$D$12:$D$14,$D24)/SUM('3. Котельные'!$I$12:$I$14),0)</f>
        <v>0</v>
      </c>
      <c r="FJ25" s="281">
        <f>FK25+FN25+FQ25+FT25+FW25+FZ25+GC25+GF25+GI25+GL25+GO25+GS25</f>
        <v>0</v>
      </c>
      <c r="FK25" s="281">
        <f>FL25+FM25</f>
        <v>0</v>
      </c>
      <c r="FL25" s="341">
        <v>0</v>
      </c>
      <c r="FM25" s="281">
        <f>IFERROR('2. Затраты'!FM$19*SUMIFS('3. Котельные'!$I$12:$I$14,'3. Котельные'!$D$12:$D$14,$D24)/SUM('3. Котельные'!$I$12:$I$14),0)</f>
        <v>0</v>
      </c>
      <c r="FN25" s="281">
        <f>FO25+FP25</f>
        <v>0</v>
      </c>
      <c r="FO25" s="341">
        <v>0</v>
      </c>
      <c r="FP25" s="281">
        <f>IFERROR('2. Затраты'!FP$19*SUMIFS('3. Котельные'!$I$12:$I$14,'3. Котельные'!$D$12:$D$14,$D24)/SUM('3. Котельные'!$I$12:$I$14),0)</f>
        <v>0</v>
      </c>
      <c r="FQ25" s="281">
        <f>FR25+FS25</f>
        <v>0</v>
      </c>
      <c r="FR25" s="341">
        <v>0</v>
      </c>
      <c r="FS25" s="281">
        <f>IFERROR('2. Затраты'!FS$19*SUMIFS('3. Котельные'!$I$12:$I$14,'3. Котельные'!$D$12:$D$14,$D24)/SUM('3. Котельные'!$I$12:$I$14),0)</f>
        <v>0</v>
      </c>
      <c r="FT25" s="281">
        <f>FU25+FV25</f>
        <v>0</v>
      </c>
      <c r="FU25" s="341">
        <v>0</v>
      </c>
      <c r="FV25" s="281">
        <f>IFERROR('2. Затраты'!FV$19*SUMIFS('3. Котельные'!$I$12:$I$14,'3. Котельные'!$D$12:$D$14,$D24)/SUM('3. Котельные'!$I$12:$I$14),0)</f>
        <v>0</v>
      </c>
      <c r="FW25" s="281">
        <f>FX25+FY25</f>
        <v>0</v>
      </c>
      <c r="FX25" s="341">
        <v>0</v>
      </c>
      <c r="FY25" s="281">
        <f>IFERROR('2. Затраты'!FY$19*SUMIFS('3. Котельные'!$I$12:$I$14,'3. Котельные'!$D$12:$D$14,$D24)/SUM('3. Котельные'!$I$12:$I$14),0)</f>
        <v>0</v>
      </c>
      <c r="FZ25" s="281">
        <f>GA25+GB25</f>
        <v>0</v>
      </c>
      <c r="GA25" s="341">
        <v>0</v>
      </c>
      <c r="GB25" s="281">
        <f>IFERROR('2. Затраты'!GB$19*SUMIFS('3. Котельные'!$I$12:$I$14,'3. Котельные'!$D$12:$D$14,$D24)/SUM('3. Котельные'!$I$12:$I$14),0)</f>
        <v>0</v>
      </c>
      <c r="GC25" s="281">
        <f>GD25+GE25</f>
        <v>0</v>
      </c>
      <c r="GD25" s="341">
        <v>0</v>
      </c>
      <c r="GE25" s="281">
        <f>IFERROR('2. Затраты'!GE$19*SUMIFS('3. Котельные'!$I$12:$I$14,'3. Котельные'!$D$12:$D$14,$D24)/SUM('3. Котельные'!$I$12:$I$14),0)</f>
        <v>0</v>
      </c>
      <c r="GF25" s="281">
        <f>GG25+GH25</f>
        <v>0</v>
      </c>
      <c r="GG25" s="341">
        <v>0</v>
      </c>
      <c r="GH25" s="281">
        <f>IFERROR('2. Затраты'!GH$19*SUMIFS('3. Котельные'!$I$12:$I$14,'3. Котельные'!$D$12:$D$14,$D24)/SUM('3. Котельные'!$I$12:$I$14),0)</f>
        <v>0</v>
      </c>
      <c r="GI25" s="281">
        <f>GJ25+GK25</f>
        <v>0</v>
      </c>
      <c r="GJ25" s="341">
        <v>0</v>
      </c>
      <c r="GK25" s="281">
        <f>IFERROR('2. Затраты'!GK$19*SUMIFS('3. Котельные'!$I$12:$I$14,'3. Котельные'!$D$12:$D$14,$D24)/SUM('3. Котельные'!$I$12:$I$14),0)</f>
        <v>0</v>
      </c>
      <c r="GL25" s="281">
        <f>GM25+GN25</f>
        <v>0</v>
      </c>
      <c r="GM25" s="341">
        <v>0</v>
      </c>
      <c r="GN25" s="281">
        <f>IFERROR('2. Затраты'!GN$19*SUMIFS('3. Котельные'!$I$12:$I$14,'3. Котельные'!$D$12:$D$14,$D24)/SUM('3. Котельные'!$I$12:$I$14),0)</f>
        <v>0</v>
      </c>
      <c r="GO25" s="281">
        <f>GP25+GQ25</f>
        <v>0</v>
      </c>
      <c r="GP25" s="341">
        <v>0</v>
      </c>
      <c r="GQ25" s="281">
        <f>IFERROR('2. Затраты'!GQ$19*SUMIFS('3. Котельные'!$I$12:$I$14,'3. Котельные'!$D$12:$D$14,$D24)/SUM('3. Котельные'!$I$12:$I$14),0)</f>
        <v>0</v>
      </c>
      <c r="GR25" s="312" t="s">
        <v>869</v>
      </c>
      <c r="GS25" s="281">
        <f>GT25+GU25</f>
        <v>0</v>
      </c>
      <c r="GT25" s="341">
        <v>0</v>
      </c>
      <c r="GU25" s="281">
        <f>IFERROR('2. Затраты'!GU$19*SUMIFS('3. Котельные'!$I$12:$I$14,'3. Котельные'!$D$12:$D$14,$D24)/SUM('3. Котельные'!$I$12:$I$14),0)</f>
        <v>0</v>
      </c>
      <c r="GV25" s="281">
        <f>GW25+GX25</f>
        <v>0</v>
      </c>
      <c r="GW25" s="341">
        <v>0</v>
      </c>
      <c r="GX25" s="281">
        <f>IFERROR('2. Затраты'!GX$19*SUMIFS('3. Котельные'!$I$12:$I$14,'3. Котельные'!$D$12:$D$14,$D24)/SUM('3. Котельные'!$I$12:$I$14),0)</f>
        <v>0</v>
      </c>
      <c r="GY25" s="281">
        <f>GZ25+HA25</f>
        <v>0</v>
      </c>
      <c r="GZ25" s="341">
        <v>0</v>
      </c>
      <c r="HA25" s="281">
        <f>IFERROR('2. Затраты'!HA$19*SUMIFS('3. Котельные'!$I$12:$I$14,'3. Котельные'!$D$12:$D$14,$D24)/SUM('3. Котельные'!$I$12:$I$14),0)</f>
        <v>0</v>
      </c>
      <c r="HB25" s="281">
        <f>HC25+HD25</f>
        <v>0</v>
      </c>
      <c r="HC25" s="341">
        <v>0</v>
      </c>
      <c r="HD25" s="281">
        <f>IFERROR('2. Затраты'!HD$19*SUMIFS('3. Котельные'!$I$12:$I$14,'3. Котельные'!$D$12:$D$14,$D24)/SUM('3. Котельные'!$I$12:$I$14),0)</f>
        <v>0</v>
      </c>
      <c r="HE25" s="281">
        <f>HF25+HG25</f>
        <v>0</v>
      </c>
      <c r="HF25" s="341">
        <v>0</v>
      </c>
      <c r="HG25" s="281">
        <f>IFERROR('2. Затраты'!HG$19*SUMIFS('3. Котельные'!$I$12:$I$14,'3. Котельные'!$D$12:$D$14,$D24)/SUM('3. Котельные'!$I$12:$I$14),0)</f>
        <v>0</v>
      </c>
      <c r="HH25" s="281">
        <f>HI25+HM25</f>
        <v>0</v>
      </c>
      <c r="HI25" s="281">
        <f>HJ25+HK25</f>
        <v>0</v>
      </c>
      <c r="HJ25" s="341">
        <v>0</v>
      </c>
      <c r="HK25" s="281">
        <f>IFERROR('2. Затраты'!HK$19*SUMIFS('3. Котельные'!$I$12:$I$14,'3. Котельные'!$D$12:$D$14,$D24)/SUM('3. Котельные'!$I$12:$I$14),0)</f>
        <v>0</v>
      </c>
      <c r="HL25" s="312" t="s">
        <v>869</v>
      </c>
      <c r="HM25" s="281">
        <f>HN25+HO25</f>
        <v>0</v>
      </c>
      <c r="HN25" s="341">
        <v>0</v>
      </c>
      <c r="HO25" s="281">
        <f>IFERROR('2. Затраты'!HO$19*SUMIFS('3. Котельные'!$I$12:$I$14,'3. Котельные'!$D$12:$D$14,$D24)/SUM('3. Котельные'!$I$12:$I$14),0)</f>
        <v>0</v>
      </c>
      <c r="HP25" s="281">
        <f>HQ25+HR25</f>
        <v>0</v>
      </c>
      <c r="HQ25" s="341">
        <v>0</v>
      </c>
      <c r="HR25" s="281">
        <f>IFERROR('2. Затраты'!HR$19*SUMIFS('3. Котельные'!$I$12:$I$14,'3. Котельные'!$D$12:$D$14,$D24)/SUM('3. Котельные'!$I$12:$I$14),0)</f>
        <v>0</v>
      </c>
      <c r="HS25" s="281">
        <f>HT25+HW25</f>
        <v>0</v>
      </c>
      <c r="HT25" s="281">
        <f>HU25+HV25</f>
        <v>0</v>
      </c>
      <c r="HU25" s="341">
        <v>0</v>
      </c>
      <c r="HV25" s="281">
        <f>IFERROR('2. Затраты'!HV$19*SUMIFS('3. Котельные'!$I$12:$I$14,'3. Котельные'!$D$12:$D$14,$D24)/SUM('3. Котельные'!$I$12:$I$14),0)</f>
        <v>0</v>
      </c>
      <c r="HW25" s="281">
        <f>HX25+HY25</f>
        <v>0</v>
      </c>
      <c r="HX25" s="341">
        <v>0</v>
      </c>
      <c r="HY25" s="281">
        <f>IFERROR('2. Затраты'!HY$19*SUMIFS('3. Котельные'!$I$12:$I$14,'3. Котельные'!$D$12:$D$14,$D24)/SUM('3. Котельные'!$I$12:$I$14),0)</f>
        <v>0</v>
      </c>
      <c r="HZ25" s="281">
        <f>IA25+IB25</f>
        <v>0</v>
      </c>
      <c r="IA25" s="341">
        <v>0</v>
      </c>
      <c r="IB25" s="281">
        <f>IFERROR('2. Затраты'!IB$19*SUMIFS('3. Котельные'!$I$12:$I$14,'3. Котельные'!$D$12:$D$14,$D24)/SUM('3. Котельные'!$I$12:$I$14),0)</f>
        <v>0</v>
      </c>
      <c r="IC25" s="281">
        <f>ID25+IG25+IJ25</f>
        <v>0</v>
      </c>
      <c r="ID25" s="281">
        <f>IE25+IF25</f>
        <v>0</v>
      </c>
      <c r="IE25" s="341">
        <v>0</v>
      </c>
      <c r="IF25" s="281">
        <f>IFERROR('2. Затраты'!IF$19*SUMIFS('3. Котельные'!$I$12:$I$14,'3. Котельные'!$D$12:$D$14,$D24)/SUM('3. Котельные'!$I$12:$I$14),0)</f>
        <v>0</v>
      </c>
      <c r="IG25" s="281">
        <f>IH25+II25</f>
        <v>0</v>
      </c>
      <c r="IH25" s="341">
        <v>0</v>
      </c>
      <c r="II25" s="281">
        <f>IFERROR('2. Затраты'!II$19*SUMIFS('3. Котельные'!$I$12:$I$14,'3. Котельные'!$D$12:$D$14,$D24)/SUM('3. Котельные'!$I$12:$I$14),0)</f>
        <v>0</v>
      </c>
      <c r="IJ25" s="281">
        <f>IK25+IL25</f>
        <v>0</v>
      </c>
      <c r="IK25" s="341">
        <v>0</v>
      </c>
      <c r="IL25" s="281">
        <f>IFERROR('2. Затраты'!IL$19*SUMIFS('3. Котельные'!$I$12:$I$14,'3. Котельные'!$D$12:$D$14,$D24)/SUM('3. Котельные'!$I$12:$I$14),0)</f>
        <v>0</v>
      </c>
      <c r="IM25" s="281">
        <f>IN25+IQ25+IU25+IX25</f>
        <v>6.81</v>
      </c>
      <c r="IN25" s="281">
        <f>IO25+IP25</f>
        <v>0</v>
      </c>
      <c r="IO25" s="341">
        <v>0</v>
      </c>
      <c r="IP25" s="281">
        <f>IFERROR('2. Затраты'!IP$19*SUMIFS('3. Котельные'!$I$12:$I$14,'3. Котельные'!$D$12:$D$14,$D24)/SUM('3. Котельные'!$I$12:$I$14),0)</f>
        <v>0</v>
      </c>
      <c r="IQ25" s="281">
        <f>IR25+IS25</f>
        <v>0</v>
      </c>
      <c r="IR25" s="341">
        <v>0</v>
      </c>
      <c r="IS25" s="281">
        <f>IFERROR('2. Затраты'!IS$19*SUMIFS('3. Котельные'!$I$12:$I$14,'3. Котельные'!$D$12:$D$14,$D24)/SUM('3. Котельные'!$I$12:$I$14),0)</f>
        <v>0</v>
      </c>
      <c r="IT25" s="312" t="s">
        <v>869</v>
      </c>
      <c r="IU25" s="281">
        <f>IV25+IW25</f>
        <v>0</v>
      </c>
      <c r="IV25" s="341">
        <v>0</v>
      </c>
      <c r="IW25" s="281">
        <f>IFERROR('2. Затраты'!IW$19*SUMIFS('3. Котельные'!$I$12:$I$14,'3. Котельные'!$D$12:$D$14,$D24)/SUM('3. Котельные'!$I$12:$I$14),0)</f>
        <v>0</v>
      </c>
      <c r="IX25" s="281">
        <f>IY25+JB25+JE25+JH25+JL25</f>
        <v>6.81</v>
      </c>
      <c r="IY25" s="281">
        <f>IZ25+JA25</f>
        <v>0</v>
      </c>
      <c r="IZ25" s="341">
        <v>0</v>
      </c>
      <c r="JA25" s="281">
        <f>IFERROR('2. Затраты'!JA$19*SUMIFS('3. Котельные'!$I$12:$I$14,'3. Котельные'!$D$12:$D$14,$D24)/SUM('3. Котельные'!$I$12:$I$14),0)</f>
        <v>0</v>
      </c>
      <c r="JB25" s="281">
        <f>JC25+JD25</f>
        <v>0</v>
      </c>
      <c r="JC25" s="341">
        <v>0</v>
      </c>
      <c r="JD25" s="281">
        <f>IFERROR('2. Затраты'!JD$19*SUMIFS('3. Котельные'!$I$12:$I$14,'3. Котельные'!$D$12:$D$14,$D24)/SUM('3. Котельные'!$I$12:$I$14),0)</f>
        <v>0</v>
      </c>
      <c r="JE25" s="281">
        <f>JF25+JG25</f>
        <v>0</v>
      </c>
      <c r="JF25" s="341">
        <v>0</v>
      </c>
      <c r="JG25" s="281">
        <f>IFERROR('2. Затраты'!JG$19*SUMIFS('3. Котельные'!$I$12:$I$14,'3. Котельные'!$D$12:$D$14,$D24)/SUM('3. Котельные'!$I$12:$I$14),0)</f>
        <v>0</v>
      </c>
      <c r="JH25" s="281">
        <f>JI25+JJ25</f>
        <v>0</v>
      </c>
      <c r="JI25" s="341">
        <v>0</v>
      </c>
      <c r="JJ25" s="281">
        <f>IFERROR('2. Затраты'!JJ$19*SUMIFS('3. Котельные'!$I$12:$I$14,'3. Котельные'!$D$12:$D$14,$D24)/SUM('3. Котельные'!$I$12:$I$14),0)</f>
        <v>0</v>
      </c>
      <c r="JK25" s="312" t="s">
        <v>869</v>
      </c>
      <c r="JL25" s="281">
        <f>JM25+JN25</f>
        <v>6.81</v>
      </c>
      <c r="JM25" s="341">
        <v>6.81</v>
      </c>
      <c r="JN25" s="281">
        <f>IFERROR('2. Затраты'!JN$19*SUMIFS('3. Котельные'!$I$12:$I$14,'3. Котельные'!$D$12:$D$14,$D24)/SUM('3. Котельные'!$I$12:$I$14),0)</f>
        <v>0</v>
      </c>
      <c r="JO25" s="310"/>
      <c r="JP25" s="281">
        <f>JQ25+JT25</f>
        <v>14.99</v>
      </c>
      <c r="JQ25" s="281">
        <f>JR25+JS25</f>
        <v>14.99</v>
      </c>
      <c r="JR25" s="341">
        <v>14.99</v>
      </c>
      <c r="JS25" s="281">
        <f>IFERROR('2. Затраты'!JS$19*SUMIFS('3. Котельные'!$I$12:$I$14,'3. Котельные'!$D$12:$D$14,$D24)/SUM('3. Котельные'!$I$12:$I$14),0)</f>
        <v>0</v>
      </c>
      <c r="JT25" s="281">
        <f>JU25+JV25</f>
        <v>0</v>
      </c>
      <c r="JU25" s="341">
        <v>0</v>
      </c>
      <c r="JV25" s="281">
        <f>IFERROR('2. Затраты'!JV$19*SUMIFS('3. Котельные'!$I$12:$I$14,'3. Котельные'!$D$12:$D$14,$D24)/SUM('3. Котельные'!$I$12:$I$14),0)</f>
        <v>0</v>
      </c>
      <c r="JW25" s="281">
        <f>JX25+JY25</f>
        <v>0</v>
      </c>
      <c r="JX25" s="341">
        <v>0</v>
      </c>
      <c r="JY25" s="281">
        <f>IFERROR('2. Затраты'!JY$19*SUMIFS('3. Котельные'!$I$12:$I$14,'3. Котельные'!$D$12:$D$14,$D24)/SUM('3. Котельные'!$I$12:$I$14),0)</f>
        <v>0</v>
      </c>
      <c r="JZ25" s="281">
        <f>KA25+KB25</f>
        <v>0</v>
      </c>
      <c r="KA25" s="341">
        <v>0</v>
      </c>
      <c r="KB25" s="281">
        <f>IFERROR('2. Затраты'!KB$19*SUMIFS('3. Котельные'!$I$12:$I$14,'3. Котельные'!$D$12:$D$14,$D24)/SUM('3. Котельные'!$I$12:$I$14),0)</f>
        <v>0</v>
      </c>
      <c r="KC25" s="281">
        <f>KD25+KE25</f>
        <v>0</v>
      </c>
      <c r="KD25" s="341">
        <v>0</v>
      </c>
      <c r="KE25" s="281">
        <f>IFERROR('2. Затраты'!KE$19*SUMIFS('3. Котельные'!$I$12:$I$14,'3. Котельные'!$D$12:$D$14,$D24)/SUM('3. Котельные'!$I$12:$I$14),0)</f>
        <v>0</v>
      </c>
      <c r="KF25" s="281">
        <f>JW25+JZ25+KC25+JP25+JO25+IM25+IC25+HZ25+HS25+HP25+GV25+GY25+HB25+HE25+HH25+FJ25+EU25+EJ25+DI25+DH25+DG25+DD25+DA25+CN25+BF25+AQ25+G25</f>
        <v>865.40617630999986</v>
      </c>
      <c r="KG25" s="341">
        <v>0</v>
      </c>
      <c r="KH25" s="281">
        <f>KI25+KL25+KO25+KS25</f>
        <v>10.996</v>
      </c>
      <c r="KI25" s="281">
        <f>KJ25+KK25</f>
        <v>10.996</v>
      </c>
      <c r="KJ25" s="341">
        <v>10.996</v>
      </c>
      <c r="KK25" s="281">
        <f>IFERROR('2. Затраты'!KK$19*SUMIFS('3. Котельные'!$I$12:$I$14,'3. Котельные'!$D$12:$D$14,$D24)/SUM('3. Котельные'!$I$12:$I$14),0)</f>
        <v>0</v>
      </c>
      <c r="KL25" s="281">
        <f>KM25+KN25</f>
        <v>0</v>
      </c>
      <c r="KM25" s="341">
        <v>0</v>
      </c>
      <c r="KN25" s="281">
        <f>IFERROR('2. Затраты'!KN$19*SUMIFS('3. Котельные'!$I$12:$I$14,'3. Котельные'!$D$12:$D$14,$D24)/SUM('3. Котельные'!$I$12:$I$14),0)</f>
        <v>0</v>
      </c>
      <c r="KO25" s="281">
        <f>KP25+KQ25</f>
        <v>0</v>
      </c>
      <c r="KP25" s="341">
        <v>0</v>
      </c>
      <c r="KQ25" s="281">
        <f>IFERROR('2. Затраты'!KQ$19*SUMIFS('3. Котельные'!$I$12:$I$14,'3. Котельные'!$D$12:$D$14,$D24)/SUM('3. Котельные'!$I$12:$I$14),0)</f>
        <v>0</v>
      </c>
      <c r="KR25" s="312" t="s">
        <v>869</v>
      </c>
      <c r="KS25" s="281">
        <f>KT25+KU25</f>
        <v>0</v>
      </c>
      <c r="KT25" s="341">
        <v>0</v>
      </c>
      <c r="KU25" s="281">
        <f>IFERROR('2. Затраты'!KU$19*SUMIFS('3. Котельные'!$I$12:$I$14,'3. Котельные'!$D$12:$D$14,$D24)/SUM('3. Котельные'!$I$12:$I$14),0)</f>
        <v>0</v>
      </c>
      <c r="KV25" s="234"/>
    </row>
    <row r="26" spans="3:308">
      <c r="C26" s="410"/>
      <c r="D26" s="486"/>
      <c r="E26" s="492"/>
      <c r="F26" s="411">
        <v>2018</v>
      </c>
      <c r="G26" s="281">
        <f>H26+S26+P26+Q26+R26+AD26+AI26+SUM(AJ26:AP26)</f>
        <v>356.80915634000002</v>
      </c>
      <c r="H26" s="281">
        <f>SUM(I26:O26)</f>
        <v>356.80915634000002</v>
      </c>
      <c r="I26" s="391">
        <v>356.80915634000002</v>
      </c>
      <c r="J26" s="339">
        <v>0</v>
      </c>
      <c r="K26" s="339">
        <v>0</v>
      </c>
      <c r="L26" s="339">
        <v>0</v>
      </c>
      <c r="M26" s="339">
        <v>0</v>
      </c>
      <c r="N26" s="339">
        <v>0</v>
      </c>
      <c r="O26" s="339">
        <v>0</v>
      </c>
      <c r="P26" s="339">
        <v>0</v>
      </c>
      <c r="Q26" s="339">
        <v>0</v>
      </c>
      <c r="R26" s="339">
        <v>0</v>
      </c>
      <c r="S26" s="281">
        <f>SUM(T26:AC26)</f>
        <v>0</v>
      </c>
      <c r="T26" s="339">
        <v>0</v>
      </c>
      <c r="U26" s="339">
        <v>0</v>
      </c>
      <c r="V26" s="339">
        <v>0</v>
      </c>
      <c r="W26" s="339">
        <v>0</v>
      </c>
      <c r="X26" s="339">
        <v>0</v>
      </c>
      <c r="Y26" s="339">
        <v>0</v>
      </c>
      <c r="Z26" s="339">
        <v>0</v>
      </c>
      <c r="AA26" s="339">
        <v>0</v>
      </c>
      <c r="AB26" s="339">
        <v>0</v>
      </c>
      <c r="AC26" s="339">
        <v>0</v>
      </c>
      <c r="AD26" s="281">
        <f>SUM(AE26:AH26)</f>
        <v>0</v>
      </c>
      <c r="AE26" s="339">
        <v>0</v>
      </c>
      <c r="AF26" s="339">
        <v>0</v>
      </c>
      <c r="AG26" s="339">
        <v>0</v>
      </c>
      <c r="AH26" s="339">
        <v>0</v>
      </c>
      <c r="AI26" s="339">
        <v>0</v>
      </c>
      <c r="AJ26" s="339">
        <v>0</v>
      </c>
      <c r="AK26" s="339">
        <v>0</v>
      </c>
      <c r="AL26" s="339">
        <v>0</v>
      </c>
      <c r="AM26" s="339">
        <v>0</v>
      </c>
      <c r="AN26" s="339">
        <v>0</v>
      </c>
      <c r="AO26" s="339">
        <v>0</v>
      </c>
      <c r="AP26" s="339">
        <v>0</v>
      </c>
      <c r="AQ26" s="281">
        <f>AR26+AY26</f>
        <v>145.44</v>
      </c>
      <c r="AR26" s="281">
        <f>AS26+AT26</f>
        <v>145.44</v>
      </c>
      <c r="AS26" s="339">
        <v>0</v>
      </c>
      <c r="AT26" s="281">
        <f>SUM(AU26:AX26)</f>
        <v>145.44</v>
      </c>
      <c r="AU26" s="339">
        <v>145.44</v>
      </c>
      <c r="AV26" s="339">
        <v>0</v>
      </c>
      <c r="AW26" s="339">
        <v>0</v>
      </c>
      <c r="AX26" s="339">
        <v>0</v>
      </c>
      <c r="AY26" s="281">
        <f>SUM(AZ26:BA26)</f>
        <v>0</v>
      </c>
      <c r="AZ26" s="339">
        <v>0</v>
      </c>
      <c r="BA26" s="281">
        <f>SUM(BB26:BE26)</f>
        <v>0</v>
      </c>
      <c r="BB26" s="339">
        <v>0</v>
      </c>
      <c r="BC26" s="339">
        <v>0</v>
      </c>
      <c r="BD26" s="339">
        <v>0</v>
      </c>
      <c r="BE26" s="339">
        <v>0</v>
      </c>
      <c r="BF26" s="281">
        <f>BG26+BJ26+BQ26+BT26</f>
        <v>147.32</v>
      </c>
      <c r="BG26" s="281">
        <f>SUM(BH26:BI26)</f>
        <v>87.86</v>
      </c>
      <c r="BH26" s="341">
        <v>87.86</v>
      </c>
      <c r="BI26" s="281">
        <f>IFERROR('2. Затраты'!BI$20*SUMIFS('3. Котельные'!$J$12:$J$14,'3. Котельные'!$D$12:$D$14,$D24)/SUM('3. Котельные'!$J$12:$J$14),0)</f>
        <v>0</v>
      </c>
      <c r="BJ26" s="281">
        <f>BK26+BN26</f>
        <v>10.99</v>
      </c>
      <c r="BK26" s="281">
        <f>SUM(BL26:BM26)</f>
        <v>0</v>
      </c>
      <c r="BL26" s="341">
        <v>0</v>
      </c>
      <c r="BM26" s="281">
        <f>IFERROR('2. Затраты'!BM$20*SUMIFS('3. Котельные'!$J$12:$J$14,'3. Котельные'!$D$12:$D$14,$D24)/SUM('3. Котельные'!$J$12:$J$14),0)</f>
        <v>0</v>
      </c>
      <c r="BN26" s="283">
        <f>BO26+BP26</f>
        <v>10.99</v>
      </c>
      <c r="BO26" s="341">
        <v>10.99</v>
      </c>
      <c r="BP26" s="281">
        <f>IFERROR('2. Затраты'!BP$20*SUMIFS('3. Котельные'!$J$12:$J$14,'3. Котельные'!$D$12:$D$14,$D24)/SUM('3. Котельные'!$J$12:$J$14),0)</f>
        <v>0</v>
      </c>
      <c r="BQ26" s="281">
        <f>BR26+BS26</f>
        <v>48.47</v>
      </c>
      <c r="BR26" s="341">
        <v>48.47</v>
      </c>
      <c r="BS26" s="281">
        <f>IFERROR('2. Затраты'!BS$20*SUMIFS('3. Котельные'!$J$12:$J$14,'3. Котельные'!$D$12:$D$14,$D24)/SUM('3. Котельные'!$J$12:$J$14),0)</f>
        <v>0</v>
      </c>
      <c r="BT26" s="281">
        <f>BU26+BV26</f>
        <v>0</v>
      </c>
      <c r="BU26" s="341">
        <v>0</v>
      </c>
      <c r="BV26" s="281">
        <f>IFERROR('2. Затраты'!BV$20*SUMIFS('3. Котельные'!$J$12:$J$14,'3. Котельные'!$D$12:$D$14,$D24)/SUM('3. Котельные'!$J$12:$J$14),0)</f>
        <v>0</v>
      </c>
      <c r="BW26" s="281">
        <f>BX26+CB26+CF26+CJ26</f>
        <v>2.5999999999999996</v>
      </c>
      <c r="BX26" s="281">
        <f>BY26+BZ26</f>
        <v>2</v>
      </c>
      <c r="BY26" s="341">
        <v>2</v>
      </c>
      <c r="BZ26" s="281">
        <f>IFERROR('2. Затраты'!BZ$20*SUMIFS('3. Котельные'!$J$12:$J$14,'3. Котельные'!$D$12:$D$14,$D24)/SUM('3. Котельные'!$J$12:$J$14),0)</f>
        <v>0</v>
      </c>
      <c r="CA26" s="341">
        <v>3</v>
      </c>
      <c r="CB26" s="281">
        <f>CC26+CD26</f>
        <v>0.3</v>
      </c>
      <c r="CC26" s="341">
        <v>0.3</v>
      </c>
      <c r="CD26" s="281">
        <f>IFERROR('2. Затраты'!CD$20*SUMIFS('3. Котельные'!$J$12:$J$14,'3. Котельные'!$D$12:$D$14,$D24)/SUM('3. Котельные'!$J$12:$J$14),0)</f>
        <v>0</v>
      </c>
      <c r="CE26" s="341">
        <v>1</v>
      </c>
      <c r="CF26" s="281">
        <f>CG26+CH26</f>
        <v>0.3</v>
      </c>
      <c r="CG26" s="341">
        <v>0.3</v>
      </c>
      <c r="CH26" s="281">
        <f>IFERROR('2. Затраты'!CH$20*SUMIFS('3. Котельные'!$J$12:$J$14,'3. Котельные'!$D$12:$D$14,$D24)/SUM('3. Котельные'!$J$12:$J$14),0)</f>
        <v>0</v>
      </c>
      <c r="CI26" s="341">
        <v>1</v>
      </c>
      <c r="CJ26" s="281">
        <f>CK26+CL26</f>
        <v>0</v>
      </c>
      <c r="CK26" s="341">
        <v>0</v>
      </c>
      <c r="CL26" s="281">
        <f>IFERROR('2. Затраты'!CL$20*SUMIFS('3. Котельные'!$J$12:$J$14,'3. Котельные'!$D$12:$D$14,$D24)/SUM('3. Котельные'!$J$12:$J$14),0)</f>
        <v>0</v>
      </c>
      <c r="CM26" s="341">
        <v>0</v>
      </c>
      <c r="CN26" s="281">
        <f>CO26+CR26+CU26+CX26</f>
        <v>43.35</v>
      </c>
      <c r="CO26" s="281">
        <f>CP26+CQ26</f>
        <v>25.42</v>
      </c>
      <c r="CP26" s="341">
        <v>25.42</v>
      </c>
      <c r="CQ26" s="281">
        <f>IFERROR('2. Затраты'!CQ$20*SUMIFS('3. Котельные'!$J$12:$J$14,'3. Котельные'!$D$12:$D$14,$D24)/SUM('3. Котельные'!$J$12:$J$14),0)</f>
        <v>0</v>
      </c>
      <c r="CR26" s="281">
        <f>CS26+CT26</f>
        <v>3.32</v>
      </c>
      <c r="CS26" s="341">
        <v>3.32</v>
      </c>
      <c r="CT26" s="281">
        <f>IFERROR('2. Затраты'!CT$20*SUMIFS('3. Котельные'!$J$12:$J$14,'3. Котельные'!$D$12:$D$14,$D24)/SUM('3. Котельные'!$J$12:$J$14),0)</f>
        <v>0</v>
      </c>
      <c r="CU26" s="281">
        <f>CV26+CW26</f>
        <v>14.61</v>
      </c>
      <c r="CV26" s="341">
        <v>14.61</v>
      </c>
      <c r="CW26" s="281">
        <f>IFERROR('2. Затраты'!CW$20*SUMIFS('3. Котельные'!$J$12:$J$14,'3. Котельные'!$D$12:$D$14,$D24)/SUM('3. Котельные'!$J$12:$J$14),0)</f>
        <v>0</v>
      </c>
      <c r="CX26" s="281">
        <f>CY26+CZ26</f>
        <v>0</v>
      </c>
      <c r="CY26" s="341">
        <v>0</v>
      </c>
      <c r="CZ26" s="281">
        <f>IFERROR('2. Затраты'!CZ$20*SUMIFS('3. Котельные'!$J$12:$J$14,'3. Котельные'!$D$12:$D$14,$D24)/SUM('3. Котельные'!$J$12:$J$14),0)</f>
        <v>0</v>
      </c>
      <c r="DA26" s="281">
        <f>DB26*DC26</f>
        <v>0</v>
      </c>
      <c r="DB26" s="341">
        <v>0</v>
      </c>
      <c r="DC26" s="341">
        <v>0.15490000000000001</v>
      </c>
      <c r="DD26" s="281">
        <f>DE26*DF26</f>
        <v>0</v>
      </c>
      <c r="DE26" s="341">
        <v>0</v>
      </c>
      <c r="DF26" s="341">
        <v>0</v>
      </c>
      <c r="DG26" s="341">
        <v>0</v>
      </c>
      <c r="DH26" s="341">
        <v>0</v>
      </c>
      <c r="DI26" s="281">
        <f>DJ26+DM26+DP26+DW26+DZ26+EC26+EG26</f>
        <v>55.31</v>
      </c>
      <c r="DJ26" s="281">
        <f>DK26+DL26</f>
        <v>0</v>
      </c>
      <c r="DK26" s="341">
        <v>0</v>
      </c>
      <c r="DL26" s="281">
        <f>IFERROR('2. Затраты'!DL$20*SUMIFS('3. Котельные'!$J$12:$J$14,'3. Котельные'!$D$12:$D$14,$D24)/SUM('3. Котельные'!$J$12:$J$14),0)</f>
        <v>0</v>
      </c>
      <c r="DM26" s="281">
        <f>DN26+DO26</f>
        <v>0</v>
      </c>
      <c r="DN26" s="341">
        <v>0</v>
      </c>
      <c r="DO26" s="281">
        <f>IFERROR('2. Затраты'!DO$20*SUMIFS('3. Котельные'!$J$12:$J$14,'3. Котельные'!$D$12:$D$14,$D24)/SUM('3. Котельные'!$J$12:$J$14),0)</f>
        <v>0</v>
      </c>
      <c r="DP26" s="281">
        <f>DQ26+DT26</f>
        <v>55.31</v>
      </c>
      <c r="DQ26" s="281">
        <f>DR26+DS26</f>
        <v>55.31</v>
      </c>
      <c r="DR26" s="341">
        <v>55.31</v>
      </c>
      <c r="DS26" s="281">
        <f>IFERROR('2. Затраты'!DS$20*SUMIFS('3. Котельные'!$J$12:$J$14,'3. Котельные'!$D$12:$D$14,$D24)/SUM('3. Котельные'!$J$12:$J$14),0)</f>
        <v>0</v>
      </c>
      <c r="DT26" s="281">
        <f>DU26+DV26</f>
        <v>0</v>
      </c>
      <c r="DU26" s="341">
        <v>0</v>
      </c>
      <c r="DV26" s="281">
        <f>IFERROR('2. Затраты'!DV$20*SUMIFS('3. Котельные'!$J$12:$J$14,'3. Котельные'!$D$12:$D$14,$D24)/SUM('3. Котельные'!$J$12:$J$14),0)</f>
        <v>0</v>
      </c>
      <c r="DW26" s="281">
        <f>DX26+DY26</f>
        <v>0</v>
      </c>
      <c r="DX26" s="341">
        <v>0</v>
      </c>
      <c r="DY26" s="281">
        <f>IFERROR('2. Затраты'!DY$20*SUMIFS('3. Котельные'!$J$12:$J$14,'3. Котельные'!$D$12:$D$14,$D24)/SUM('3. Котельные'!$J$12:$J$14),0)</f>
        <v>0</v>
      </c>
      <c r="DZ26" s="281">
        <f>EA26+EB26</f>
        <v>0</v>
      </c>
      <c r="EA26" s="341">
        <v>0</v>
      </c>
      <c r="EB26" s="281">
        <f>IFERROR('2. Затраты'!EB$20*SUMIFS('3. Котельные'!$J$12:$J$14,'3. Котельные'!$D$12:$D$14,$D24)/SUM('3. Котельные'!$J$12:$J$14),0)</f>
        <v>0</v>
      </c>
      <c r="EC26" s="281">
        <f>ED26+EE26</f>
        <v>0</v>
      </c>
      <c r="ED26" s="341">
        <v>0</v>
      </c>
      <c r="EE26" s="281">
        <f>IFERROR('2. Затраты'!EE$20*SUMIFS('3. Котельные'!$J$12:$J$14,'3. Котельные'!$D$12:$D$14,$D24)/SUM('3. Котельные'!$J$12:$J$14),0)</f>
        <v>0</v>
      </c>
      <c r="EF26" s="312"/>
      <c r="EG26" s="281">
        <f>EH26+EI26</f>
        <v>0</v>
      </c>
      <c r="EH26" s="341">
        <v>0</v>
      </c>
      <c r="EI26" s="281">
        <f>IFERROR('2. Затраты'!EI$20*SUMIFS('3. Котельные'!$J$12:$J$14,'3. Котельные'!$D$12:$D$14,$D24)/SUM('3. Котельные'!$J$12:$J$14),0)</f>
        <v>0</v>
      </c>
      <c r="EJ26" s="283">
        <f>EK26+EN26+ER26</f>
        <v>61.54</v>
      </c>
      <c r="EK26" s="281">
        <f>EL26+EM26</f>
        <v>35.58</v>
      </c>
      <c r="EL26" s="341">
        <v>35.58</v>
      </c>
      <c r="EM26" s="281">
        <f>IFERROR('2. Затраты'!EM$20*SUMIFS('3. Котельные'!$J$12:$J$14,'3. Котельные'!$D$12:$D$14,$D24)/SUM('3. Котельные'!$J$12:$J$14),0)</f>
        <v>0</v>
      </c>
      <c r="EN26" s="281">
        <f>EO26+EP26</f>
        <v>0</v>
      </c>
      <c r="EO26" s="341">
        <v>0</v>
      </c>
      <c r="EP26" s="281">
        <f>IFERROR('2. Затраты'!EP$20*SUMIFS('3. Котельные'!$J$12:$J$14,'3. Котельные'!$D$12:$D$14,$D24)/SUM('3. Котельные'!$J$12:$J$14),0)</f>
        <v>0</v>
      </c>
      <c r="EQ26" s="312" t="s">
        <v>869</v>
      </c>
      <c r="ER26" s="281">
        <f>ES26+ET26</f>
        <v>25.96</v>
      </c>
      <c r="ES26" s="341">
        <v>25.96</v>
      </c>
      <c r="ET26" s="281">
        <f>IFERROR('2. Затраты'!ET$20*SUMIFS('3. Котельные'!$J$12:$J$14,'3. Котельные'!$D$12:$D$14,$D24)/SUM('3. Котельные'!$J$12:$J$14),0)</f>
        <v>0</v>
      </c>
      <c r="EU26" s="281">
        <f>EV26+EY26+FC26+FG26</f>
        <v>0</v>
      </c>
      <c r="EV26" s="281">
        <f>EW26+EX26</f>
        <v>0</v>
      </c>
      <c r="EW26" s="341">
        <v>0</v>
      </c>
      <c r="EX26" s="281">
        <f>IFERROR('2. Затраты'!EX$20*SUMIFS('3. Котельные'!$J$12:$J$14,'3. Котельные'!$D$12:$D$14,$D24)/SUM('3. Котельные'!$J$12:$J$14),0)</f>
        <v>0</v>
      </c>
      <c r="EY26" s="281">
        <f>EZ26+FA26</f>
        <v>0</v>
      </c>
      <c r="EZ26" s="341">
        <v>0</v>
      </c>
      <c r="FA26" s="281">
        <f>IFERROR('2. Затраты'!FA$20*SUMIFS('3. Котельные'!$J$12:$J$14,'3. Котельные'!$D$12:$D$14,$D24)/SUM('3. Котельные'!$J$12:$J$14),0)</f>
        <v>0</v>
      </c>
      <c r="FB26" s="312" t="s">
        <v>869</v>
      </c>
      <c r="FC26" s="281">
        <f>FD26+FE26</f>
        <v>0</v>
      </c>
      <c r="FD26" s="341">
        <v>0</v>
      </c>
      <c r="FE26" s="281">
        <f>IFERROR('2. Затраты'!FE$20*SUMIFS('3. Котельные'!$J$12:$J$14,'3. Котельные'!$D$12:$D$14,$D24)/SUM('3. Котельные'!$J$12:$J$14),0)</f>
        <v>0</v>
      </c>
      <c r="FF26" s="312" t="s">
        <v>869</v>
      </c>
      <c r="FG26" s="281">
        <f>FH26+FI26</f>
        <v>0</v>
      </c>
      <c r="FH26" s="341">
        <v>0</v>
      </c>
      <c r="FI26" s="281">
        <f>IFERROR('2. Затраты'!FI$20*SUMIFS('3. Котельные'!$J$12:$J$14,'3. Котельные'!$D$12:$D$14,$D24)/SUM('3. Котельные'!$J$12:$J$14),0)</f>
        <v>0</v>
      </c>
      <c r="FJ26" s="281">
        <f>FK26+FN26+FQ26+FT26+FW26+FZ26+GC26+GF26+GI26+GL26+GO26+GS26</f>
        <v>0</v>
      </c>
      <c r="FK26" s="281">
        <f>FL26+FM26</f>
        <v>0</v>
      </c>
      <c r="FL26" s="341">
        <v>0</v>
      </c>
      <c r="FM26" s="281">
        <f>IFERROR('2. Затраты'!FM$20*SUMIFS('3. Котельные'!$J$12:$J$14,'3. Котельные'!$D$12:$D$14,$D24)/SUM('3. Котельные'!$J$12:$J$14),0)</f>
        <v>0</v>
      </c>
      <c r="FN26" s="281">
        <f>FO26+FP26</f>
        <v>0</v>
      </c>
      <c r="FO26" s="341">
        <v>0</v>
      </c>
      <c r="FP26" s="281">
        <f>IFERROR('2. Затраты'!FP$20*SUMIFS('3. Котельные'!$J$12:$J$14,'3. Котельные'!$D$12:$D$14,$D24)/SUM('3. Котельные'!$J$12:$J$14),0)</f>
        <v>0</v>
      </c>
      <c r="FQ26" s="281">
        <f>FR26+FS26</f>
        <v>0</v>
      </c>
      <c r="FR26" s="341">
        <v>0</v>
      </c>
      <c r="FS26" s="281">
        <f>IFERROR('2. Затраты'!FS$20*SUMIFS('3. Котельные'!$J$12:$J$14,'3. Котельные'!$D$12:$D$14,$D24)/SUM('3. Котельные'!$J$12:$J$14),0)</f>
        <v>0</v>
      </c>
      <c r="FT26" s="281">
        <f>FU26+FV26</f>
        <v>0</v>
      </c>
      <c r="FU26" s="341">
        <v>0</v>
      </c>
      <c r="FV26" s="281">
        <f>IFERROR('2. Затраты'!FV$20*SUMIFS('3. Котельные'!$J$12:$J$14,'3. Котельные'!$D$12:$D$14,$D24)/SUM('3. Котельные'!$J$12:$J$14),0)</f>
        <v>0</v>
      </c>
      <c r="FW26" s="281">
        <f>FX26+FY26</f>
        <v>0</v>
      </c>
      <c r="FX26" s="341">
        <v>0</v>
      </c>
      <c r="FY26" s="281">
        <f>IFERROR('2. Затраты'!FY$20*SUMIFS('3. Котельные'!$J$12:$J$14,'3. Котельные'!$D$12:$D$14,$D24)/SUM('3. Котельные'!$J$12:$J$14),0)</f>
        <v>0</v>
      </c>
      <c r="FZ26" s="281">
        <f>GA26+GB26</f>
        <v>0</v>
      </c>
      <c r="GA26" s="341">
        <v>0</v>
      </c>
      <c r="GB26" s="281">
        <f>IFERROR('2. Затраты'!GB$20*SUMIFS('3. Котельные'!$J$12:$J$14,'3. Котельные'!$D$12:$D$14,$D24)/SUM('3. Котельные'!$J$12:$J$14),0)</f>
        <v>0</v>
      </c>
      <c r="GC26" s="281">
        <f>GD26+GE26</f>
        <v>0</v>
      </c>
      <c r="GD26" s="341">
        <v>0</v>
      </c>
      <c r="GE26" s="281">
        <f>IFERROR('2. Затраты'!GE$20*SUMIFS('3. Котельные'!$J$12:$J$14,'3. Котельные'!$D$12:$D$14,$D24)/SUM('3. Котельные'!$J$12:$J$14),0)</f>
        <v>0</v>
      </c>
      <c r="GF26" s="281">
        <f>GG26+GH26</f>
        <v>0</v>
      </c>
      <c r="GG26" s="341">
        <v>0</v>
      </c>
      <c r="GH26" s="281">
        <f>IFERROR('2. Затраты'!GH$20*SUMIFS('3. Котельные'!$J$12:$J$14,'3. Котельные'!$D$12:$D$14,$D24)/SUM('3. Котельные'!$J$12:$J$14),0)</f>
        <v>0</v>
      </c>
      <c r="GI26" s="281">
        <f>GJ26+GK26</f>
        <v>0</v>
      </c>
      <c r="GJ26" s="341">
        <v>0</v>
      </c>
      <c r="GK26" s="281">
        <f>IFERROR('2. Затраты'!GK$20*SUMIFS('3. Котельные'!$J$12:$J$14,'3. Котельные'!$D$12:$D$14,$D24)/SUM('3. Котельные'!$J$12:$J$14),0)</f>
        <v>0</v>
      </c>
      <c r="GL26" s="281">
        <f>GM26+GN26</f>
        <v>0</v>
      </c>
      <c r="GM26" s="341">
        <v>0</v>
      </c>
      <c r="GN26" s="281">
        <f>IFERROR('2. Затраты'!GN$20*SUMIFS('3. Котельные'!$J$12:$J$14,'3. Котельные'!$D$12:$D$14,$D24)/SUM('3. Котельные'!$J$12:$J$14),0)</f>
        <v>0</v>
      </c>
      <c r="GO26" s="281">
        <f>GP26+GQ26</f>
        <v>0</v>
      </c>
      <c r="GP26" s="341">
        <v>0</v>
      </c>
      <c r="GQ26" s="281">
        <f>IFERROR('2. Затраты'!GQ$20*SUMIFS('3. Котельные'!$J$12:$J$14,'3. Котельные'!$D$12:$D$14,$D24)/SUM('3. Котельные'!$J$12:$J$14),0)</f>
        <v>0</v>
      </c>
      <c r="GR26" s="312" t="s">
        <v>869</v>
      </c>
      <c r="GS26" s="281">
        <f>GT26+GU26</f>
        <v>0</v>
      </c>
      <c r="GT26" s="341">
        <v>0</v>
      </c>
      <c r="GU26" s="281">
        <f>IFERROR('2. Затраты'!GU$20*SUMIFS('3. Котельные'!$J$12:$J$14,'3. Котельные'!$D$12:$D$14,$D24)/SUM('3. Котельные'!$J$12:$J$14),0)</f>
        <v>0</v>
      </c>
      <c r="GV26" s="281">
        <f>GW26+GX26</f>
        <v>0</v>
      </c>
      <c r="GW26" s="341">
        <v>0</v>
      </c>
      <c r="GX26" s="281">
        <f>IFERROR('2. Затраты'!GX$20*SUMIFS('3. Котельные'!$J$12:$J$14,'3. Котельные'!$D$12:$D$14,$D24)/SUM('3. Котельные'!$J$12:$J$14),0)</f>
        <v>0</v>
      </c>
      <c r="GY26" s="281">
        <f>GZ26+HA26</f>
        <v>0</v>
      </c>
      <c r="GZ26" s="341">
        <v>0</v>
      </c>
      <c r="HA26" s="281">
        <f>IFERROR('2. Затраты'!HA$20*SUMIFS('3. Котельные'!$J$12:$J$14,'3. Котельные'!$D$12:$D$14,$D24)/SUM('3. Котельные'!$J$12:$J$14),0)</f>
        <v>0</v>
      </c>
      <c r="HB26" s="281">
        <f>HC26+HD26</f>
        <v>0</v>
      </c>
      <c r="HC26" s="341">
        <v>0</v>
      </c>
      <c r="HD26" s="281">
        <f>IFERROR('2. Затраты'!HD$20*SUMIFS('3. Котельные'!$J$12:$J$14,'3. Котельные'!$D$12:$D$14,$D24)/SUM('3. Котельные'!$J$12:$J$14),0)</f>
        <v>0</v>
      </c>
      <c r="HE26" s="281">
        <f>HF26+HG26</f>
        <v>0</v>
      </c>
      <c r="HF26" s="341">
        <v>0</v>
      </c>
      <c r="HG26" s="281">
        <f>IFERROR('2. Затраты'!HG$20*SUMIFS('3. Котельные'!$J$12:$J$14,'3. Котельные'!$D$12:$D$14,$D24)/SUM('3. Котельные'!$J$12:$J$14),0)</f>
        <v>0</v>
      </c>
      <c r="HH26" s="281">
        <f>HI26+HM26</f>
        <v>0</v>
      </c>
      <c r="HI26" s="281">
        <f>HJ26+HK26</f>
        <v>0</v>
      </c>
      <c r="HJ26" s="341">
        <v>0</v>
      </c>
      <c r="HK26" s="281">
        <f>IFERROR('2. Затраты'!HK$20*SUMIFS('3. Котельные'!$J$12:$J$14,'3. Котельные'!$D$12:$D$14,$D24)/SUM('3. Котельные'!$J$12:$J$14),0)</f>
        <v>0</v>
      </c>
      <c r="HL26" s="312" t="s">
        <v>869</v>
      </c>
      <c r="HM26" s="281">
        <f>HN26+HO26</f>
        <v>0</v>
      </c>
      <c r="HN26" s="341">
        <v>0</v>
      </c>
      <c r="HO26" s="281">
        <f>IFERROR('2. Затраты'!HO$20*SUMIFS('3. Котельные'!$J$12:$J$14,'3. Котельные'!$D$12:$D$14,$D24)/SUM('3. Котельные'!$J$12:$J$14),0)</f>
        <v>0</v>
      </c>
      <c r="HP26" s="281">
        <f>HQ26+HR26</f>
        <v>0</v>
      </c>
      <c r="HQ26" s="341">
        <v>0</v>
      </c>
      <c r="HR26" s="281">
        <f>IFERROR('2. Затраты'!HR$20*SUMIFS('3. Котельные'!$J$12:$J$14,'3. Котельные'!$D$12:$D$14,$D24)/SUM('3. Котельные'!$J$12:$J$14),0)</f>
        <v>0</v>
      </c>
      <c r="HS26" s="281">
        <f>HT26+HW26</f>
        <v>0</v>
      </c>
      <c r="HT26" s="281">
        <f>HU26+HV26</f>
        <v>0</v>
      </c>
      <c r="HU26" s="341">
        <v>0</v>
      </c>
      <c r="HV26" s="281">
        <f>IFERROR('2. Затраты'!HV$20*SUMIFS('3. Котельные'!$J$12:$J$14,'3. Котельные'!$D$12:$D$14,$D24)/SUM('3. Котельные'!$J$12:$J$14),0)</f>
        <v>0</v>
      </c>
      <c r="HW26" s="281">
        <f>HX26+HY26</f>
        <v>0</v>
      </c>
      <c r="HX26" s="341">
        <v>0</v>
      </c>
      <c r="HY26" s="281">
        <f>IFERROR('2. Затраты'!HY$20*SUMIFS('3. Котельные'!$J$12:$J$14,'3. Котельные'!$D$12:$D$14,$D24)/SUM('3. Котельные'!$J$12:$J$14),0)</f>
        <v>0</v>
      </c>
      <c r="HZ26" s="281">
        <f>IA26+IB26</f>
        <v>0</v>
      </c>
      <c r="IA26" s="341">
        <v>0</v>
      </c>
      <c r="IB26" s="281">
        <f>IFERROR('2. Затраты'!IB$20*SUMIFS('3. Котельные'!$J$12:$J$14,'3. Котельные'!$D$12:$D$14,$D24)/SUM('3. Котельные'!$J$12:$J$14),0)</f>
        <v>0</v>
      </c>
      <c r="IC26" s="281">
        <f>ID26+IG26+IJ26</f>
        <v>0</v>
      </c>
      <c r="ID26" s="281">
        <f>IE26+IF26</f>
        <v>0</v>
      </c>
      <c r="IE26" s="341">
        <v>0</v>
      </c>
      <c r="IF26" s="281">
        <f>IFERROR('2. Затраты'!IF$20*SUMIFS('3. Котельные'!$J$12:$J$14,'3. Котельные'!$D$12:$D$14,$D24)/SUM('3. Котельные'!$J$12:$J$14),0)</f>
        <v>0</v>
      </c>
      <c r="IG26" s="281">
        <f>IH26+II26</f>
        <v>0</v>
      </c>
      <c r="IH26" s="341">
        <v>0</v>
      </c>
      <c r="II26" s="281">
        <f>IFERROR('2. Затраты'!II$20*SUMIFS('3. Котельные'!$J$12:$J$14,'3. Котельные'!$D$12:$D$14,$D24)/SUM('3. Котельные'!$J$12:$J$14),0)</f>
        <v>0</v>
      </c>
      <c r="IJ26" s="281">
        <f>IK26+IL26</f>
        <v>0</v>
      </c>
      <c r="IK26" s="341">
        <v>0</v>
      </c>
      <c r="IL26" s="281">
        <f>IFERROR('2. Затраты'!IL$20*SUMIFS('3. Котельные'!$J$12:$J$14,'3. Котельные'!$D$12:$D$14,$D24)/SUM('3. Котельные'!$J$12:$J$14),0)</f>
        <v>0</v>
      </c>
      <c r="IM26" s="281">
        <f>IN26+IQ26+IU26+IX26</f>
        <v>4.8</v>
      </c>
      <c r="IN26" s="281">
        <f>IO26+IP26</f>
        <v>0</v>
      </c>
      <c r="IO26" s="341">
        <v>0</v>
      </c>
      <c r="IP26" s="281">
        <f>IFERROR('2. Затраты'!IP$20*SUMIFS('3. Котельные'!$J$12:$J$14,'3. Котельные'!$D$12:$D$14,$D24)/SUM('3. Котельные'!$J$12:$J$14),0)</f>
        <v>0</v>
      </c>
      <c r="IQ26" s="281">
        <f>IR26+IS26</f>
        <v>0</v>
      </c>
      <c r="IR26" s="341">
        <v>0</v>
      </c>
      <c r="IS26" s="281">
        <f>IFERROR('2. Затраты'!IS$20*SUMIFS('3. Котельные'!$J$12:$J$14,'3. Котельные'!$D$12:$D$14,$D24)/SUM('3. Котельные'!$J$12:$J$14),0)</f>
        <v>0</v>
      </c>
      <c r="IT26" s="312" t="s">
        <v>869</v>
      </c>
      <c r="IU26" s="281">
        <f>IV26+IW26</f>
        <v>0</v>
      </c>
      <c r="IV26" s="341">
        <v>0</v>
      </c>
      <c r="IW26" s="281">
        <f>IFERROR('2. Затраты'!IW$20*SUMIFS('3. Котельные'!$J$12:$J$14,'3. Котельные'!$D$12:$D$14,$D24)/SUM('3. Котельные'!$J$12:$J$14),0)</f>
        <v>0</v>
      </c>
      <c r="IX26" s="281">
        <f>IY26+JB26+JE26+JH26+JL26</f>
        <v>4.8</v>
      </c>
      <c r="IY26" s="281">
        <f>IZ26+JA26</f>
        <v>0</v>
      </c>
      <c r="IZ26" s="341">
        <v>0</v>
      </c>
      <c r="JA26" s="281">
        <f>IFERROR('2. Затраты'!JA$20*SUMIFS('3. Котельные'!$J$12:$J$14,'3. Котельные'!$D$12:$D$14,$D24)/SUM('3. Котельные'!$J$12:$J$14),0)</f>
        <v>0</v>
      </c>
      <c r="JB26" s="281">
        <f>JC26+JD26</f>
        <v>0</v>
      </c>
      <c r="JC26" s="341">
        <v>0</v>
      </c>
      <c r="JD26" s="281">
        <f>IFERROR('2. Затраты'!JD$20*SUMIFS('3. Котельные'!$J$12:$J$14,'3. Котельные'!$D$12:$D$14,$D24)/SUM('3. Котельные'!$J$12:$J$14),0)</f>
        <v>0</v>
      </c>
      <c r="JE26" s="281">
        <f>JF26+JG26</f>
        <v>0</v>
      </c>
      <c r="JF26" s="341">
        <v>0</v>
      </c>
      <c r="JG26" s="281">
        <f>IFERROR('2. Затраты'!JG$20*SUMIFS('3. Котельные'!$J$12:$J$14,'3. Котельные'!$D$12:$D$14,$D24)/SUM('3. Котельные'!$J$12:$J$14),0)</f>
        <v>0</v>
      </c>
      <c r="JH26" s="281">
        <f>JI26+JJ26</f>
        <v>0</v>
      </c>
      <c r="JI26" s="341">
        <v>0</v>
      </c>
      <c r="JJ26" s="281">
        <f>IFERROR('2. Затраты'!JJ$20*SUMIFS('3. Котельные'!$J$12:$J$14,'3. Котельные'!$D$12:$D$14,$D24)/SUM('3. Котельные'!$J$12:$J$14),0)</f>
        <v>0</v>
      </c>
      <c r="JK26" s="312" t="s">
        <v>869</v>
      </c>
      <c r="JL26" s="281">
        <f>JM26+JN26</f>
        <v>4.8</v>
      </c>
      <c r="JM26" s="341">
        <v>4.8</v>
      </c>
      <c r="JN26" s="281">
        <f>IFERROR('2. Затраты'!JN$20*SUMIFS('3. Котельные'!$J$12:$J$14,'3. Котельные'!$D$12:$D$14,$D24)/SUM('3. Котельные'!$J$12:$J$14),0)</f>
        <v>0</v>
      </c>
      <c r="JO26" s="310"/>
      <c r="JP26" s="281">
        <f>JQ26+JT26</f>
        <v>14.99</v>
      </c>
      <c r="JQ26" s="281">
        <f>JR26+JS26</f>
        <v>14.99</v>
      </c>
      <c r="JR26" s="341">
        <v>14.99</v>
      </c>
      <c r="JS26" s="281">
        <f>IFERROR('2. Затраты'!JS$20*SUMIFS('3. Котельные'!$J$12:$J$14,'3. Котельные'!$D$12:$D$14,$D24)/SUM('3. Котельные'!$J$12:$J$14),0)</f>
        <v>0</v>
      </c>
      <c r="JT26" s="281">
        <f>JU26+JV26</f>
        <v>0</v>
      </c>
      <c r="JU26" s="341">
        <v>0</v>
      </c>
      <c r="JV26" s="281">
        <f>IFERROR('2. Затраты'!JV$20*SUMIFS('3. Котельные'!$J$12:$J$14,'3. Котельные'!$D$12:$D$14,$D24)/SUM('3. Котельные'!$J$12:$J$14),0)</f>
        <v>0</v>
      </c>
      <c r="JW26" s="281">
        <f>JX26+JY26</f>
        <v>0</v>
      </c>
      <c r="JX26" s="341">
        <v>0</v>
      </c>
      <c r="JY26" s="281">
        <f>IFERROR('2. Затраты'!JY$20*SUMIFS('3. Котельные'!$J$12:$J$14,'3. Котельные'!$D$12:$D$14,$D24)/SUM('3. Котельные'!$J$12:$J$14),0)</f>
        <v>0</v>
      </c>
      <c r="JZ26" s="281">
        <f>KA26+KB26</f>
        <v>0</v>
      </c>
      <c r="KA26" s="341">
        <v>0</v>
      </c>
      <c r="KB26" s="281">
        <f>IFERROR('2. Затраты'!KB$20*SUMIFS('3. Котельные'!$J$12:$J$14,'3. Котельные'!$D$12:$D$14,$D24)/SUM('3. Котельные'!$J$12:$J$14),0)</f>
        <v>0</v>
      </c>
      <c r="KC26" s="281">
        <f>KD26+KE26</f>
        <v>0</v>
      </c>
      <c r="KD26" s="341">
        <v>0</v>
      </c>
      <c r="KE26" s="281">
        <f>IFERROR('2. Затраты'!KE$20*SUMIFS('3. Котельные'!$J$12:$J$14,'3. Котельные'!$D$12:$D$14,$D24)/SUM('3. Котельные'!$J$12:$J$14),0)</f>
        <v>0</v>
      </c>
      <c r="KF26" s="281">
        <f>JW26+JZ26+KC26+JP26+JO26+IM26+IC26+HZ26+HS26+HP26+GV26+GY26+HB26+HE26+HH26+FJ26+EU26+EJ26+DI26+DH26+DG26+DD26+DA26+CN26+BF26+AQ26+G26</f>
        <v>829.55915633999996</v>
      </c>
      <c r="KG26" s="341">
        <v>0</v>
      </c>
      <c r="KH26" s="281">
        <f>KI26+KL26+KO26+KS26</f>
        <v>32.53</v>
      </c>
      <c r="KI26" s="281">
        <f>KJ26+KK26</f>
        <v>32.53</v>
      </c>
      <c r="KJ26" s="341">
        <v>32.53</v>
      </c>
      <c r="KK26" s="281">
        <f>IFERROR('2. Затраты'!KK$20*SUMIFS('3. Котельные'!$J$12:$J$14,'3. Котельные'!$D$12:$D$14,$D24)/SUM('3. Котельные'!$J$12:$J$14),0)</f>
        <v>0</v>
      </c>
      <c r="KL26" s="281">
        <f>KM26+KN26</f>
        <v>0</v>
      </c>
      <c r="KM26" s="341">
        <v>0</v>
      </c>
      <c r="KN26" s="281">
        <f>IFERROR('2. Затраты'!KN$20*SUMIFS('3. Котельные'!$J$12:$J$14,'3. Котельные'!$D$12:$D$14,$D24)/SUM('3. Котельные'!$J$12:$J$14),0)</f>
        <v>0</v>
      </c>
      <c r="KO26" s="281">
        <f>KP26+KQ26</f>
        <v>0</v>
      </c>
      <c r="KP26" s="341">
        <v>0</v>
      </c>
      <c r="KQ26" s="281">
        <f>IFERROR('2. Затраты'!KQ$20*SUMIFS('3. Котельные'!$J$12:$J$14,'3. Котельные'!$D$12:$D$14,$D24)/SUM('3. Котельные'!$J$12:$J$14),0)</f>
        <v>0</v>
      </c>
      <c r="KR26" s="312" t="s">
        <v>869</v>
      </c>
      <c r="KS26" s="281">
        <f>KT26+KU26</f>
        <v>0</v>
      </c>
      <c r="KT26" s="341">
        <v>0</v>
      </c>
      <c r="KU26" s="281">
        <f>IFERROR('2. Затраты'!KU$20*SUMIFS('3. Котельные'!$J$12:$J$14,'3. Котельные'!$D$12:$D$14,$D24)/SUM('3. Котельные'!$J$12:$J$14),0)</f>
        <v>0</v>
      </c>
      <c r="KV26" s="234"/>
    </row>
    <row r="27" spans="3:308">
      <c r="C27" s="410"/>
      <c r="D27" s="486"/>
      <c r="E27" s="492"/>
      <c r="F27" s="411">
        <v>2019</v>
      </c>
      <c r="G27" s="281">
        <f>H27+S27+P27+Q27+R27+AD27+AI27+SUM(AJ27:AP27)</f>
        <v>350.04536628</v>
      </c>
      <c r="H27" s="281">
        <f>SUM(I27:O27)</f>
        <v>350.04536628</v>
      </c>
      <c r="I27" s="391">
        <v>350.04536628</v>
      </c>
      <c r="J27" s="339">
        <v>0</v>
      </c>
      <c r="K27" s="339">
        <v>0</v>
      </c>
      <c r="L27" s="339">
        <v>0</v>
      </c>
      <c r="M27" s="339">
        <v>0</v>
      </c>
      <c r="N27" s="339">
        <v>0</v>
      </c>
      <c r="O27" s="339">
        <v>0</v>
      </c>
      <c r="P27" s="339">
        <v>0</v>
      </c>
      <c r="Q27" s="339">
        <v>0</v>
      </c>
      <c r="R27" s="339">
        <v>0</v>
      </c>
      <c r="S27" s="281">
        <f>SUM(T27:AC27)</f>
        <v>0</v>
      </c>
      <c r="T27" s="339">
        <v>0</v>
      </c>
      <c r="U27" s="339">
        <v>0</v>
      </c>
      <c r="V27" s="339">
        <v>0</v>
      </c>
      <c r="W27" s="339">
        <v>0</v>
      </c>
      <c r="X27" s="339">
        <v>0</v>
      </c>
      <c r="Y27" s="339">
        <v>0</v>
      </c>
      <c r="Z27" s="339">
        <v>0</v>
      </c>
      <c r="AA27" s="339">
        <v>0</v>
      </c>
      <c r="AB27" s="339">
        <v>0</v>
      </c>
      <c r="AC27" s="339">
        <v>0</v>
      </c>
      <c r="AD27" s="281">
        <f>SUM(AE27:AH27)</f>
        <v>0</v>
      </c>
      <c r="AE27" s="339">
        <v>0</v>
      </c>
      <c r="AF27" s="339">
        <v>0</v>
      </c>
      <c r="AG27" s="339">
        <v>0</v>
      </c>
      <c r="AH27" s="339">
        <v>0</v>
      </c>
      <c r="AI27" s="339">
        <v>0</v>
      </c>
      <c r="AJ27" s="339">
        <v>0</v>
      </c>
      <c r="AK27" s="339">
        <v>0</v>
      </c>
      <c r="AL27" s="339">
        <v>0</v>
      </c>
      <c r="AM27" s="339">
        <v>0</v>
      </c>
      <c r="AN27" s="339">
        <v>0</v>
      </c>
      <c r="AO27" s="339">
        <v>0</v>
      </c>
      <c r="AP27" s="339">
        <v>0</v>
      </c>
      <c r="AQ27" s="281">
        <f>AR27+AY27</f>
        <v>99.2</v>
      </c>
      <c r="AR27" s="281">
        <f>AS27+AT27</f>
        <v>99.2</v>
      </c>
      <c r="AS27" s="339">
        <v>0</v>
      </c>
      <c r="AT27" s="281">
        <f>SUM(AU27:AX27)</f>
        <v>99.2</v>
      </c>
      <c r="AU27" s="339">
        <v>99.2</v>
      </c>
      <c r="AV27" s="339">
        <v>0</v>
      </c>
      <c r="AW27" s="339">
        <v>0</v>
      </c>
      <c r="AX27" s="339">
        <v>0</v>
      </c>
      <c r="AY27" s="281">
        <f>SUM(AZ27:BA27)</f>
        <v>0</v>
      </c>
      <c r="AZ27" s="339">
        <v>0</v>
      </c>
      <c r="BA27" s="281">
        <f>SUM(BB27:BE27)</f>
        <v>0</v>
      </c>
      <c r="BB27" s="339">
        <v>0</v>
      </c>
      <c r="BC27" s="339">
        <v>0</v>
      </c>
      <c r="BD27" s="339">
        <v>0</v>
      </c>
      <c r="BE27" s="339">
        <v>0</v>
      </c>
      <c r="BF27" s="281">
        <f>BG27+BJ27+BQ27+BT27</f>
        <v>148.07</v>
      </c>
      <c r="BG27" s="281">
        <f>SUM(BH27:BI27)</f>
        <v>94.32</v>
      </c>
      <c r="BH27" s="341">
        <v>94.32</v>
      </c>
      <c r="BI27" s="281">
        <f>IFERROR('2. Затраты'!BI$21*SUMIFS('3. Котельные'!$K$12:$K$14,'3. Котельные'!$D$12:$D$14,$D24)/SUM('3. Котельные'!$K$12:$K$14),0)</f>
        <v>0</v>
      </c>
      <c r="BJ27" s="281">
        <f>BK27+BN27</f>
        <v>9.4600000000000009</v>
      </c>
      <c r="BK27" s="281">
        <f>SUM(BL27:BM27)</f>
        <v>0</v>
      </c>
      <c r="BL27" s="341">
        <v>0</v>
      </c>
      <c r="BM27" s="281">
        <f>IFERROR('2. Затраты'!BM$21*SUMIFS('3. Котельные'!$K$12:$K$14,'3. Котельные'!$D$12:$D$14,$D24)/SUM('3. Котельные'!$K$12:$K$14),0)</f>
        <v>0</v>
      </c>
      <c r="BN27" s="283">
        <f>BO27+BP27</f>
        <v>9.4600000000000009</v>
      </c>
      <c r="BO27" s="341">
        <v>9.4600000000000009</v>
      </c>
      <c r="BP27" s="281">
        <f>IFERROR('2. Затраты'!BP$21*SUMIFS('3. Котельные'!$K$12:$K$14,'3. Котельные'!$D$12:$D$14,$D24)/SUM('3. Котельные'!$K$12:$K$14),0)</f>
        <v>0</v>
      </c>
      <c r="BQ27" s="281">
        <f>BR27+BS27</f>
        <v>44.29</v>
      </c>
      <c r="BR27" s="341">
        <v>44.29</v>
      </c>
      <c r="BS27" s="281">
        <f>IFERROR('2. Затраты'!BS$21*SUMIFS('3. Котельные'!$K$12:$K$14,'3. Котельные'!$D$12:$D$14,$D24)/SUM('3. Котельные'!$K$12:$K$14),0)</f>
        <v>0</v>
      </c>
      <c r="BT27" s="281">
        <f>BU27+BV27</f>
        <v>0</v>
      </c>
      <c r="BU27" s="341">
        <v>0</v>
      </c>
      <c r="BV27" s="281">
        <f>IFERROR('2. Затраты'!BV$21*SUMIFS('3. Котельные'!$K$12:$K$14,'3. Котельные'!$D$12:$D$14,$D24)/SUM('3. Котельные'!$K$12:$K$14),0)</f>
        <v>0</v>
      </c>
      <c r="BW27" s="281">
        <f>BX27+CB27+CF27+CJ27</f>
        <v>2.5999999999999996</v>
      </c>
      <c r="BX27" s="281">
        <f>BY27+BZ27</f>
        <v>2</v>
      </c>
      <c r="BY27" s="341">
        <v>2</v>
      </c>
      <c r="BZ27" s="281">
        <f>IFERROR('2. Затраты'!BZ$21*SUMIFS('3. Котельные'!$K$12:$K$14,'3. Котельные'!$D$12:$D$14,$D24)/SUM('3. Котельные'!$K$12:$K$14),0)</f>
        <v>0</v>
      </c>
      <c r="CA27" s="341">
        <v>3</v>
      </c>
      <c r="CB27" s="281">
        <f>CC27+CD27</f>
        <v>0.3</v>
      </c>
      <c r="CC27" s="341">
        <v>0.3</v>
      </c>
      <c r="CD27" s="281">
        <f>IFERROR('2. Затраты'!CD$21*SUMIFS('3. Котельные'!$K$12:$K$14,'3. Котельные'!$D$12:$D$14,$D24)/SUM('3. Котельные'!$K$12:$K$14),0)</f>
        <v>0</v>
      </c>
      <c r="CE27" s="341">
        <v>1</v>
      </c>
      <c r="CF27" s="281">
        <f>CG27+CH27</f>
        <v>0.3</v>
      </c>
      <c r="CG27" s="341">
        <v>0.3</v>
      </c>
      <c r="CH27" s="281">
        <f>IFERROR('2. Затраты'!CH$21*SUMIFS('3. Котельные'!$K$12:$K$14,'3. Котельные'!$D$12:$D$14,$D24)/SUM('3. Котельные'!$K$12:$K$14),0)</f>
        <v>0</v>
      </c>
      <c r="CI27" s="341">
        <v>1</v>
      </c>
      <c r="CJ27" s="281">
        <f>CK27+CL27</f>
        <v>0</v>
      </c>
      <c r="CK27" s="341">
        <v>0</v>
      </c>
      <c r="CL27" s="281">
        <f>IFERROR('2. Затраты'!CL$21*SUMIFS('3. Котельные'!$K$12:$K$14,'3. Котельные'!$D$12:$D$14,$D24)/SUM('3. Котельные'!$K$12:$K$14),0)</f>
        <v>0</v>
      </c>
      <c r="CM27" s="341">
        <v>0</v>
      </c>
      <c r="CN27" s="281">
        <f>CO27+CR27+CU27+CX27</f>
        <v>44.59</v>
      </c>
      <c r="CO27" s="281">
        <f>CP27+CQ27</f>
        <v>28.48</v>
      </c>
      <c r="CP27" s="341">
        <v>28.48</v>
      </c>
      <c r="CQ27" s="281">
        <f>IFERROR('2. Затраты'!CQ$21*SUMIFS('3. Котельные'!$K$12:$K$14,'3. Котельные'!$D$12:$D$14,$D24)/SUM('3. Котельные'!$K$12:$K$14),0)</f>
        <v>0</v>
      </c>
      <c r="CR27" s="281">
        <f>CS27+CT27</f>
        <v>2.86</v>
      </c>
      <c r="CS27" s="341">
        <v>2.86</v>
      </c>
      <c r="CT27" s="281">
        <f>IFERROR('2. Затраты'!CT$21*SUMIFS('3. Котельные'!$K$12:$K$14,'3. Котельные'!$D$12:$D$14,$D24)/SUM('3. Котельные'!$K$12:$K$14),0)</f>
        <v>0</v>
      </c>
      <c r="CU27" s="281">
        <f>CV27+CW27</f>
        <v>13.25</v>
      </c>
      <c r="CV27" s="341">
        <v>13.25</v>
      </c>
      <c r="CW27" s="281">
        <f>IFERROR('2. Затраты'!CW$21*SUMIFS('3. Котельные'!$K$12:$K$14,'3. Котельные'!$D$12:$D$14,$D24)/SUM('3. Котельные'!$K$12:$K$14),0)</f>
        <v>0</v>
      </c>
      <c r="CX27" s="281">
        <f>CY27+CZ27</f>
        <v>0</v>
      </c>
      <c r="CY27" s="341">
        <v>0</v>
      </c>
      <c r="CZ27" s="281">
        <f>IFERROR('2. Затраты'!CZ$21*SUMIFS('3. Котельные'!$K$12:$K$14,'3. Котельные'!$D$12:$D$14,$D24)/SUM('3. Котельные'!$K$12:$K$14),0)</f>
        <v>0</v>
      </c>
      <c r="DA27" s="281">
        <f>DB27*DC27</f>
        <v>3.3102130000000005</v>
      </c>
      <c r="DB27" s="341">
        <v>21.37</v>
      </c>
      <c r="DC27" s="341">
        <v>0.15490000000000001</v>
      </c>
      <c r="DD27" s="281">
        <f>DE27*DF27</f>
        <v>0</v>
      </c>
      <c r="DE27" s="341">
        <v>0</v>
      </c>
      <c r="DF27" s="341">
        <v>0</v>
      </c>
      <c r="DG27" s="341">
        <v>0</v>
      </c>
      <c r="DH27" s="341">
        <v>0</v>
      </c>
      <c r="DI27" s="281">
        <f>DJ27+DM27+DP27+DW27+DZ27+EC27+EG27</f>
        <v>18.61</v>
      </c>
      <c r="DJ27" s="281">
        <f>DK27+DL27</f>
        <v>0</v>
      </c>
      <c r="DK27" s="341">
        <v>0</v>
      </c>
      <c r="DL27" s="281">
        <f>IFERROR('2. Затраты'!DL$21*SUMIFS('3. Котельные'!$K$12:$K$14,'3. Котельные'!$D$12:$D$14,$D24)/SUM('3. Котельные'!$K$12:$K$14),0)</f>
        <v>0</v>
      </c>
      <c r="DM27" s="281">
        <f>DN27+DO27</f>
        <v>0</v>
      </c>
      <c r="DN27" s="341">
        <v>0</v>
      </c>
      <c r="DO27" s="281">
        <f>IFERROR('2. Затраты'!DO$21*SUMIFS('3. Котельные'!$K$12:$K$14,'3. Котельные'!$D$12:$D$14,$D24)/SUM('3. Котельные'!$K$12:$K$14),0)</f>
        <v>0</v>
      </c>
      <c r="DP27" s="281">
        <f>DQ27+DT27</f>
        <v>18.61</v>
      </c>
      <c r="DQ27" s="281">
        <f>DR27+DS27</f>
        <v>18.61</v>
      </c>
      <c r="DR27" s="341">
        <v>18.61</v>
      </c>
      <c r="DS27" s="281">
        <f>IFERROR('2. Затраты'!DS$21*SUMIFS('3. Котельные'!$K$12:$K$14,'3. Котельные'!$D$12:$D$14,$D24)/SUM('3. Котельные'!$K$12:$K$14),0)</f>
        <v>0</v>
      </c>
      <c r="DT27" s="281">
        <f>DU27+DV27</f>
        <v>0</v>
      </c>
      <c r="DU27" s="341">
        <v>0</v>
      </c>
      <c r="DV27" s="281">
        <f>IFERROR('2. Затраты'!DV$21*SUMIFS('3. Котельные'!$K$12:$K$14,'3. Котельные'!$D$12:$D$14,$D24)/SUM('3. Котельные'!$K$12:$K$14),0)</f>
        <v>0</v>
      </c>
      <c r="DW27" s="281">
        <f>DX27+DY27</f>
        <v>0</v>
      </c>
      <c r="DX27" s="341">
        <v>0</v>
      </c>
      <c r="DY27" s="281">
        <f>IFERROR('2. Затраты'!DY$21*SUMIFS('3. Котельные'!$K$12:$K$14,'3. Котельные'!$D$12:$D$14,$D24)/SUM('3. Котельные'!$K$12:$K$14),0)</f>
        <v>0</v>
      </c>
      <c r="DZ27" s="281">
        <f>EA27+EB27</f>
        <v>0</v>
      </c>
      <c r="EA27" s="341">
        <v>0</v>
      </c>
      <c r="EB27" s="281">
        <f>IFERROR('2. Затраты'!EB$21*SUMIFS('3. Котельные'!$K$12:$K$14,'3. Котельные'!$D$12:$D$14,$D24)/SUM('3. Котельные'!$K$12:$K$14),0)</f>
        <v>0</v>
      </c>
      <c r="EC27" s="281">
        <f>ED27+EE27</f>
        <v>0</v>
      </c>
      <c r="ED27" s="341">
        <v>0</v>
      </c>
      <c r="EE27" s="281">
        <f>IFERROR('2. Затраты'!EE$21*SUMIFS('3. Котельные'!$K$12:$K$14,'3. Котельные'!$D$12:$D$14,$D24)/SUM('3. Котельные'!$K$12:$K$14),0)</f>
        <v>0</v>
      </c>
      <c r="EF27" s="312"/>
      <c r="EG27" s="281">
        <f>EH27+EI27</f>
        <v>0</v>
      </c>
      <c r="EH27" s="341">
        <v>0</v>
      </c>
      <c r="EI27" s="281">
        <f>IFERROR('2. Затраты'!EI$21*SUMIFS('3. Котельные'!$K$12:$K$14,'3. Котельные'!$D$12:$D$14,$D24)/SUM('3. Котельные'!$K$12:$K$14),0)</f>
        <v>0</v>
      </c>
      <c r="EJ27" s="283">
        <f>EK27+EN27+ER27</f>
        <v>71.84</v>
      </c>
      <c r="EK27" s="281">
        <f>EL27+EM27</f>
        <v>41.9</v>
      </c>
      <c r="EL27" s="341">
        <v>41.9</v>
      </c>
      <c r="EM27" s="281">
        <f>IFERROR('2. Затраты'!EM$21*SUMIFS('3. Котельные'!$K$12:$K$14,'3. Котельные'!$D$12:$D$14,$D24)/SUM('3. Котельные'!$K$12:$K$14),0)</f>
        <v>0</v>
      </c>
      <c r="EN27" s="281">
        <f>EO27+EP27</f>
        <v>0</v>
      </c>
      <c r="EO27" s="341">
        <v>0</v>
      </c>
      <c r="EP27" s="281">
        <f>IFERROR('2. Затраты'!EP$21*SUMIFS('3. Котельные'!$K$12:$K$14,'3. Котельные'!$D$12:$D$14,$D24)/SUM('3. Котельные'!$K$12:$K$14),0)</f>
        <v>0</v>
      </c>
      <c r="EQ27" s="312" t="s">
        <v>869</v>
      </c>
      <c r="ER27" s="281">
        <f>ES27+ET27</f>
        <v>29.94</v>
      </c>
      <c r="ES27" s="341">
        <v>29.94</v>
      </c>
      <c r="ET27" s="281">
        <f>IFERROR('2. Затраты'!ET$21*SUMIFS('3. Котельные'!$K$12:$K$14,'3. Котельные'!$D$12:$D$14,$D24)/SUM('3. Котельные'!$K$12:$K$14),0)</f>
        <v>0</v>
      </c>
      <c r="EU27" s="281">
        <f>EV27+EY27+FC27+FG27</f>
        <v>0</v>
      </c>
      <c r="EV27" s="281">
        <f>EW27+EX27</f>
        <v>0</v>
      </c>
      <c r="EW27" s="341">
        <v>0</v>
      </c>
      <c r="EX27" s="281">
        <f>IFERROR('2. Затраты'!EX$21*SUMIFS('3. Котельные'!$K$12:$K$14,'3. Котельные'!$D$12:$D$14,$D24)/SUM('3. Котельные'!$K$12:$K$14),0)</f>
        <v>0</v>
      </c>
      <c r="EY27" s="281">
        <f>EZ27+FA27</f>
        <v>0</v>
      </c>
      <c r="EZ27" s="341">
        <v>0</v>
      </c>
      <c r="FA27" s="281">
        <f>IFERROR('2. Затраты'!FA$21*SUMIFS('3. Котельные'!$K$12:$K$14,'3. Котельные'!$D$12:$D$14,$D24)/SUM('3. Котельные'!$K$12:$K$14),0)</f>
        <v>0</v>
      </c>
      <c r="FB27" s="312" t="s">
        <v>869</v>
      </c>
      <c r="FC27" s="281">
        <f>FD27+FE27</f>
        <v>0</v>
      </c>
      <c r="FD27" s="341">
        <v>0</v>
      </c>
      <c r="FE27" s="281">
        <f>IFERROR('2. Затраты'!FE$21*SUMIFS('3. Котельные'!$K$12:$K$14,'3. Котельные'!$D$12:$D$14,$D24)/SUM('3. Котельные'!$K$12:$K$14),0)</f>
        <v>0</v>
      </c>
      <c r="FF27" s="312" t="s">
        <v>869</v>
      </c>
      <c r="FG27" s="281">
        <f>FH27+FI27</f>
        <v>0</v>
      </c>
      <c r="FH27" s="341">
        <v>0</v>
      </c>
      <c r="FI27" s="281">
        <f>IFERROR('2. Затраты'!FI$21*SUMIFS('3. Котельные'!$K$12:$K$14,'3. Котельные'!$D$12:$D$14,$D24)/SUM('3. Котельные'!$K$12:$K$14),0)</f>
        <v>0</v>
      </c>
      <c r="FJ27" s="281">
        <f>FK27+FN27+FQ27+FT27+FW27+FZ27+GC27+GF27+GI27+GL27+GO27+GS27</f>
        <v>0</v>
      </c>
      <c r="FK27" s="281">
        <f>FL27+FM27</f>
        <v>0</v>
      </c>
      <c r="FL27" s="341">
        <v>0</v>
      </c>
      <c r="FM27" s="281">
        <f>IFERROR('2. Затраты'!FM$21*SUMIFS('3. Котельные'!$K$12:$K$14,'3. Котельные'!$D$12:$D$14,$D24)/SUM('3. Котельные'!$K$12:$K$14),0)</f>
        <v>0</v>
      </c>
      <c r="FN27" s="281">
        <f>FO27+FP27</f>
        <v>0</v>
      </c>
      <c r="FO27" s="341">
        <v>0</v>
      </c>
      <c r="FP27" s="281">
        <f>IFERROR('2. Затраты'!FP$21*SUMIFS('3. Котельные'!$K$12:$K$14,'3. Котельные'!$D$12:$D$14,$D24)/SUM('3. Котельные'!$K$12:$K$14),0)</f>
        <v>0</v>
      </c>
      <c r="FQ27" s="281">
        <f>FR27+FS27</f>
        <v>0</v>
      </c>
      <c r="FR27" s="341">
        <v>0</v>
      </c>
      <c r="FS27" s="281">
        <f>IFERROR('2. Затраты'!FS$21*SUMIFS('3. Котельные'!$K$12:$K$14,'3. Котельные'!$D$12:$D$14,$D24)/SUM('3. Котельные'!$K$12:$K$14),0)</f>
        <v>0</v>
      </c>
      <c r="FT27" s="281">
        <f>FU27+FV27</f>
        <v>0</v>
      </c>
      <c r="FU27" s="341">
        <v>0</v>
      </c>
      <c r="FV27" s="281">
        <f>IFERROR('2. Затраты'!FV$21*SUMIFS('3. Котельные'!$K$12:$K$14,'3. Котельные'!$D$12:$D$14,$D24)/SUM('3. Котельные'!$K$12:$K$14),0)</f>
        <v>0</v>
      </c>
      <c r="FW27" s="281">
        <f>FX27+FY27</f>
        <v>0</v>
      </c>
      <c r="FX27" s="341">
        <v>0</v>
      </c>
      <c r="FY27" s="281">
        <f>IFERROR('2. Затраты'!FY$21*SUMIFS('3. Котельные'!$K$12:$K$14,'3. Котельные'!$D$12:$D$14,$D24)/SUM('3. Котельные'!$K$12:$K$14),0)</f>
        <v>0</v>
      </c>
      <c r="FZ27" s="281">
        <f>GA27+GB27</f>
        <v>0</v>
      </c>
      <c r="GA27" s="341">
        <v>0</v>
      </c>
      <c r="GB27" s="281">
        <f>IFERROR('2. Затраты'!GB$21*SUMIFS('3. Котельные'!$K$12:$K$14,'3. Котельные'!$D$12:$D$14,$D24)/SUM('3. Котельные'!$K$12:$K$14),0)</f>
        <v>0</v>
      </c>
      <c r="GC27" s="281">
        <f>GD27+GE27</f>
        <v>0</v>
      </c>
      <c r="GD27" s="341">
        <v>0</v>
      </c>
      <c r="GE27" s="281">
        <f>IFERROR('2. Затраты'!GE$21*SUMIFS('3. Котельные'!$K$12:$K$14,'3. Котельные'!$D$12:$D$14,$D24)/SUM('3. Котельные'!$K$12:$K$14),0)</f>
        <v>0</v>
      </c>
      <c r="GF27" s="281">
        <f>GG27+GH27</f>
        <v>0</v>
      </c>
      <c r="GG27" s="341">
        <v>0</v>
      </c>
      <c r="GH27" s="281">
        <f>IFERROR('2. Затраты'!GH$21*SUMIFS('3. Котельные'!$K$12:$K$14,'3. Котельные'!$D$12:$D$14,$D24)/SUM('3. Котельные'!$K$12:$K$14),0)</f>
        <v>0</v>
      </c>
      <c r="GI27" s="281">
        <f>GJ27+GK27</f>
        <v>0</v>
      </c>
      <c r="GJ27" s="341">
        <v>0</v>
      </c>
      <c r="GK27" s="281">
        <f>IFERROR('2. Затраты'!GK$21*SUMIFS('3. Котельные'!$K$12:$K$14,'3. Котельные'!$D$12:$D$14,$D24)/SUM('3. Котельные'!$K$12:$K$14),0)</f>
        <v>0</v>
      </c>
      <c r="GL27" s="281">
        <f>GM27+GN27</f>
        <v>0</v>
      </c>
      <c r="GM27" s="341">
        <v>0</v>
      </c>
      <c r="GN27" s="281">
        <f>IFERROR('2. Затраты'!GN$21*SUMIFS('3. Котельные'!$K$12:$K$14,'3. Котельные'!$D$12:$D$14,$D24)/SUM('3. Котельные'!$K$12:$K$14),0)</f>
        <v>0</v>
      </c>
      <c r="GO27" s="281">
        <f>GP27+GQ27</f>
        <v>0</v>
      </c>
      <c r="GP27" s="341">
        <v>0</v>
      </c>
      <c r="GQ27" s="281">
        <f>IFERROR('2. Затраты'!GQ$21*SUMIFS('3. Котельные'!$K$12:$K$14,'3. Котельные'!$D$12:$D$14,$D24)/SUM('3. Котельные'!$K$12:$K$14),0)</f>
        <v>0</v>
      </c>
      <c r="GR27" s="312" t="s">
        <v>869</v>
      </c>
      <c r="GS27" s="281">
        <f>GT27+GU27</f>
        <v>0</v>
      </c>
      <c r="GT27" s="341">
        <v>0</v>
      </c>
      <c r="GU27" s="281">
        <f>IFERROR('2. Затраты'!GU$21*SUMIFS('3. Котельные'!$K$12:$K$14,'3. Котельные'!$D$12:$D$14,$D24)/SUM('3. Котельные'!$K$12:$K$14),0)</f>
        <v>0</v>
      </c>
      <c r="GV27" s="281">
        <f>GW27+GX27</f>
        <v>0</v>
      </c>
      <c r="GW27" s="341">
        <v>0</v>
      </c>
      <c r="GX27" s="281">
        <f>IFERROR('2. Затраты'!GX$21*SUMIFS('3. Котельные'!$K$12:$K$14,'3. Котельные'!$D$12:$D$14,$D24)/SUM('3. Котельные'!$K$12:$K$14),0)</f>
        <v>0</v>
      </c>
      <c r="GY27" s="281">
        <f>GZ27+HA27</f>
        <v>0</v>
      </c>
      <c r="GZ27" s="341">
        <v>0</v>
      </c>
      <c r="HA27" s="281">
        <f>IFERROR('2. Затраты'!HA$21*SUMIFS('3. Котельные'!$K$12:$K$14,'3. Котельные'!$D$12:$D$14,$D24)/SUM('3. Котельные'!$K$12:$K$14),0)</f>
        <v>0</v>
      </c>
      <c r="HB27" s="281">
        <f>HC27+HD27</f>
        <v>0</v>
      </c>
      <c r="HC27" s="341">
        <v>0</v>
      </c>
      <c r="HD27" s="281">
        <f>IFERROR('2. Затраты'!HD$21*SUMIFS('3. Котельные'!$K$12:$K$14,'3. Котельные'!$D$12:$D$14,$D24)/SUM('3. Котельные'!$K$12:$K$14),0)</f>
        <v>0</v>
      </c>
      <c r="HE27" s="281">
        <f>HF27+HG27</f>
        <v>0</v>
      </c>
      <c r="HF27" s="341">
        <v>0</v>
      </c>
      <c r="HG27" s="281">
        <f>IFERROR('2. Затраты'!HG$21*SUMIFS('3. Котельные'!$K$12:$K$14,'3. Котельные'!$D$12:$D$14,$D24)/SUM('3. Котельные'!$K$12:$K$14),0)</f>
        <v>0</v>
      </c>
      <c r="HH27" s="281">
        <f>HI27+HM27</f>
        <v>0</v>
      </c>
      <c r="HI27" s="281">
        <f>HJ27+HK27</f>
        <v>0</v>
      </c>
      <c r="HJ27" s="341">
        <v>0</v>
      </c>
      <c r="HK27" s="281">
        <f>IFERROR('2. Затраты'!HK$21*SUMIFS('3. Котельные'!$K$12:$K$14,'3. Котельные'!$D$12:$D$14,$D24)/SUM('3. Котельные'!$K$12:$K$14),0)</f>
        <v>0</v>
      </c>
      <c r="HL27" s="312" t="s">
        <v>869</v>
      </c>
      <c r="HM27" s="281">
        <f>HN27+HO27</f>
        <v>0</v>
      </c>
      <c r="HN27" s="341">
        <v>0</v>
      </c>
      <c r="HO27" s="281">
        <f>IFERROR('2. Затраты'!HO$21*SUMIFS('3. Котельные'!$K$12:$K$14,'3. Котельные'!$D$12:$D$14,$D24)/SUM('3. Котельные'!$K$12:$K$14),0)</f>
        <v>0</v>
      </c>
      <c r="HP27" s="281">
        <f>HQ27+HR27</f>
        <v>0</v>
      </c>
      <c r="HQ27" s="341">
        <v>0</v>
      </c>
      <c r="HR27" s="281">
        <f>IFERROR('2. Затраты'!HR$21*SUMIFS('3. Котельные'!$K$12:$K$14,'3. Котельные'!$D$12:$D$14,$D24)/SUM('3. Котельные'!$K$12:$K$14),0)</f>
        <v>0</v>
      </c>
      <c r="HS27" s="281">
        <f>HT27+HW27</f>
        <v>0</v>
      </c>
      <c r="HT27" s="281">
        <f>HU27+HV27</f>
        <v>0</v>
      </c>
      <c r="HU27" s="341">
        <v>0</v>
      </c>
      <c r="HV27" s="281">
        <f>IFERROR('2. Затраты'!HV$21*SUMIFS('3. Котельные'!$K$12:$K$14,'3. Котельные'!$D$12:$D$14,$D24)/SUM('3. Котельные'!$K$12:$K$14),0)</f>
        <v>0</v>
      </c>
      <c r="HW27" s="281">
        <f>HX27+HY27</f>
        <v>0</v>
      </c>
      <c r="HX27" s="341">
        <v>0</v>
      </c>
      <c r="HY27" s="281">
        <f>IFERROR('2. Затраты'!HY$21*SUMIFS('3. Котельные'!$K$12:$K$14,'3. Котельные'!$D$12:$D$14,$D24)/SUM('3. Котельные'!$K$12:$K$14),0)</f>
        <v>0</v>
      </c>
      <c r="HZ27" s="281">
        <f>IA27+IB27</f>
        <v>0</v>
      </c>
      <c r="IA27" s="341">
        <v>0</v>
      </c>
      <c r="IB27" s="281">
        <f>IFERROR('2. Затраты'!IB$21*SUMIFS('3. Котельные'!$K$12:$K$14,'3. Котельные'!$D$12:$D$14,$D24)/SUM('3. Котельные'!$K$12:$K$14),0)</f>
        <v>0</v>
      </c>
      <c r="IC27" s="281">
        <f>ID27+IG27+IJ27</f>
        <v>0</v>
      </c>
      <c r="ID27" s="281">
        <f>IE27+IF27</f>
        <v>0</v>
      </c>
      <c r="IE27" s="341">
        <v>0</v>
      </c>
      <c r="IF27" s="281">
        <f>IFERROR('2. Затраты'!IF$21*SUMIFS('3. Котельные'!$K$12:$K$14,'3. Котельные'!$D$12:$D$14,$D24)/SUM('3. Котельные'!$K$12:$K$14),0)</f>
        <v>0</v>
      </c>
      <c r="IG27" s="281">
        <f>IH27+II27</f>
        <v>0</v>
      </c>
      <c r="IH27" s="341">
        <v>0</v>
      </c>
      <c r="II27" s="281">
        <f>IFERROR('2. Затраты'!II$21*SUMIFS('3. Котельные'!$K$12:$K$14,'3. Котельные'!$D$12:$D$14,$D24)/SUM('3. Котельные'!$K$12:$K$14),0)</f>
        <v>0</v>
      </c>
      <c r="IJ27" s="281">
        <f>IK27+IL27</f>
        <v>0</v>
      </c>
      <c r="IK27" s="341">
        <v>0</v>
      </c>
      <c r="IL27" s="281">
        <f>IFERROR('2. Затраты'!IL$21*SUMIFS('3. Котельные'!$K$12:$K$14,'3. Котельные'!$D$12:$D$14,$D24)/SUM('3. Котельные'!$K$12:$K$14),0)</f>
        <v>0</v>
      </c>
      <c r="IM27" s="281">
        <f>IN27+IQ27+IU27+IX27</f>
        <v>4.9000000000000004</v>
      </c>
      <c r="IN27" s="281">
        <f>IO27+IP27</f>
        <v>0</v>
      </c>
      <c r="IO27" s="341">
        <v>0</v>
      </c>
      <c r="IP27" s="281">
        <f>IFERROR('2. Затраты'!IP$21*SUMIFS('3. Котельные'!$K$12:$K$14,'3. Котельные'!$D$12:$D$14,$D24)/SUM('3. Котельные'!$K$12:$K$14),0)</f>
        <v>0</v>
      </c>
      <c r="IQ27" s="281">
        <f>IR27+IS27</f>
        <v>0</v>
      </c>
      <c r="IR27" s="341">
        <v>0</v>
      </c>
      <c r="IS27" s="281">
        <f>IFERROR('2. Затраты'!IS$21*SUMIFS('3. Котельные'!$K$12:$K$14,'3. Котельные'!$D$12:$D$14,$D24)/SUM('3. Котельные'!$K$12:$K$14),0)</f>
        <v>0</v>
      </c>
      <c r="IT27" s="312" t="s">
        <v>869</v>
      </c>
      <c r="IU27" s="281">
        <f>IV27+IW27</f>
        <v>0</v>
      </c>
      <c r="IV27" s="341">
        <v>0</v>
      </c>
      <c r="IW27" s="281">
        <f>IFERROR('2. Затраты'!IW$21*SUMIFS('3. Котельные'!$K$12:$K$14,'3. Котельные'!$D$12:$D$14,$D24)/SUM('3. Котельные'!$K$12:$K$14),0)</f>
        <v>0</v>
      </c>
      <c r="IX27" s="281">
        <f>IY27+JB27+JE27+JH27+JL27</f>
        <v>4.9000000000000004</v>
      </c>
      <c r="IY27" s="281">
        <f>IZ27+JA27</f>
        <v>0</v>
      </c>
      <c r="IZ27" s="341">
        <v>0</v>
      </c>
      <c r="JA27" s="281">
        <f>IFERROR('2. Затраты'!JA$21*SUMIFS('3. Котельные'!$K$12:$K$14,'3. Котельные'!$D$12:$D$14,$D24)/SUM('3. Котельные'!$K$12:$K$14),0)</f>
        <v>0</v>
      </c>
      <c r="JB27" s="281">
        <f>JC27+JD27</f>
        <v>0</v>
      </c>
      <c r="JC27" s="341">
        <v>0</v>
      </c>
      <c r="JD27" s="281">
        <f>IFERROR('2. Затраты'!JD$21*SUMIFS('3. Котельные'!$K$12:$K$14,'3. Котельные'!$D$12:$D$14,$D24)/SUM('3. Котельные'!$K$12:$K$14),0)</f>
        <v>0</v>
      </c>
      <c r="JE27" s="281">
        <f>JF27+JG27</f>
        <v>0</v>
      </c>
      <c r="JF27" s="341">
        <v>0</v>
      </c>
      <c r="JG27" s="281">
        <f>IFERROR('2. Затраты'!JG$21*SUMIFS('3. Котельные'!$K$12:$K$14,'3. Котельные'!$D$12:$D$14,$D24)/SUM('3. Котельные'!$K$12:$K$14),0)</f>
        <v>0</v>
      </c>
      <c r="JH27" s="281">
        <f>JI27+JJ27</f>
        <v>0</v>
      </c>
      <c r="JI27" s="341">
        <v>0</v>
      </c>
      <c r="JJ27" s="281">
        <f>IFERROR('2. Затраты'!JJ$21*SUMIFS('3. Котельные'!$K$12:$K$14,'3. Котельные'!$D$12:$D$14,$D24)/SUM('3. Котельные'!$K$12:$K$14),0)</f>
        <v>0</v>
      </c>
      <c r="JK27" s="312" t="s">
        <v>869</v>
      </c>
      <c r="JL27" s="281">
        <f>JM27+JN27</f>
        <v>4.9000000000000004</v>
      </c>
      <c r="JM27" s="341">
        <v>4.9000000000000004</v>
      </c>
      <c r="JN27" s="281">
        <f>IFERROR('2. Затраты'!JN$21*SUMIFS('3. Котельные'!$K$12:$K$14,'3. Котельные'!$D$12:$D$14,$D24)/SUM('3. Котельные'!$K$12:$K$14),0)</f>
        <v>0</v>
      </c>
      <c r="JO27" s="310"/>
      <c r="JP27" s="281">
        <f>JQ27+JT27</f>
        <v>52.34</v>
      </c>
      <c r="JQ27" s="281">
        <f>JR27+JS27</f>
        <v>52.34</v>
      </c>
      <c r="JR27" s="341">
        <v>52.34</v>
      </c>
      <c r="JS27" s="281">
        <f>IFERROR('2. Затраты'!JS$21*SUMIFS('3. Котельные'!$K$12:$K$14,'3. Котельные'!$D$12:$D$14,$D24)/SUM('3. Котельные'!$K$12:$K$14),0)</f>
        <v>0</v>
      </c>
      <c r="JT27" s="281">
        <f>JU27+JV27</f>
        <v>0</v>
      </c>
      <c r="JU27" s="341">
        <v>0</v>
      </c>
      <c r="JV27" s="281">
        <f>IFERROR('2. Затраты'!JV$21*SUMIFS('3. Котельные'!$K$12:$K$14,'3. Котельные'!$D$12:$D$14,$D24)/SUM('3. Котельные'!$K$12:$K$14),0)</f>
        <v>0</v>
      </c>
      <c r="JW27" s="281">
        <f>JX27+JY27</f>
        <v>0</v>
      </c>
      <c r="JX27" s="341">
        <v>0</v>
      </c>
      <c r="JY27" s="281">
        <f>IFERROR('2. Затраты'!JY$21*SUMIFS('3. Котельные'!$K$12:$K$14,'3. Котельные'!$D$12:$D$14,$D24)/SUM('3. Котельные'!$K$12:$K$14),0)</f>
        <v>0</v>
      </c>
      <c r="JZ27" s="281">
        <f>KA27+KB27</f>
        <v>0</v>
      </c>
      <c r="KA27" s="341">
        <v>0</v>
      </c>
      <c r="KB27" s="281">
        <f>IFERROR('2. Затраты'!KB$21*SUMIFS('3. Котельные'!$K$12:$K$14,'3. Котельные'!$D$12:$D$14,$D24)/SUM('3. Котельные'!$K$12:$K$14),0)</f>
        <v>0</v>
      </c>
      <c r="KC27" s="281">
        <f>KD27+KE27</f>
        <v>0</v>
      </c>
      <c r="KD27" s="341">
        <v>0</v>
      </c>
      <c r="KE27" s="281">
        <f>IFERROR('2. Затраты'!KE$21*SUMIFS('3. Котельные'!$K$12:$K$14,'3. Котельные'!$D$12:$D$14,$D24)/SUM('3. Котельные'!$K$12:$K$14),0)</f>
        <v>0</v>
      </c>
      <c r="KF27" s="281">
        <f>JW27+JZ27+KC27+JP27+JO27+IM27+IC27+HZ27+HS27+HP27+GV27+GY27+HB27+HE27+HH27+FJ27+EU27+EJ27+DI27+DH27+DG27+DD27+DA27+CN27+BF27+AQ27+G27</f>
        <v>792.90557927999998</v>
      </c>
      <c r="KG27" s="341">
        <v>0</v>
      </c>
      <c r="KH27" s="281">
        <f>KI27+KL27+KO27+KS27</f>
        <v>146.55000000000001</v>
      </c>
      <c r="KI27" s="281">
        <f>KJ27+KK27</f>
        <v>146.55000000000001</v>
      </c>
      <c r="KJ27" s="341">
        <v>146.55000000000001</v>
      </c>
      <c r="KK27" s="281">
        <f>IFERROR('2. Затраты'!KK$21*SUMIFS('3. Котельные'!$K$12:$K$14,'3. Котельные'!$D$12:$D$14,$D24)/SUM('3. Котельные'!$K$12:$K$14),0)</f>
        <v>0</v>
      </c>
      <c r="KL27" s="281">
        <f>KM27+KN27</f>
        <v>0</v>
      </c>
      <c r="KM27" s="341">
        <v>0</v>
      </c>
      <c r="KN27" s="281">
        <f>IFERROR('2. Затраты'!KN$21*SUMIFS('3. Котельные'!$K$12:$K$14,'3. Котельные'!$D$12:$D$14,$D24)/SUM('3. Котельные'!$K$12:$K$14),0)</f>
        <v>0</v>
      </c>
      <c r="KO27" s="281">
        <f>KP27+KQ27</f>
        <v>0</v>
      </c>
      <c r="KP27" s="341">
        <v>0</v>
      </c>
      <c r="KQ27" s="281">
        <f>IFERROR('2. Затраты'!KQ$21*SUMIFS('3. Котельные'!$K$12:$K$14,'3. Котельные'!$D$12:$D$14,$D24)/SUM('3. Котельные'!$K$12:$K$14),0)</f>
        <v>0</v>
      </c>
      <c r="KR27" s="312" t="s">
        <v>869</v>
      </c>
      <c r="KS27" s="281">
        <f>KT27+KU27</f>
        <v>0</v>
      </c>
      <c r="KT27" s="341">
        <v>0</v>
      </c>
      <c r="KU27" s="281">
        <f>IFERROR('2. Затраты'!KU$21*SUMIFS('3. Котельные'!$K$12:$K$14,'3. Котельные'!$D$12:$D$14,$D24)/SUM('3. Котельные'!$K$12:$K$14),0)</f>
        <v>0</v>
      </c>
      <c r="KV27" s="234"/>
    </row>
    <row r="28" spans="3:308" ht="12" thickBot="1">
      <c r="C28" s="410"/>
      <c r="D28" s="486"/>
      <c r="E28" s="492"/>
      <c r="F28" s="411">
        <v>2020</v>
      </c>
      <c r="G28" s="281">
        <f>H28+S28+P28+Q28+R28+AD28+AI28+SUM(AJ28:AP28)</f>
        <v>339.13566766999998</v>
      </c>
      <c r="H28" s="281">
        <f>SUM(I28:O28)</f>
        <v>339.13566766999998</v>
      </c>
      <c r="I28" s="394">
        <v>339.13566766999998</v>
      </c>
      <c r="J28" s="339">
        <v>0</v>
      </c>
      <c r="K28" s="339">
        <v>0</v>
      </c>
      <c r="L28" s="339">
        <v>0</v>
      </c>
      <c r="M28" s="339">
        <v>0</v>
      </c>
      <c r="N28" s="339">
        <v>0</v>
      </c>
      <c r="O28" s="339">
        <v>0</v>
      </c>
      <c r="P28" s="339">
        <v>0</v>
      </c>
      <c r="Q28" s="339">
        <v>0</v>
      </c>
      <c r="R28" s="339">
        <v>0</v>
      </c>
      <c r="S28" s="281">
        <f>SUM(T28:AC28)</f>
        <v>0</v>
      </c>
      <c r="T28" s="339">
        <v>0</v>
      </c>
      <c r="U28" s="339">
        <v>0</v>
      </c>
      <c r="V28" s="339">
        <v>0</v>
      </c>
      <c r="W28" s="339">
        <v>0</v>
      </c>
      <c r="X28" s="339">
        <v>0</v>
      </c>
      <c r="Y28" s="339">
        <v>0</v>
      </c>
      <c r="Z28" s="339">
        <v>0</v>
      </c>
      <c r="AA28" s="339">
        <v>0</v>
      </c>
      <c r="AB28" s="339">
        <v>0</v>
      </c>
      <c r="AC28" s="339">
        <v>0</v>
      </c>
      <c r="AD28" s="281">
        <f>SUM(AE28:AH28)</f>
        <v>0</v>
      </c>
      <c r="AE28" s="339">
        <v>0</v>
      </c>
      <c r="AF28" s="339">
        <v>0</v>
      </c>
      <c r="AG28" s="339">
        <v>0</v>
      </c>
      <c r="AH28" s="339">
        <v>0</v>
      </c>
      <c r="AI28" s="339">
        <v>0</v>
      </c>
      <c r="AJ28" s="339">
        <v>0</v>
      </c>
      <c r="AK28" s="339">
        <v>0</v>
      </c>
      <c r="AL28" s="339">
        <v>0</v>
      </c>
      <c r="AM28" s="339">
        <v>0</v>
      </c>
      <c r="AN28" s="339">
        <v>0</v>
      </c>
      <c r="AO28" s="339">
        <v>0</v>
      </c>
      <c r="AP28" s="339">
        <v>0</v>
      </c>
      <c r="AQ28" s="281">
        <f>AR28+AY28</f>
        <v>286.70999999999998</v>
      </c>
      <c r="AR28" s="281">
        <f>AS28+AT28</f>
        <v>286.70999999999998</v>
      </c>
      <c r="AS28" s="339">
        <v>0</v>
      </c>
      <c r="AT28" s="281">
        <f>SUM(AU28:AX28)</f>
        <v>286.70999999999998</v>
      </c>
      <c r="AU28" s="339">
        <v>286.70999999999998</v>
      </c>
      <c r="AV28" s="339">
        <v>0</v>
      </c>
      <c r="AW28" s="339">
        <v>0</v>
      </c>
      <c r="AX28" s="339">
        <v>0</v>
      </c>
      <c r="AY28" s="281">
        <f>SUM(AZ28:BA28)</f>
        <v>0</v>
      </c>
      <c r="AZ28" s="339">
        <v>0</v>
      </c>
      <c r="BA28" s="281">
        <f>SUM(BB28:BE28)</f>
        <v>0</v>
      </c>
      <c r="BB28" s="339">
        <v>0</v>
      </c>
      <c r="BC28" s="339">
        <v>0</v>
      </c>
      <c r="BD28" s="339">
        <v>0</v>
      </c>
      <c r="BE28" s="339">
        <v>0</v>
      </c>
      <c r="BF28" s="281">
        <f>BG28+BJ28+BQ28+BT28</f>
        <v>175.04</v>
      </c>
      <c r="BG28" s="281">
        <f>SUM(BH28:BI28)</f>
        <v>110.98</v>
      </c>
      <c r="BH28" s="341">
        <v>110.98</v>
      </c>
      <c r="BI28" s="281">
        <f>IFERROR('2. Затраты'!BI$22*SUMIFS('3. Котельные'!$L$12:$L$14,'3. Котельные'!$D$12:$D$14,$D24)/SUM('3. Котельные'!$L$12:$L$14),0)</f>
        <v>0</v>
      </c>
      <c r="BJ28" s="281">
        <f>BK28+BN28</f>
        <v>9.27</v>
      </c>
      <c r="BK28" s="281">
        <f>SUM(BL28:BM28)</f>
        <v>0</v>
      </c>
      <c r="BL28" s="341">
        <v>0</v>
      </c>
      <c r="BM28" s="281">
        <f>IFERROR('2. Затраты'!BM$22*SUMIFS('3. Котельные'!$L$12:$L$14,'3. Котельные'!$D$12:$D$14,$D24)/SUM('3. Котельные'!$L$12:$L$14),0)</f>
        <v>0</v>
      </c>
      <c r="BN28" s="283">
        <f>BO28+BP28</f>
        <v>9.27</v>
      </c>
      <c r="BO28" s="341">
        <v>9.27</v>
      </c>
      <c r="BP28" s="281">
        <f>IFERROR('2. Затраты'!BP$22*SUMIFS('3. Котельные'!$L$12:$L$14,'3. Котельные'!$D$12:$D$14,$D24)/SUM('3. Котельные'!$L$12:$L$14),0)</f>
        <v>0</v>
      </c>
      <c r="BQ28" s="281">
        <f>BR28+BS28</f>
        <v>54.79</v>
      </c>
      <c r="BR28" s="341">
        <v>54.79</v>
      </c>
      <c r="BS28" s="281">
        <f>IFERROR('2. Затраты'!BS$22*SUMIFS('3. Котельные'!$L$12:$L$14,'3. Котельные'!$D$12:$D$14,$D24)/SUM('3. Котельные'!$L$12:$L$14),0)</f>
        <v>0</v>
      </c>
      <c r="BT28" s="281">
        <f>BU28+BV28</f>
        <v>0</v>
      </c>
      <c r="BU28" s="341">
        <v>0</v>
      </c>
      <c r="BV28" s="281">
        <f>IFERROR('2. Затраты'!BV$22*SUMIFS('3. Котельные'!$L$12:$L$14,'3. Котельные'!$D$12:$D$14,$D24)/SUM('3. Котельные'!$L$12:$L$14),0)</f>
        <v>0</v>
      </c>
      <c r="BW28" s="281">
        <f>BX28+CB28+CF28+CJ28</f>
        <v>2.5999999999999996</v>
      </c>
      <c r="BX28" s="281">
        <f>BY28+BZ28</f>
        <v>2</v>
      </c>
      <c r="BY28" s="341">
        <v>2</v>
      </c>
      <c r="BZ28" s="281">
        <f>IFERROR('2. Затраты'!BZ$22*SUMIFS('3. Котельные'!$L$12:$L$14,'3. Котельные'!$D$12:$D$14,$D24)/SUM('3. Котельные'!$L$12:$L$14),0)</f>
        <v>0</v>
      </c>
      <c r="CA28" s="341">
        <v>3</v>
      </c>
      <c r="CB28" s="281">
        <f>CC28+CD28</f>
        <v>0.3</v>
      </c>
      <c r="CC28" s="341">
        <v>0.3</v>
      </c>
      <c r="CD28" s="281">
        <f>IFERROR('2. Затраты'!CD$22*SUMIFS('3. Котельные'!$L$12:$L$14,'3. Котельные'!$D$12:$D$14,$D24)/SUM('3. Котельные'!$L$12:$L$14),0)</f>
        <v>0</v>
      </c>
      <c r="CE28" s="341">
        <v>1</v>
      </c>
      <c r="CF28" s="281">
        <f>CG28+CH28</f>
        <v>0.3</v>
      </c>
      <c r="CG28" s="341">
        <v>0.3</v>
      </c>
      <c r="CH28" s="281">
        <f>IFERROR('2. Затраты'!CH$22*SUMIFS('3. Котельные'!$L$12:$L$14,'3. Котельные'!$D$12:$D$14,$D24)/SUM('3. Котельные'!$L$12:$L$14),0)</f>
        <v>0</v>
      </c>
      <c r="CI28" s="341">
        <v>1</v>
      </c>
      <c r="CJ28" s="281">
        <f>CK28+CL28</f>
        <v>0</v>
      </c>
      <c r="CK28" s="341">
        <v>0</v>
      </c>
      <c r="CL28" s="281">
        <f>IFERROR('2. Затраты'!CL$22*SUMIFS('3. Котельные'!$L$12:$L$14,'3. Котельные'!$D$12:$D$14,$D24)/SUM('3. Котельные'!$L$12:$L$14),0)</f>
        <v>0</v>
      </c>
      <c r="CM28" s="341">
        <v>0</v>
      </c>
      <c r="CN28" s="281">
        <f>CO28+CR28+CU28+CX28</f>
        <v>52.86</v>
      </c>
      <c r="CO28" s="281">
        <f>CP28+CQ28</f>
        <v>33.51</v>
      </c>
      <c r="CP28" s="341">
        <v>33.51</v>
      </c>
      <c r="CQ28" s="281">
        <f>IFERROR('2. Затраты'!CQ$22*SUMIFS('3. Котельные'!$L$12:$L$14,'3. Котельные'!$D$12:$D$14,$D24)/SUM('3. Котельные'!$L$12:$L$14),0)</f>
        <v>0</v>
      </c>
      <c r="CR28" s="281">
        <f>CS28+CT28</f>
        <v>2.8</v>
      </c>
      <c r="CS28" s="341">
        <v>2.8</v>
      </c>
      <c r="CT28" s="281">
        <f>IFERROR('2. Затраты'!CT$22*SUMIFS('3. Котельные'!$L$12:$L$14,'3. Котельные'!$D$12:$D$14,$D24)/SUM('3. Котельные'!$L$12:$L$14),0)</f>
        <v>0</v>
      </c>
      <c r="CU28" s="281">
        <f>CV28+CW28</f>
        <v>16.55</v>
      </c>
      <c r="CV28" s="341">
        <v>16.55</v>
      </c>
      <c r="CW28" s="281">
        <f>IFERROR('2. Затраты'!CW$22*SUMIFS('3. Котельные'!$L$12:$L$14,'3. Котельные'!$D$12:$D$14,$D24)/SUM('3. Котельные'!$L$12:$L$14),0)</f>
        <v>0</v>
      </c>
      <c r="CX28" s="281">
        <f>CY28+CZ28</f>
        <v>0</v>
      </c>
      <c r="CY28" s="341">
        <v>0</v>
      </c>
      <c r="CZ28" s="281">
        <f>IFERROR('2. Затраты'!CZ$22*SUMIFS('3. Котельные'!$L$12:$L$14,'3. Котельные'!$D$12:$D$14,$D24)/SUM('3. Котельные'!$L$12:$L$14),0)</f>
        <v>0</v>
      </c>
      <c r="DA28" s="281">
        <f>DB28*DC28</f>
        <v>3.369075</v>
      </c>
      <c r="DB28" s="341">
        <v>21.75</v>
      </c>
      <c r="DC28" s="341">
        <v>0.15490000000000001</v>
      </c>
      <c r="DD28" s="281">
        <f>DE28*DF28</f>
        <v>0</v>
      </c>
      <c r="DE28" s="341">
        <v>0</v>
      </c>
      <c r="DF28" s="341">
        <v>0</v>
      </c>
      <c r="DG28" s="341">
        <v>0</v>
      </c>
      <c r="DH28" s="341">
        <v>0</v>
      </c>
      <c r="DI28" s="281">
        <f>DJ28+DM28+DP28+DW28+DZ28+EC28+EG28</f>
        <v>26.3</v>
      </c>
      <c r="DJ28" s="281">
        <f>DK28+DL28</f>
        <v>0</v>
      </c>
      <c r="DK28" s="341">
        <v>0</v>
      </c>
      <c r="DL28" s="281">
        <f>IFERROR('2. Затраты'!DL$22*SUMIFS('3. Котельные'!$L$12:$L$14,'3. Котельные'!$D$12:$D$14,$D24)/SUM('3. Котельные'!$L$12:$L$14),0)</f>
        <v>0</v>
      </c>
      <c r="DM28" s="281">
        <f>DN28+DO28</f>
        <v>0</v>
      </c>
      <c r="DN28" s="341">
        <v>0</v>
      </c>
      <c r="DO28" s="281">
        <f>IFERROR('2. Затраты'!DO$22*SUMIFS('3. Котельные'!$L$12:$L$14,'3. Котельные'!$D$12:$D$14,$D24)/SUM('3. Котельные'!$L$12:$L$14),0)</f>
        <v>0</v>
      </c>
      <c r="DP28" s="281">
        <f>DQ28+DT28</f>
        <v>26.3</v>
      </c>
      <c r="DQ28" s="281">
        <f>DR28+DS28</f>
        <v>26.3</v>
      </c>
      <c r="DR28" s="341">
        <v>26.3</v>
      </c>
      <c r="DS28" s="281">
        <f>IFERROR('2. Затраты'!DS$22*SUMIFS('3. Котельные'!$L$12:$L$14,'3. Котельные'!$D$12:$D$14,$D24)/SUM('3. Котельные'!$L$12:$L$14),0)</f>
        <v>0</v>
      </c>
      <c r="DT28" s="281">
        <f>DU28+DV28</f>
        <v>0</v>
      </c>
      <c r="DU28" s="341">
        <v>0</v>
      </c>
      <c r="DV28" s="281">
        <f>IFERROR('2. Затраты'!DV$22*SUMIFS('3. Котельные'!$L$12:$L$14,'3. Котельные'!$D$12:$D$14,$D24)/SUM('3. Котельные'!$L$12:$L$14),0)</f>
        <v>0</v>
      </c>
      <c r="DW28" s="281">
        <f>DX28+DY28</f>
        <v>0</v>
      </c>
      <c r="DX28" s="341">
        <v>0</v>
      </c>
      <c r="DY28" s="281">
        <f>IFERROR('2. Затраты'!DY$22*SUMIFS('3. Котельные'!$L$12:$L$14,'3. Котельные'!$D$12:$D$14,$D24)/SUM('3. Котельные'!$L$12:$L$14),0)</f>
        <v>0</v>
      </c>
      <c r="DZ28" s="281">
        <f>EA28+EB28</f>
        <v>0</v>
      </c>
      <c r="EA28" s="341">
        <v>0</v>
      </c>
      <c r="EB28" s="281">
        <f>IFERROR('2. Затраты'!EB$22*SUMIFS('3. Котельные'!$L$12:$L$14,'3. Котельные'!$D$12:$D$14,$D24)/SUM('3. Котельные'!$L$12:$L$14),0)</f>
        <v>0</v>
      </c>
      <c r="EC28" s="281">
        <f>ED28+EE28</f>
        <v>0</v>
      </c>
      <c r="ED28" s="341">
        <v>0</v>
      </c>
      <c r="EE28" s="281">
        <f>IFERROR('2. Затраты'!EE$22*SUMIFS('3. Котельные'!$L$12:$L$14,'3. Котельные'!$D$12:$D$14,$D24)/SUM('3. Котельные'!$L$12:$L$14),0)</f>
        <v>0</v>
      </c>
      <c r="EF28" s="312"/>
      <c r="EG28" s="281">
        <f>EH28+EI28</f>
        <v>0</v>
      </c>
      <c r="EH28" s="341">
        <v>0</v>
      </c>
      <c r="EI28" s="281">
        <f>IFERROR('2. Затраты'!EI$22*SUMIFS('3. Котельные'!$L$12:$L$14,'3. Котельные'!$D$12:$D$14,$D24)/SUM('3. Котельные'!$L$12:$L$14),0)</f>
        <v>0</v>
      </c>
      <c r="EJ28" s="283">
        <f>EK28+EN28+ER28</f>
        <v>32.589999999999996</v>
      </c>
      <c r="EK28" s="281">
        <f>EL28+EM28</f>
        <v>21.97</v>
      </c>
      <c r="EL28" s="341">
        <v>21.97</v>
      </c>
      <c r="EM28" s="281">
        <f>IFERROR('2. Затраты'!EM$22*SUMIFS('3. Котельные'!$L$12:$L$14,'3. Котельные'!$D$12:$D$14,$D24)/SUM('3. Котельные'!$L$12:$L$14),0)</f>
        <v>0</v>
      </c>
      <c r="EN28" s="281">
        <f>EO28+EP28</f>
        <v>0</v>
      </c>
      <c r="EO28" s="341">
        <v>0</v>
      </c>
      <c r="EP28" s="281">
        <f>IFERROR('2. Затраты'!EP$22*SUMIFS('3. Котельные'!$L$12:$L$14,'3. Котельные'!$D$12:$D$14,$D24)/SUM('3. Котельные'!$L$12:$L$14),0)</f>
        <v>0</v>
      </c>
      <c r="EQ28" s="312" t="s">
        <v>869</v>
      </c>
      <c r="ER28" s="281">
        <f>ES28+ET28</f>
        <v>10.62</v>
      </c>
      <c r="ES28" s="341">
        <v>10.62</v>
      </c>
      <c r="ET28" s="281">
        <f>IFERROR('2. Затраты'!ET$22*SUMIFS('3. Котельные'!$L$12:$L$14,'3. Котельные'!$D$12:$D$14,$D24)/SUM('3. Котельные'!$L$12:$L$14),0)</f>
        <v>0</v>
      </c>
      <c r="EU28" s="281">
        <f>EV28+EY28+FC28+FG28</f>
        <v>0</v>
      </c>
      <c r="EV28" s="281">
        <f>EW28+EX28</f>
        <v>0</v>
      </c>
      <c r="EW28" s="341">
        <v>0</v>
      </c>
      <c r="EX28" s="281">
        <f>IFERROR('2. Затраты'!EX$22*SUMIFS('3. Котельные'!$L$12:$L$14,'3. Котельные'!$D$12:$D$14,$D24)/SUM('3. Котельные'!$L$12:$L$14),0)</f>
        <v>0</v>
      </c>
      <c r="EY28" s="281">
        <f>EZ28+FA28</f>
        <v>0</v>
      </c>
      <c r="EZ28" s="341">
        <v>0</v>
      </c>
      <c r="FA28" s="281">
        <f>IFERROR('2. Затраты'!FA$22*SUMIFS('3. Котельные'!$L$12:$L$14,'3. Котельные'!$D$12:$D$14,$D24)/SUM('3. Котельные'!$L$12:$L$14),0)</f>
        <v>0</v>
      </c>
      <c r="FB28" s="312" t="s">
        <v>869</v>
      </c>
      <c r="FC28" s="281">
        <f>FD28+FE28</f>
        <v>0</v>
      </c>
      <c r="FD28" s="341">
        <v>0</v>
      </c>
      <c r="FE28" s="281">
        <f>IFERROR('2. Затраты'!FE$22*SUMIFS('3. Котельные'!$L$12:$L$14,'3. Котельные'!$D$12:$D$14,$D24)/SUM('3. Котельные'!$L$12:$L$14),0)</f>
        <v>0</v>
      </c>
      <c r="FF28" s="312" t="s">
        <v>869</v>
      </c>
      <c r="FG28" s="281">
        <f>FH28+FI28</f>
        <v>0</v>
      </c>
      <c r="FH28" s="341">
        <v>0</v>
      </c>
      <c r="FI28" s="281">
        <f>IFERROR('2. Затраты'!FI$22*SUMIFS('3. Котельные'!$L$12:$L$14,'3. Котельные'!$D$12:$D$14,$D24)/SUM('3. Котельные'!$L$12:$L$14),0)</f>
        <v>0</v>
      </c>
      <c r="FJ28" s="281">
        <f>FK28+FN28+FQ28+FT28+FW28+FZ28+GC28+GF28+GI28+GL28+GO28+GS28</f>
        <v>0</v>
      </c>
      <c r="FK28" s="281">
        <f>FL28+FM28</f>
        <v>0</v>
      </c>
      <c r="FL28" s="341">
        <v>0</v>
      </c>
      <c r="FM28" s="281">
        <f>IFERROR('2. Затраты'!FM$22*SUMIFS('3. Котельные'!$L$12:$L$14,'3. Котельные'!$D$12:$D$14,$D24)/SUM('3. Котельные'!$L$12:$L$14),0)</f>
        <v>0</v>
      </c>
      <c r="FN28" s="281">
        <f>FO28+FP28</f>
        <v>0</v>
      </c>
      <c r="FO28" s="341">
        <v>0</v>
      </c>
      <c r="FP28" s="281">
        <f>IFERROR('2. Затраты'!FP$22*SUMIFS('3. Котельные'!$L$12:$L$14,'3. Котельные'!$D$12:$D$14,$D24)/SUM('3. Котельные'!$L$12:$L$14),0)</f>
        <v>0</v>
      </c>
      <c r="FQ28" s="281">
        <f>FR28+FS28</f>
        <v>0</v>
      </c>
      <c r="FR28" s="341">
        <v>0</v>
      </c>
      <c r="FS28" s="281">
        <f>IFERROR('2. Затраты'!FS$22*SUMIFS('3. Котельные'!$L$12:$L$14,'3. Котельные'!$D$12:$D$14,$D24)/SUM('3. Котельные'!$L$12:$L$14),0)</f>
        <v>0</v>
      </c>
      <c r="FT28" s="281">
        <f>FU28+FV28</f>
        <v>0</v>
      </c>
      <c r="FU28" s="341">
        <v>0</v>
      </c>
      <c r="FV28" s="281">
        <f>IFERROR('2. Затраты'!FV$22*SUMIFS('3. Котельные'!$L$12:$L$14,'3. Котельные'!$D$12:$D$14,$D24)/SUM('3. Котельные'!$L$12:$L$14),0)</f>
        <v>0</v>
      </c>
      <c r="FW28" s="281">
        <f>FX28+FY28</f>
        <v>0</v>
      </c>
      <c r="FX28" s="341">
        <v>0</v>
      </c>
      <c r="FY28" s="281">
        <f>IFERROR('2. Затраты'!FY$22*SUMIFS('3. Котельные'!$L$12:$L$14,'3. Котельные'!$D$12:$D$14,$D24)/SUM('3. Котельные'!$L$12:$L$14),0)</f>
        <v>0</v>
      </c>
      <c r="FZ28" s="281">
        <f>GA28+GB28</f>
        <v>0</v>
      </c>
      <c r="GA28" s="341">
        <v>0</v>
      </c>
      <c r="GB28" s="281">
        <f>IFERROR('2. Затраты'!GB$22*SUMIFS('3. Котельные'!$L$12:$L$14,'3. Котельные'!$D$12:$D$14,$D24)/SUM('3. Котельные'!$L$12:$L$14),0)</f>
        <v>0</v>
      </c>
      <c r="GC28" s="281">
        <f>GD28+GE28</f>
        <v>0</v>
      </c>
      <c r="GD28" s="341">
        <v>0</v>
      </c>
      <c r="GE28" s="281">
        <f>IFERROR('2. Затраты'!GE$22*SUMIFS('3. Котельные'!$L$12:$L$14,'3. Котельные'!$D$12:$D$14,$D24)/SUM('3. Котельные'!$L$12:$L$14),0)</f>
        <v>0</v>
      </c>
      <c r="GF28" s="281">
        <f>GG28+GH28</f>
        <v>0</v>
      </c>
      <c r="GG28" s="341">
        <v>0</v>
      </c>
      <c r="GH28" s="281">
        <f>IFERROR('2. Затраты'!GH$22*SUMIFS('3. Котельные'!$L$12:$L$14,'3. Котельные'!$D$12:$D$14,$D24)/SUM('3. Котельные'!$L$12:$L$14),0)</f>
        <v>0</v>
      </c>
      <c r="GI28" s="281">
        <f>GJ28+GK28</f>
        <v>0</v>
      </c>
      <c r="GJ28" s="341">
        <v>0</v>
      </c>
      <c r="GK28" s="281">
        <f>IFERROR('2. Затраты'!GK$22*SUMIFS('3. Котельные'!$L$12:$L$14,'3. Котельные'!$D$12:$D$14,$D24)/SUM('3. Котельные'!$L$12:$L$14),0)</f>
        <v>0</v>
      </c>
      <c r="GL28" s="281">
        <f>GM28+GN28</f>
        <v>0</v>
      </c>
      <c r="GM28" s="341">
        <v>0</v>
      </c>
      <c r="GN28" s="281">
        <f>IFERROR('2. Затраты'!GN$22*SUMIFS('3. Котельные'!$L$12:$L$14,'3. Котельные'!$D$12:$D$14,$D24)/SUM('3. Котельные'!$L$12:$L$14),0)</f>
        <v>0</v>
      </c>
      <c r="GO28" s="281">
        <f>GP28+GQ28</f>
        <v>0</v>
      </c>
      <c r="GP28" s="341">
        <v>0</v>
      </c>
      <c r="GQ28" s="281">
        <f>IFERROR('2. Затраты'!GQ$22*SUMIFS('3. Котельные'!$L$12:$L$14,'3. Котельные'!$D$12:$D$14,$D24)/SUM('3. Котельные'!$L$12:$L$14),0)</f>
        <v>0</v>
      </c>
      <c r="GR28" s="312" t="s">
        <v>869</v>
      </c>
      <c r="GS28" s="281">
        <f>GT28+GU28</f>
        <v>0</v>
      </c>
      <c r="GT28" s="341">
        <v>0</v>
      </c>
      <c r="GU28" s="281">
        <f>IFERROR('2. Затраты'!GU$22*SUMIFS('3. Котельные'!$L$12:$L$14,'3. Котельные'!$D$12:$D$14,$D24)/SUM('3. Котельные'!$L$12:$L$14),0)</f>
        <v>0</v>
      </c>
      <c r="GV28" s="281">
        <f>GW28+GX28</f>
        <v>0</v>
      </c>
      <c r="GW28" s="341">
        <v>0</v>
      </c>
      <c r="GX28" s="281">
        <f>IFERROR('2. Затраты'!GX$22*SUMIFS('3. Котельные'!$L$12:$L$14,'3. Котельные'!$D$12:$D$14,$D24)/SUM('3. Котельные'!$L$12:$L$14),0)</f>
        <v>0</v>
      </c>
      <c r="GY28" s="281">
        <f>GZ28+HA28</f>
        <v>0</v>
      </c>
      <c r="GZ28" s="341">
        <v>0</v>
      </c>
      <c r="HA28" s="281">
        <f>IFERROR('2. Затраты'!HA$22*SUMIFS('3. Котельные'!$L$12:$L$14,'3. Котельные'!$D$12:$D$14,$D24)/SUM('3. Котельные'!$L$12:$L$14),0)</f>
        <v>0</v>
      </c>
      <c r="HB28" s="281">
        <f>HC28+HD28</f>
        <v>0</v>
      </c>
      <c r="HC28" s="341">
        <v>0</v>
      </c>
      <c r="HD28" s="281">
        <f>IFERROR('2. Затраты'!HD$22*SUMIFS('3. Котельные'!$L$12:$L$14,'3. Котельные'!$D$12:$D$14,$D24)/SUM('3. Котельные'!$L$12:$L$14),0)</f>
        <v>0</v>
      </c>
      <c r="HE28" s="281">
        <f>HF28+HG28</f>
        <v>0</v>
      </c>
      <c r="HF28" s="341">
        <v>0</v>
      </c>
      <c r="HG28" s="281">
        <f>IFERROR('2. Затраты'!HG$22*SUMIFS('3. Котельные'!$L$12:$L$14,'3. Котельные'!$D$12:$D$14,$D24)/SUM('3. Котельные'!$L$12:$L$14),0)</f>
        <v>0</v>
      </c>
      <c r="HH28" s="281">
        <f>HI28+HM28</f>
        <v>0</v>
      </c>
      <c r="HI28" s="281">
        <f>HJ28+HK28</f>
        <v>0</v>
      </c>
      <c r="HJ28" s="341">
        <v>0</v>
      </c>
      <c r="HK28" s="281">
        <f>IFERROR('2. Затраты'!HK$22*SUMIFS('3. Котельные'!$L$12:$L$14,'3. Котельные'!$D$12:$D$14,$D24)/SUM('3. Котельные'!$L$12:$L$14),0)</f>
        <v>0</v>
      </c>
      <c r="HL28" s="312" t="s">
        <v>869</v>
      </c>
      <c r="HM28" s="281">
        <f>HN28+HO28</f>
        <v>0</v>
      </c>
      <c r="HN28" s="341">
        <v>0</v>
      </c>
      <c r="HO28" s="281">
        <f>IFERROR('2. Затраты'!HO$22*SUMIFS('3. Котельные'!$L$12:$L$14,'3. Котельные'!$D$12:$D$14,$D24)/SUM('3. Котельные'!$L$12:$L$14),0)</f>
        <v>0</v>
      </c>
      <c r="HP28" s="281">
        <f>HQ28+HR28</f>
        <v>0</v>
      </c>
      <c r="HQ28" s="341">
        <v>0</v>
      </c>
      <c r="HR28" s="281">
        <f>IFERROR('2. Затраты'!HR$22*SUMIFS('3. Котельные'!$L$12:$L$14,'3. Котельные'!$D$12:$D$14,$D24)/SUM('3. Котельные'!$L$12:$L$14),0)</f>
        <v>0</v>
      </c>
      <c r="HS28" s="281">
        <f>HT28+HW28</f>
        <v>0</v>
      </c>
      <c r="HT28" s="281">
        <f>HU28+HV28</f>
        <v>0</v>
      </c>
      <c r="HU28" s="341">
        <v>0</v>
      </c>
      <c r="HV28" s="281">
        <f>IFERROR('2. Затраты'!HV$22*SUMIFS('3. Котельные'!$L$12:$L$14,'3. Котельные'!$D$12:$D$14,$D24)/SUM('3. Котельные'!$L$12:$L$14),0)</f>
        <v>0</v>
      </c>
      <c r="HW28" s="281">
        <f>HX28+HY28</f>
        <v>0</v>
      </c>
      <c r="HX28" s="341">
        <v>0</v>
      </c>
      <c r="HY28" s="281">
        <f>IFERROR('2. Затраты'!HY$22*SUMIFS('3. Котельные'!$L$12:$L$14,'3. Котельные'!$D$12:$D$14,$D24)/SUM('3. Котельные'!$L$12:$L$14),0)</f>
        <v>0</v>
      </c>
      <c r="HZ28" s="281">
        <f>IA28+IB28</f>
        <v>0</v>
      </c>
      <c r="IA28" s="341">
        <v>0</v>
      </c>
      <c r="IB28" s="281">
        <f>IFERROR('2. Затраты'!IB$22*SUMIFS('3. Котельные'!$L$12:$L$14,'3. Котельные'!$D$12:$D$14,$D24)/SUM('3. Котельные'!$L$12:$L$14),0)</f>
        <v>0</v>
      </c>
      <c r="IC28" s="281">
        <f>ID28+IG28+IJ28</f>
        <v>0</v>
      </c>
      <c r="ID28" s="281">
        <f>IE28+IF28</f>
        <v>0</v>
      </c>
      <c r="IE28" s="341">
        <v>0</v>
      </c>
      <c r="IF28" s="281">
        <f>IFERROR('2. Затраты'!IF$22*SUMIFS('3. Котельные'!$L$12:$L$14,'3. Котельные'!$D$12:$D$14,$D24)/SUM('3. Котельные'!$L$12:$L$14),0)</f>
        <v>0</v>
      </c>
      <c r="IG28" s="281">
        <f>IH28+II28</f>
        <v>0</v>
      </c>
      <c r="IH28" s="341">
        <v>0</v>
      </c>
      <c r="II28" s="281">
        <f>IFERROR('2. Затраты'!II$22*SUMIFS('3. Котельные'!$L$12:$L$14,'3. Котельные'!$D$12:$D$14,$D24)/SUM('3. Котельные'!$L$12:$L$14),0)</f>
        <v>0</v>
      </c>
      <c r="IJ28" s="281">
        <f>IK28+IL28</f>
        <v>0</v>
      </c>
      <c r="IK28" s="341">
        <v>0</v>
      </c>
      <c r="IL28" s="281">
        <f>IFERROR('2. Затраты'!IL$22*SUMIFS('3. Котельные'!$L$12:$L$14,'3. Котельные'!$D$12:$D$14,$D24)/SUM('3. Котельные'!$L$12:$L$14),0)</f>
        <v>0</v>
      </c>
      <c r="IM28" s="281">
        <f>IN28+IQ28+IU28+IX28</f>
        <v>10.62</v>
      </c>
      <c r="IN28" s="281">
        <f>IO28+IP28</f>
        <v>0</v>
      </c>
      <c r="IO28" s="341">
        <v>0</v>
      </c>
      <c r="IP28" s="281">
        <f>IFERROR('2. Затраты'!IP$22*SUMIFS('3. Котельные'!$L$12:$L$14,'3. Котельные'!$D$12:$D$14,$D24)/SUM('3. Котельные'!$L$12:$L$14),0)</f>
        <v>0</v>
      </c>
      <c r="IQ28" s="281">
        <f>IR28+IS28</f>
        <v>0</v>
      </c>
      <c r="IR28" s="341">
        <v>0</v>
      </c>
      <c r="IS28" s="281">
        <f>IFERROR('2. Затраты'!IS$22*SUMIFS('3. Котельные'!$L$12:$L$14,'3. Котельные'!$D$12:$D$14,$D24)/SUM('3. Котельные'!$L$12:$L$14),0)</f>
        <v>0</v>
      </c>
      <c r="IT28" s="312" t="s">
        <v>869</v>
      </c>
      <c r="IU28" s="281">
        <f>IV28+IW28</f>
        <v>0</v>
      </c>
      <c r="IV28" s="341">
        <v>0</v>
      </c>
      <c r="IW28" s="281">
        <f>IFERROR('2. Затраты'!IW$22*SUMIFS('3. Котельные'!$L$12:$L$14,'3. Котельные'!$D$12:$D$14,$D24)/SUM('3. Котельные'!$L$12:$L$14),0)</f>
        <v>0</v>
      </c>
      <c r="IX28" s="281">
        <f>IY28+JB28+JE28+JH28+JL28</f>
        <v>10.62</v>
      </c>
      <c r="IY28" s="281">
        <f>IZ28+JA28</f>
        <v>0</v>
      </c>
      <c r="IZ28" s="341">
        <v>0</v>
      </c>
      <c r="JA28" s="281">
        <f>IFERROR('2. Затраты'!JA$22*SUMIFS('3. Котельные'!$L$12:$L$14,'3. Котельные'!$D$12:$D$14,$D24)/SUM('3. Котельные'!$L$12:$L$14),0)</f>
        <v>0</v>
      </c>
      <c r="JB28" s="281">
        <f>JC28+JD28</f>
        <v>0</v>
      </c>
      <c r="JC28" s="341">
        <v>0</v>
      </c>
      <c r="JD28" s="281">
        <f>IFERROR('2. Затраты'!JD$22*SUMIFS('3. Котельные'!$L$12:$L$14,'3. Котельные'!$D$12:$D$14,$D24)/SUM('3. Котельные'!$L$12:$L$14),0)</f>
        <v>0</v>
      </c>
      <c r="JE28" s="281">
        <f>JF28+JG28</f>
        <v>0</v>
      </c>
      <c r="JF28" s="341">
        <v>0</v>
      </c>
      <c r="JG28" s="281">
        <f>IFERROR('2. Затраты'!JG$22*SUMIFS('3. Котельные'!$L$12:$L$14,'3. Котельные'!$D$12:$D$14,$D24)/SUM('3. Котельные'!$L$12:$L$14),0)</f>
        <v>0</v>
      </c>
      <c r="JH28" s="281">
        <f>JI28+JJ28</f>
        <v>0</v>
      </c>
      <c r="JI28" s="341">
        <v>0</v>
      </c>
      <c r="JJ28" s="281">
        <f>IFERROR('2. Затраты'!JJ$22*SUMIFS('3. Котельные'!$L$12:$L$14,'3. Котельные'!$D$12:$D$14,$D24)/SUM('3. Котельные'!$L$12:$L$14),0)</f>
        <v>0</v>
      </c>
      <c r="JK28" s="312" t="s">
        <v>869</v>
      </c>
      <c r="JL28" s="281">
        <f>JM28+JN28</f>
        <v>10.62</v>
      </c>
      <c r="JM28" s="341">
        <v>10.62</v>
      </c>
      <c r="JN28" s="281">
        <f>IFERROR('2. Затраты'!JN$22*SUMIFS('3. Котельные'!$L$12:$L$14,'3. Котельные'!$D$12:$D$14,$D24)/SUM('3. Котельные'!$L$12:$L$14),0)</f>
        <v>0</v>
      </c>
      <c r="JO28" s="310"/>
      <c r="JP28" s="281">
        <f>JQ28+JT28</f>
        <v>55.12</v>
      </c>
      <c r="JQ28" s="281">
        <f>JR28+JS28</f>
        <v>55.12</v>
      </c>
      <c r="JR28" s="341">
        <v>55.12</v>
      </c>
      <c r="JS28" s="281">
        <f>IFERROR('2. Затраты'!JS$22*SUMIFS('3. Котельные'!$L$12:$L$14,'3. Котельные'!$D$12:$D$14,$D24)/SUM('3. Котельные'!$L$12:$L$14),0)</f>
        <v>0</v>
      </c>
      <c r="JT28" s="281">
        <f>JU28+JV28</f>
        <v>0</v>
      </c>
      <c r="JU28" s="341">
        <v>0</v>
      </c>
      <c r="JV28" s="281">
        <f>IFERROR('2. Затраты'!JV$22*SUMIFS('3. Котельные'!$L$12:$L$14,'3. Котельные'!$D$12:$D$14,$D24)/SUM('3. Котельные'!$L$12:$L$14),0)</f>
        <v>0</v>
      </c>
      <c r="JW28" s="281">
        <f>JX28+JY28</f>
        <v>0</v>
      </c>
      <c r="JX28" s="341">
        <v>0</v>
      </c>
      <c r="JY28" s="281">
        <f>IFERROR('2. Затраты'!JY$22*SUMIFS('3. Котельные'!$L$12:$L$14,'3. Котельные'!$D$12:$D$14,$D24)/SUM('3. Котельные'!$L$12:$L$14),0)</f>
        <v>0</v>
      </c>
      <c r="JZ28" s="281">
        <f>KA28+KB28</f>
        <v>0</v>
      </c>
      <c r="KA28" s="341">
        <v>0</v>
      </c>
      <c r="KB28" s="281">
        <f>IFERROR('2. Затраты'!KB$22*SUMIFS('3. Котельные'!$L$12:$L$14,'3. Котельные'!$D$12:$D$14,$D24)/SUM('3. Котельные'!$L$12:$L$14),0)</f>
        <v>0</v>
      </c>
      <c r="KC28" s="281">
        <f>KD28+KE28</f>
        <v>0</v>
      </c>
      <c r="KD28" s="341">
        <v>0</v>
      </c>
      <c r="KE28" s="281">
        <f>IFERROR('2. Затраты'!KE$22*SUMIFS('3. Котельные'!$L$12:$L$14,'3. Котельные'!$D$12:$D$14,$D24)/SUM('3. Котельные'!$L$12:$L$14),0)</f>
        <v>0</v>
      </c>
      <c r="KF28" s="281">
        <f>JW28+JZ28+KC28+JP28+JO28+IM28+IC28+HZ28+HS28+HP28+GV28+GY28+HB28+HE28+HH28+FJ28+EU28+EJ28+DI28+DH28+DG28+DD28+DA28+CN28+BF28+AQ28+G28</f>
        <v>981.74474266999982</v>
      </c>
      <c r="KG28" s="341">
        <v>0</v>
      </c>
      <c r="KH28" s="281">
        <f>KI28+KL28+KO28+KS28</f>
        <v>132.47</v>
      </c>
      <c r="KI28" s="281">
        <f>KJ28+KK28</f>
        <v>132.47</v>
      </c>
      <c r="KJ28" s="341">
        <v>132.47</v>
      </c>
      <c r="KK28" s="281">
        <f>IFERROR('2. Затраты'!KK$22*SUMIFS('3. Котельные'!$L$12:$L$14,'3. Котельные'!$D$12:$D$14,$D24)/SUM('3. Котельные'!$L$12:$L$14),0)</f>
        <v>0</v>
      </c>
      <c r="KL28" s="281">
        <f>KM28+KN28</f>
        <v>0</v>
      </c>
      <c r="KM28" s="341">
        <v>0</v>
      </c>
      <c r="KN28" s="281">
        <f>IFERROR('2. Затраты'!KN$22*SUMIFS('3. Котельные'!$L$12:$L$14,'3. Котельные'!$D$12:$D$14,$D24)/SUM('3. Котельные'!$L$12:$L$14),0)</f>
        <v>0</v>
      </c>
      <c r="KO28" s="281">
        <f>KP28+KQ28</f>
        <v>0</v>
      </c>
      <c r="KP28" s="341">
        <v>0</v>
      </c>
      <c r="KQ28" s="281">
        <f>IFERROR('2. Затраты'!KQ$22*SUMIFS('3. Котельные'!$L$12:$L$14,'3. Котельные'!$D$12:$D$14,$D24)/SUM('3. Котельные'!$L$12:$L$14),0)</f>
        <v>0</v>
      </c>
      <c r="KR28" s="312" t="s">
        <v>869</v>
      </c>
      <c r="KS28" s="281">
        <f>KT28+KU28</f>
        <v>0</v>
      </c>
      <c r="KT28" s="341">
        <v>0</v>
      </c>
      <c r="KU28" s="281">
        <f>IFERROR('2. Затраты'!KU$22*SUMIFS('3. Котельные'!$L$12:$L$14,'3. Котельные'!$D$12:$D$14,$D24)/SUM('3. Котельные'!$L$12:$L$14),0)</f>
        <v>0</v>
      </c>
      <c r="KV28" s="234"/>
    </row>
    <row r="29" spans="3:308">
      <c r="C29" s="327"/>
      <c r="D29" s="102"/>
      <c r="E29" s="196"/>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32"/>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c r="IR29" s="103"/>
      <c r="IS29" s="103"/>
      <c r="IT29" s="103"/>
      <c r="IU29" s="103"/>
      <c r="IV29" s="103"/>
      <c r="IW29" s="103"/>
      <c r="IX29" s="103"/>
      <c r="IY29" s="103"/>
      <c r="IZ29" s="103"/>
      <c r="JA29" s="103"/>
      <c r="JB29" s="103"/>
      <c r="JC29" s="103"/>
      <c r="JD29" s="103"/>
      <c r="JE29" s="103"/>
      <c r="JF29" s="103"/>
      <c r="JG29" s="103"/>
      <c r="JH29" s="103"/>
      <c r="JI29" s="103"/>
      <c r="JJ29" s="103"/>
      <c r="JK29" s="103"/>
      <c r="JL29" s="103"/>
      <c r="JM29" s="103"/>
      <c r="JN29" s="103"/>
      <c r="JO29" s="103"/>
      <c r="JP29" s="103"/>
      <c r="JQ29" s="103"/>
      <c r="JR29" s="103"/>
      <c r="JS29" s="103"/>
      <c r="JT29" s="103"/>
      <c r="JU29" s="103"/>
      <c r="JV29" s="103"/>
      <c r="JW29" s="103"/>
      <c r="JX29" s="103"/>
      <c r="JY29" s="103"/>
      <c r="JZ29" s="103"/>
      <c r="KA29" s="103"/>
      <c r="KB29" s="103"/>
      <c r="KC29" s="103"/>
      <c r="KD29" s="103"/>
      <c r="KE29" s="103"/>
      <c r="KF29" s="103"/>
      <c r="KG29" s="103"/>
      <c r="KH29" s="103"/>
      <c r="KI29" s="103"/>
      <c r="KJ29" s="103"/>
      <c r="KK29" s="103"/>
      <c r="KL29" s="103"/>
      <c r="KM29" s="103"/>
      <c r="KN29" s="103"/>
      <c r="KO29" s="103"/>
      <c r="KP29" s="103"/>
      <c r="KQ29" s="103"/>
      <c r="KR29" s="103"/>
      <c r="KS29" s="103"/>
      <c r="KT29" s="103"/>
      <c r="KU29" s="103"/>
      <c r="KV29" s="234"/>
    </row>
    <row r="30" spans="3:308">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c r="IR30" s="84"/>
      <c r="IS30" s="84"/>
      <c r="IT30" s="84"/>
      <c r="IU30" s="84"/>
      <c r="IV30" s="84"/>
      <c r="IW30" s="84"/>
      <c r="IX30" s="84"/>
      <c r="IY30" s="84"/>
      <c r="IZ30" s="84"/>
      <c r="JA30" s="84"/>
      <c r="JB30" s="84"/>
      <c r="JC30" s="84"/>
      <c r="JD30" s="84"/>
      <c r="JE30" s="84"/>
      <c r="JF30" s="84"/>
      <c r="JG30" s="84"/>
      <c r="JH30" s="84"/>
      <c r="JI30" s="84"/>
      <c r="JJ30" s="84"/>
      <c r="JK30" s="84"/>
      <c r="JL30" s="84"/>
      <c r="JM30" s="84"/>
      <c r="JN30" s="84"/>
      <c r="JO30" s="84"/>
      <c r="JP30" s="84"/>
      <c r="JQ30" s="84"/>
      <c r="JR30" s="84"/>
      <c r="JS30" s="84"/>
      <c r="JT30" s="84"/>
      <c r="JU30" s="84"/>
      <c r="JV30" s="84"/>
      <c r="JW30" s="84"/>
      <c r="JX30" s="84"/>
      <c r="JY30" s="84"/>
      <c r="JZ30" s="84"/>
      <c r="KA30" s="84"/>
      <c r="KB30" s="84"/>
      <c r="KC30" s="84"/>
      <c r="KD30" s="84"/>
      <c r="KE30" s="84"/>
      <c r="KF30" s="84"/>
      <c r="KG30" s="84"/>
      <c r="KH30" s="84"/>
      <c r="KI30" s="84"/>
      <c r="KJ30" s="84"/>
      <c r="KK30" s="84"/>
      <c r="KL30" s="84"/>
      <c r="KM30" s="84"/>
      <c r="KN30" s="84"/>
      <c r="KO30" s="84"/>
      <c r="KP30" s="84"/>
      <c r="KQ30" s="84"/>
      <c r="KR30" s="84"/>
      <c r="KS30" s="84"/>
      <c r="KT30" s="84"/>
      <c r="KU30" s="84"/>
    </row>
    <row r="31" spans="3:308" ht="303.75" hidden="1">
      <c r="D31" s="238"/>
      <c r="E31" s="238"/>
      <c r="F31" s="239"/>
      <c r="G31" s="330" t="s">
        <v>575</v>
      </c>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t="s">
        <v>575</v>
      </c>
      <c r="AR31" s="330"/>
      <c r="AS31" s="330"/>
      <c r="AT31" s="330"/>
      <c r="AU31" s="330"/>
      <c r="AV31" s="330"/>
      <c r="AW31" s="330"/>
      <c r="AX31" s="330"/>
      <c r="AY31" s="330"/>
      <c r="AZ31" s="330"/>
      <c r="BA31" s="330"/>
      <c r="BB31" s="330"/>
      <c r="BC31" s="330"/>
      <c r="BD31" s="330"/>
      <c r="BE31" s="330"/>
      <c r="BF31" s="487" t="s">
        <v>551</v>
      </c>
      <c r="BG31" s="488"/>
      <c r="BH31" s="488"/>
      <c r="BI31" s="488"/>
      <c r="BJ31" s="488"/>
      <c r="BK31" s="488"/>
      <c r="BL31" s="488"/>
      <c r="BM31" s="488"/>
      <c r="BN31" s="488"/>
      <c r="BO31" s="488"/>
      <c r="BP31" s="488"/>
      <c r="BQ31" s="488"/>
      <c r="BR31" s="488"/>
      <c r="BS31" s="488"/>
      <c r="BT31" s="488"/>
      <c r="BU31" s="488"/>
      <c r="BV31" s="488"/>
      <c r="BW31" s="330" t="s">
        <v>531</v>
      </c>
      <c r="BX31" s="330"/>
      <c r="BY31" s="330"/>
      <c r="BZ31" s="330"/>
      <c r="CA31" s="330"/>
      <c r="CB31" s="330"/>
      <c r="CC31" s="330"/>
      <c r="CD31" s="330"/>
      <c r="CE31" s="330"/>
      <c r="CF31" s="347"/>
      <c r="CG31" s="347"/>
      <c r="CH31" s="347"/>
      <c r="CI31" s="330"/>
      <c r="CJ31" s="348"/>
      <c r="CK31" s="348"/>
      <c r="CL31" s="348"/>
      <c r="CM31" s="330"/>
      <c r="CN31" s="330" t="s">
        <v>264</v>
      </c>
      <c r="CO31" s="330"/>
      <c r="CP31" s="330"/>
      <c r="CQ31" s="330"/>
      <c r="CR31" s="330"/>
      <c r="CS31" s="330"/>
      <c r="CT31" s="330"/>
      <c r="CU31" s="349"/>
      <c r="CV31" s="349"/>
      <c r="CW31" s="349"/>
      <c r="CX31" s="349"/>
      <c r="CY31" s="350"/>
      <c r="CZ31" s="350"/>
      <c r="DA31" s="330" t="s">
        <v>264</v>
      </c>
      <c r="DB31" s="330"/>
      <c r="DC31" s="330"/>
      <c r="DD31" s="330" t="s">
        <v>264</v>
      </c>
      <c r="DE31" s="330"/>
      <c r="DF31" s="330"/>
      <c r="DG31" s="330" t="s">
        <v>264</v>
      </c>
      <c r="DH31" s="330" t="s">
        <v>264</v>
      </c>
      <c r="DI31" s="330" t="s">
        <v>264</v>
      </c>
      <c r="DJ31" s="330"/>
      <c r="DK31" s="330"/>
      <c r="DL31" s="330"/>
      <c r="DM31" s="330"/>
      <c r="DN31" s="330"/>
      <c r="DO31" s="330"/>
      <c r="DP31" s="330"/>
      <c r="DQ31" s="330"/>
      <c r="DR31" s="330"/>
      <c r="DS31" s="330"/>
      <c r="DT31" s="330"/>
      <c r="DU31" s="330"/>
      <c r="DV31" s="330"/>
      <c r="DW31" s="330"/>
      <c r="DX31" s="330"/>
      <c r="DY31" s="330"/>
      <c r="DZ31" s="330"/>
      <c r="EA31" s="330"/>
      <c r="EB31" s="330"/>
      <c r="EC31" s="330"/>
      <c r="ED31" s="330"/>
      <c r="EE31" s="330"/>
      <c r="EF31" s="330"/>
      <c r="EG31" s="482" t="s">
        <v>417</v>
      </c>
      <c r="EH31" s="483"/>
      <c r="EI31" s="483"/>
      <c r="EJ31" s="330" t="s">
        <v>264</v>
      </c>
      <c r="EK31" s="330"/>
      <c r="EL31" s="330"/>
      <c r="EM31" s="330"/>
      <c r="EN31" s="330"/>
      <c r="EO31" s="330"/>
      <c r="EP31" s="330"/>
      <c r="EQ31" s="330"/>
      <c r="ER31" s="482" t="s">
        <v>417</v>
      </c>
      <c r="ES31" s="483"/>
      <c r="ET31" s="483"/>
      <c r="EU31" s="330" t="s">
        <v>264</v>
      </c>
      <c r="EV31" s="330"/>
      <c r="EW31" s="330"/>
      <c r="EX31" s="330"/>
      <c r="EY31" s="330"/>
      <c r="EZ31" s="330"/>
      <c r="FA31" s="330"/>
      <c r="FB31" s="330"/>
      <c r="FC31" s="330"/>
      <c r="FD31" s="330"/>
      <c r="FE31" s="330"/>
      <c r="FF31" s="330"/>
      <c r="FG31" s="482" t="s">
        <v>417</v>
      </c>
      <c r="FH31" s="483"/>
      <c r="FI31" s="483"/>
      <c r="FJ31" s="330" t="s">
        <v>412</v>
      </c>
      <c r="FK31" s="330"/>
      <c r="FL31" s="330"/>
      <c r="FM31" s="330"/>
      <c r="FN31" s="330"/>
      <c r="FO31" s="330"/>
      <c r="FP31" s="330"/>
      <c r="FQ31" s="330"/>
      <c r="FR31" s="330"/>
      <c r="FS31" s="330"/>
      <c r="FT31" s="330"/>
      <c r="FU31" s="330"/>
      <c r="FV31" s="330"/>
      <c r="FW31" s="330"/>
      <c r="FX31" s="330"/>
      <c r="FY31" s="330"/>
      <c r="FZ31" s="330"/>
      <c r="GA31" s="330"/>
      <c r="GB31" s="330"/>
      <c r="GC31" s="330"/>
      <c r="GD31" s="330"/>
      <c r="GE31" s="330"/>
      <c r="GF31" s="330"/>
      <c r="GG31" s="330"/>
      <c r="GH31" s="330"/>
      <c r="GI31" s="330"/>
      <c r="GJ31" s="330"/>
      <c r="GK31" s="330"/>
      <c r="GL31" s="330"/>
      <c r="GM31" s="330"/>
      <c r="GN31" s="330"/>
      <c r="GO31" s="330"/>
      <c r="GP31" s="330"/>
      <c r="GQ31" s="330"/>
      <c r="GR31" s="330"/>
      <c r="GS31" s="482" t="s">
        <v>340</v>
      </c>
      <c r="GT31" s="483"/>
      <c r="GU31" s="483"/>
      <c r="GV31" s="487" t="s">
        <v>234</v>
      </c>
      <c r="GW31" s="488"/>
      <c r="GX31" s="488"/>
      <c r="GY31" s="488"/>
      <c r="GZ31" s="488"/>
      <c r="HA31" s="488"/>
      <c r="HB31" s="488"/>
      <c r="HC31" s="488"/>
      <c r="HD31" s="488"/>
      <c r="HE31" s="488"/>
      <c r="HF31" s="488"/>
      <c r="HG31" s="488"/>
      <c r="HH31" s="488"/>
      <c r="HI31" s="488"/>
      <c r="HJ31" s="488"/>
      <c r="HK31" s="488"/>
      <c r="HL31" s="331"/>
      <c r="HM31" s="482" t="s">
        <v>340</v>
      </c>
      <c r="HN31" s="483"/>
      <c r="HO31" s="483"/>
      <c r="HP31" s="330" t="s">
        <v>264</v>
      </c>
      <c r="HQ31" s="330"/>
      <c r="HR31" s="330"/>
      <c r="HS31" s="330" t="s">
        <v>264</v>
      </c>
      <c r="HT31" s="330"/>
      <c r="HU31" s="330"/>
      <c r="HV31" s="330"/>
      <c r="HW31" s="330"/>
      <c r="HX31" s="330"/>
      <c r="HY31" s="330"/>
      <c r="HZ31" s="330" t="s">
        <v>264</v>
      </c>
      <c r="IA31" s="330"/>
      <c r="IB31" s="330"/>
      <c r="IC31" s="330" t="s">
        <v>317</v>
      </c>
      <c r="ID31" s="330"/>
      <c r="IE31" s="330"/>
      <c r="IF31" s="330"/>
      <c r="IG31" s="330"/>
      <c r="IH31" s="330"/>
      <c r="II31" s="330"/>
      <c r="IJ31" s="330"/>
      <c r="IK31" s="330"/>
      <c r="IL31" s="330"/>
      <c r="IM31" s="330" t="s">
        <v>264</v>
      </c>
      <c r="IN31" s="330"/>
      <c r="IO31" s="330"/>
      <c r="IP31" s="330"/>
      <c r="IQ31" s="330"/>
      <c r="IR31" s="330"/>
      <c r="IS31" s="330"/>
      <c r="IT31" s="330"/>
      <c r="IU31" s="330"/>
      <c r="IV31" s="330"/>
      <c r="IW31" s="330"/>
      <c r="IX31" s="330"/>
      <c r="IY31" s="330"/>
      <c r="IZ31" s="330"/>
      <c r="JA31" s="330"/>
      <c r="JB31" s="330"/>
      <c r="JC31" s="330"/>
      <c r="JD31" s="330"/>
      <c r="JE31" s="330"/>
      <c r="JF31" s="330"/>
      <c r="JG31" s="330"/>
      <c r="JH31" s="330"/>
      <c r="JI31" s="330"/>
      <c r="JJ31" s="330"/>
      <c r="JK31" s="330"/>
      <c r="JL31" s="330"/>
      <c r="JM31" s="330"/>
      <c r="JN31" s="330"/>
      <c r="JO31" s="330" t="s">
        <v>267</v>
      </c>
      <c r="JP31" s="330" t="s">
        <v>264</v>
      </c>
      <c r="JQ31" s="330"/>
      <c r="JR31" s="330"/>
      <c r="JS31" s="330"/>
      <c r="JT31" s="330"/>
      <c r="JU31" s="330"/>
      <c r="JV31" s="330"/>
      <c r="JW31" s="487" t="s">
        <v>234</v>
      </c>
      <c r="JX31" s="488"/>
      <c r="JY31" s="488"/>
      <c r="JZ31" s="488"/>
      <c r="KA31" s="488"/>
      <c r="KB31" s="488"/>
      <c r="KC31" s="488"/>
      <c r="KD31" s="488"/>
      <c r="KE31" s="488"/>
      <c r="KF31" s="330"/>
      <c r="KG31" s="330"/>
      <c r="KH31" s="330" t="s">
        <v>237</v>
      </c>
      <c r="KI31" s="487" t="s">
        <v>234</v>
      </c>
      <c r="KJ31" s="488"/>
      <c r="KK31" s="488"/>
      <c r="KL31" s="488"/>
      <c r="KM31" s="488"/>
      <c r="KN31" s="488"/>
      <c r="KO31" s="488"/>
      <c r="KP31" s="488"/>
      <c r="KQ31" s="488"/>
      <c r="KR31" s="488"/>
      <c r="KS31" s="488"/>
      <c r="KT31" s="488"/>
      <c r="KU31" s="488"/>
      <c r="KV31" s="234"/>
    </row>
    <row r="32" spans="3:308" hidden="1">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I32" s="84"/>
      <c r="EJ32" s="84"/>
      <c r="EK32" s="84"/>
      <c r="EL32" s="84"/>
      <c r="EM32" s="84"/>
      <c r="EN32" s="84"/>
      <c r="EO32" s="84"/>
      <c r="EP32" s="84"/>
      <c r="ET32" s="84"/>
      <c r="EU32" s="84"/>
      <c r="EV32" s="84"/>
      <c r="EW32" s="84"/>
      <c r="EX32" s="84"/>
      <c r="EY32" s="84"/>
      <c r="EZ32" s="84"/>
      <c r="FA32" s="84"/>
      <c r="FB32" s="84"/>
      <c r="FC32" s="84"/>
      <c r="FD32" s="84"/>
      <c r="FE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U32" s="84"/>
      <c r="HK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c r="IW32" s="84"/>
      <c r="IX32" s="84"/>
      <c r="IY32" s="84"/>
      <c r="IZ32" s="84"/>
      <c r="JA32" s="84"/>
      <c r="JB32" s="84"/>
      <c r="JC32" s="84"/>
      <c r="JD32" s="84"/>
      <c r="JE32" s="84"/>
      <c r="JF32" s="84"/>
      <c r="JG32" s="84"/>
      <c r="JH32" s="84"/>
      <c r="JI32" s="84"/>
      <c r="JJ32" s="84"/>
      <c r="JK32" s="84"/>
      <c r="JL32" s="84"/>
      <c r="JM32" s="84"/>
      <c r="JN32" s="84"/>
      <c r="JO32" s="84"/>
      <c r="JP32" s="84"/>
      <c r="JQ32" s="84"/>
      <c r="JR32" s="84"/>
      <c r="JS32" s="84"/>
      <c r="JT32" s="84"/>
      <c r="KE32" s="84"/>
      <c r="KF32" s="84"/>
      <c r="KG32" s="84"/>
      <c r="KH32" s="84"/>
      <c r="KU32" s="84"/>
    </row>
    <row r="33" spans="4:9">
      <c r="D33" s="480" t="s">
        <v>1074</v>
      </c>
      <c r="E33" s="481"/>
      <c r="F33" s="481"/>
      <c r="G33" s="481"/>
      <c r="H33" s="481"/>
      <c r="I33" s="481"/>
    </row>
    <row r="34" spans="4:9">
      <c r="D34" s="481"/>
      <c r="E34" s="481"/>
      <c r="F34" s="481"/>
      <c r="G34" s="481"/>
      <c r="H34" s="481"/>
      <c r="I34" s="481"/>
    </row>
    <row r="35" spans="4:9">
      <c r="D35" s="481"/>
      <c r="E35" s="481"/>
      <c r="F35" s="481"/>
      <c r="G35" s="481"/>
      <c r="H35" s="481"/>
      <c r="I35" s="481"/>
    </row>
    <row r="36" spans="4:9">
      <c r="D36" s="481"/>
      <c r="E36" s="481"/>
      <c r="F36" s="481"/>
      <c r="G36" s="481"/>
      <c r="H36" s="481"/>
      <c r="I36" s="481"/>
    </row>
    <row r="37" spans="4:9">
      <c r="D37" s="481"/>
      <c r="E37" s="481"/>
      <c r="F37" s="481"/>
      <c r="G37" s="481"/>
      <c r="H37" s="481"/>
      <c r="I37" s="481"/>
    </row>
    <row r="38" spans="4:9">
      <c r="D38" s="481"/>
      <c r="E38" s="481"/>
      <c r="F38" s="481"/>
      <c r="G38" s="481"/>
      <c r="H38" s="481"/>
      <c r="I38" s="481"/>
    </row>
    <row r="39" spans="4:9">
      <c r="D39" s="481"/>
      <c r="E39" s="481"/>
      <c r="F39" s="481"/>
      <c r="G39" s="481"/>
      <c r="H39" s="481"/>
      <c r="I39" s="481"/>
    </row>
    <row r="40" spans="4:9">
      <c r="D40" s="481"/>
      <c r="E40" s="481"/>
      <c r="F40" s="481"/>
      <c r="G40" s="481"/>
      <c r="H40" s="481"/>
      <c r="I40" s="481"/>
    </row>
    <row r="41" spans="4:9">
      <c r="D41" s="481"/>
      <c r="E41" s="481"/>
      <c r="F41" s="481"/>
      <c r="G41" s="481"/>
      <c r="H41" s="481"/>
      <c r="I41" s="481"/>
    </row>
    <row r="42" spans="4:9">
      <c r="D42" s="481"/>
      <c r="E42" s="481"/>
      <c r="F42" s="481"/>
      <c r="G42" s="481"/>
      <c r="H42" s="481"/>
      <c r="I42" s="481"/>
    </row>
    <row r="43" spans="4:9" ht="95.25" customHeight="1">
      <c r="D43" s="481"/>
      <c r="E43" s="481"/>
      <c r="F43" s="481"/>
      <c r="G43" s="481"/>
      <c r="H43" s="481"/>
      <c r="I43" s="481"/>
    </row>
  </sheetData>
  <sheetProtection algorithmName="SHA-512" hashValue="Av1X5BuHYg2iYAtm3g8bR/jLzUatPHfeOOeStQvTCVYbQ4N8pStCbekuY6iOOh7bs5MUNLfd5Th53FViFkMU0Q==" saltValue="DRqVAhTDwy55v2Sdnrm4LA==" spinCount="100000" sheet="1" objects="1" scenarios="1" formatColumns="0" formatRows="0"/>
  <mergeCells count="380">
    <mergeCell ref="KR9:KR11"/>
    <mergeCell ref="IT8:IW8"/>
    <mergeCell ref="IT9:IT11"/>
    <mergeCell ref="JK9:JN9"/>
    <mergeCell ref="JK10:JK11"/>
    <mergeCell ref="JV9:JV10"/>
    <mergeCell ref="KI9:KI10"/>
    <mergeCell ref="KJ9:KJ10"/>
    <mergeCell ref="KK9:KK10"/>
    <mergeCell ref="KL9:KL10"/>
    <mergeCell ref="JQ9:JQ10"/>
    <mergeCell ref="JR9:JR10"/>
    <mergeCell ref="JS9:JS10"/>
    <mergeCell ref="JT9:JT10"/>
    <mergeCell ref="JU9:JU10"/>
    <mergeCell ref="JE9:JG9"/>
    <mergeCell ref="JH9:JJ9"/>
    <mergeCell ref="IY9:JA9"/>
    <mergeCell ref="JB9:JD9"/>
    <mergeCell ref="GN9:GN10"/>
    <mergeCell ref="GO9:GO10"/>
    <mergeCell ref="GP9:GP10"/>
    <mergeCell ref="GQ9:GQ10"/>
    <mergeCell ref="GS9:GS10"/>
    <mergeCell ref="GI9:GI10"/>
    <mergeCell ref="GJ9:GJ10"/>
    <mergeCell ref="GK9:GK10"/>
    <mergeCell ref="IQ9:IQ10"/>
    <mergeCell ref="GL9:GL10"/>
    <mergeCell ref="GM9:GM10"/>
    <mergeCell ref="HR8:HR10"/>
    <mergeCell ref="IL9:IL10"/>
    <mergeCell ref="HJ9:HJ10"/>
    <mergeCell ref="HK9:HK10"/>
    <mergeCell ref="HM9:HM10"/>
    <mergeCell ref="HN9:HN10"/>
    <mergeCell ref="HO9:HO10"/>
    <mergeCell ref="HL8:HO8"/>
    <mergeCell ref="HL9:HL11"/>
    <mergeCell ref="HD8:HD10"/>
    <mergeCell ref="HE8:HE10"/>
    <mergeCell ref="HF8:HF10"/>
    <mergeCell ref="HG8:HG10"/>
    <mergeCell ref="IS9:IS10"/>
    <mergeCell ref="IU9:IU10"/>
    <mergeCell ref="IV9:IV10"/>
    <mergeCell ref="IW9:IW10"/>
    <mergeCell ref="IX9:IX10"/>
    <mergeCell ref="IN9:IN10"/>
    <mergeCell ref="IO9:IO10"/>
    <mergeCell ref="IP9:IP10"/>
    <mergeCell ref="IR9:IR10"/>
    <mergeCell ref="GD9:GD10"/>
    <mergeCell ref="GE9:GE10"/>
    <mergeCell ref="GF9:GF10"/>
    <mergeCell ref="GG9:GG10"/>
    <mergeCell ref="GH9:GH10"/>
    <mergeCell ref="FY9:FY10"/>
    <mergeCell ref="FZ9:FZ10"/>
    <mergeCell ref="GA9:GA10"/>
    <mergeCell ref="GB9:GB10"/>
    <mergeCell ref="GC9:GC10"/>
    <mergeCell ref="FT9:FT10"/>
    <mergeCell ref="FU9:FU10"/>
    <mergeCell ref="FV9:FV10"/>
    <mergeCell ref="FW9:FW10"/>
    <mergeCell ref="FX9:FX10"/>
    <mergeCell ref="FO9:FO10"/>
    <mergeCell ref="FP9:FP10"/>
    <mergeCell ref="FQ9:FQ10"/>
    <mergeCell ref="FR9:FR10"/>
    <mergeCell ref="FS9:FS10"/>
    <mergeCell ref="FK9:FK10"/>
    <mergeCell ref="FL9:FL10"/>
    <mergeCell ref="FM9:FM10"/>
    <mergeCell ref="FN9:FN10"/>
    <mergeCell ref="EI9:EI10"/>
    <mergeCell ref="EK9:EK10"/>
    <mergeCell ref="EL9:EL10"/>
    <mergeCell ref="EM9:EM10"/>
    <mergeCell ref="EN9:EN10"/>
    <mergeCell ref="EJ8:EJ10"/>
    <mergeCell ref="EK8:EM8"/>
    <mergeCell ref="EN8:EP8"/>
    <mergeCell ref="EU8:EU10"/>
    <mergeCell ref="EO9:EO10"/>
    <mergeCell ref="EP9:EP10"/>
    <mergeCell ref="ER9:ER10"/>
    <mergeCell ref="ES9:ES10"/>
    <mergeCell ref="ET9:ET10"/>
    <mergeCell ref="EF8:EI8"/>
    <mergeCell ref="EF9:EF11"/>
    <mergeCell ref="EQ8:ET8"/>
    <mergeCell ref="EQ9:EQ11"/>
    <mergeCell ref="EV8:EX8"/>
    <mergeCell ref="EY8:FA8"/>
    <mergeCell ref="EC9:EC10"/>
    <mergeCell ref="ED9:ED10"/>
    <mergeCell ref="EE9:EE10"/>
    <mergeCell ref="EG9:EG10"/>
    <mergeCell ref="EH9:EH10"/>
    <mergeCell ref="DX9:DX10"/>
    <mergeCell ref="DY9:DY10"/>
    <mergeCell ref="DZ9:DZ10"/>
    <mergeCell ref="EA9:EA10"/>
    <mergeCell ref="EB9:EB10"/>
    <mergeCell ref="DO9:DO10"/>
    <mergeCell ref="DP9:DP10"/>
    <mergeCell ref="DQ9:DS9"/>
    <mergeCell ref="DT9:DV9"/>
    <mergeCell ref="DW9:DW10"/>
    <mergeCell ref="DJ9:DJ10"/>
    <mergeCell ref="DK9:DK10"/>
    <mergeCell ref="DL9:DL10"/>
    <mergeCell ref="DM9:DM10"/>
    <mergeCell ref="DN9:DN10"/>
    <mergeCell ref="BT8:BV8"/>
    <mergeCell ref="BW8:BW10"/>
    <mergeCell ref="BX8:CA8"/>
    <mergeCell ref="CB8:CE8"/>
    <mergeCell ref="BQ9:BQ10"/>
    <mergeCell ref="BR9:BR10"/>
    <mergeCell ref="BS9:BS10"/>
    <mergeCell ref="BT9:BT10"/>
    <mergeCell ref="BU9:BU10"/>
    <mergeCell ref="BV9:BV10"/>
    <mergeCell ref="CA9:CA10"/>
    <mergeCell ref="CB9:CB10"/>
    <mergeCell ref="CW9:CW10"/>
    <mergeCell ref="CX9:CX10"/>
    <mergeCell ref="CC9:CC10"/>
    <mergeCell ref="CD9:CD10"/>
    <mergeCell ref="CE9:CE10"/>
    <mergeCell ref="CF9:CF10"/>
    <mergeCell ref="CG9:CG10"/>
    <mergeCell ref="CU8:CW8"/>
    <mergeCell ref="CX8:CZ8"/>
    <mergeCell ref="CM9:CM10"/>
    <mergeCell ref="CO9:CO10"/>
    <mergeCell ref="CP9:CP10"/>
    <mergeCell ref="CQ9:CQ10"/>
    <mergeCell ref="CR9:CR10"/>
    <mergeCell ref="CS9:CS10"/>
    <mergeCell ref="CT9:CT10"/>
    <mergeCell ref="CU9:CU10"/>
    <mergeCell ref="CV9:CV10"/>
    <mergeCell ref="U9:U10"/>
    <mergeCell ref="V9:V10"/>
    <mergeCell ref="W9:W10"/>
    <mergeCell ref="X9:X10"/>
    <mergeCell ref="Y9:Y10"/>
    <mergeCell ref="M9:M10"/>
    <mergeCell ref="N9:N10"/>
    <mergeCell ref="O9:O10"/>
    <mergeCell ref="S9:S10"/>
    <mergeCell ref="T9:T10"/>
    <mergeCell ref="AE9:AE10"/>
    <mergeCell ref="AF9:AF10"/>
    <mergeCell ref="AG9:AG10"/>
    <mergeCell ref="AH9:AH10"/>
    <mergeCell ref="AR9:AR10"/>
    <mergeCell ref="Z9:Z10"/>
    <mergeCell ref="AA9:AA10"/>
    <mergeCell ref="AB9:AB10"/>
    <mergeCell ref="AC9:AC10"/>
    <mergeCell ref="AD9:AD10"/>
    <mergeCell ref="AM8:AM10"/>
    <mergeCell ref="AN8:AN10"/>
    <mergeCell ref="AO8:AO10"/>
    <mergeCell ref="AK8:AK10"/>
    <mergeCell ref="AL8:AL10"/>
    <mergeCell ref="AR8:AX8"/>
    <mergeCell ref="AP8:AP10"/>
    <mergeCell ref="AQ8:AQ10"/>
    <mergeCell ref="H9:H10"/>
    <mergeCell ref="I9:I10"/>
    <mergeCell ref="J9:J10"/>
    <mergeCell ref="K9:K10"/>
    <mergeCell ref="L9:L10"/>
    <mergeCell ref="IB8:IB10"/>
    <mergeCell ref="IC8:IC10"/>
    <mergeCell ref="ID8:IF8"/>
    <mergeCell ref="IG8:II8"/>
    <mergeCell ref="HS8:HS10"/>
    <mergeCell ref="HT8:HV8"/>
    <mergeCell ref="HW8:HY8"/>
    <mergeCell ref="HZ8:HZ10"/>
    <mergeCell ref="IA8:IA10"/>
    <mergeCell ref="HT9:HT10"/>
    <mergeCell ref="HU9:HU10"/>
    <mergeCell ref="HV9:HV10"/>
    <mergeCell ref="HW9:HW10"/>
    <mergeCell ref="HX9:HX10"/>
    <mergeCell ref="HY9:HY10"/>
    <mergeCell ref="HI8:HK8"/>
    <mergeCell ref="HP8:HP10"/>
    <mergeCell ref="HQ8:HQ10"/>
    <mergeCell ref="HI9:HI10"/>
    <mergeCell ref="HH8:HH10"/>
    <mergeCell ref="GY8:GY10"/>
    <mergeCell ref="GZ8:GZ10"/>
    <mergeCell ref="HA8:HA10"/>
    <mergeCell ref="HB8:HB10"/>
    <mergeCell ref="HC8:HC10"/>
    <mergeCell ref="GO8:GQ8"/>
    <mergeCell ref="GV8:GV10"/>
    <mergeCell ref="GW8:GW10"/>
    <mergeCell ref="GX8:GX10"/>
    <mergeCell ref="GT9:GT10"/>
    <mergeCell ref="GU9:GU10"/>
    <mergeCell ref="GR8:GU8"/>
    <mergeCell ref="GR9:GR11"/>
    <mergeCell ref="FZ8:GB8"/>
    <mergeCell ref="GC8:GE8"/>
    <mergeCell ref="GF8:GH8"/>
    <mergeCell ref="GI8:GK8"/>
    <mergeCell ref="GL8:GN8"/>
    <mergeCell ref="FK8:FM8"/>
    <mergeCell ref="FN8:FP8"/>
    <mergeCell ref="FQ8:FS8"/>
    <mergeCell ref="FT8:FV8"/>
    <mergeCell ref="FW8:FY8"/>
    <mergeCell ref="FJ8:FJ10"/>
    <mergeCell ref="EV9:EV10"/>
    <mergeCell ref="EW9:EW10"/>
    <mergeCell ref="EX9:EX10"/>
    <mergeCell ref="EY9:EY10"/>
    <mergeCell ref="EZ9:EZ10"/>
    <mergeCell ref="FA9:FA10"/>
    <mergeCell ref="FC9:FC10"/>
    <mergeCell ref="FD9:FD10"/>
    <mergeCell ref="FE9:FE10"/>
    <mergeCell ref="FG9:FG10"/>
    <mergeCell ref="FH9:FH10"/>
    <mergeCell ref="FI9:FI10"/>
    <mergeCell ref="FB8:FE8"/>
    <mergeCell ref="FB9:FB11"/>
    <mergeCell ref="FF8:FI8"/>
    <mergeCell ref="FF9:FF11"/>
    <mergeCell ref="JZ7:KB7"/>
    <mergeCell ref="KC7:KE7"/>
    <mergeCell ref="KF7:KF10"/>
    <mergeCell ref="KG7:KG10"/>
    <mergeCell ref="KH7:KU7"/>
    <mergeCell ref="JZ8:JZ10"/>
    <mergeCell ref="KA8:KA10"/>
    <mergeCell ref="KB8:KB10"/>
    <mergeCell ref="KC8:KC10"/>
    <mergeCell ref="KD8:KD10"/>
    <mergeCell ref="KE8:KE10"/>
    <mergeCell ref="KH8:KH10"/>
    <mergeCell ref="KI8:KK8"/>
    <mergeCell ref="KL8:KN8"/>
    <mergeCell ref="KO8:KQ8"/>
    <mergeCell ref="KS9:KS10"/>
    <mergeCell ref="KT9:KT10"/>
    <mergeCell ref="KU9:KU10"/>
    <mergeCell ref="KM9:KM10"/>
    <mergeCell ref="KN9:KN10"/>
    <mergeCell ref="KO9:KO10"/>
    <mergeCell ref="KP9:KP10"/>
    <mergeCell ref="KQ9:KQ10"/>
    <mergeCell ref="KR8:KU8"/>
    <mergeCell ref="IC7:IL7"/>
    <mergeCell ref="IM7:JN7"/>
    <mergeCell ref="JO7:JO10"/>
    <mergeCell ref="JP7:JV7"/>
    <mergeCell ref="JW7:JY7"/>
    <mergeCell ref="IM8:IM10"/>
    <mergeCell ref="IN8:IP8"/>
    <mergeCell ref="IQ8:IS8"/>
    <mergeCell ref="IX8:JN8"/>
    <mergeCell ref="JP8:JP10"/>
    <mergeCell ref="JQ8:JS8"/>
    <mergeCell ref="JT8:JV8"/>
    <mergeCell ref="JW8:JW10"/>
    <mergeCell ref="JX8:JX10"/>
    <mergeCell ref="JY8:JY10"/>
    <mergeCell ref="IJ8:IL8"/>
    <mergeCell ref="ID9:ID10"/>
    <mergeCell ref="IE9:IE10"/>
    <mergeCell ref="IF9:IF10"/>
    <mergeCell ref="IG9:IG10"/>
    <mergeCell ref="IH9:IH10"/>
    <mergeCell ref="II9:II10"/>
    <mergeCell ref="IJ9:IJ10"/>
    <mergeCell ref="IK9:IK10"/>
    <mergeCell ref="AZ9:AZ10"/>
    <mergeCell ref="BA9:BE9"/>
    <mergeCell ref="BG9:BG10"/>
    <mergeCell ref="BH9:BH10"/>
    <mergeCell ref="BI9:BI10"/>
    <mergeCell ref="BJ9:BJ10"/>
    <mergeCell ref="BK9:BM9"/>
    <mergeCell ref="BN9:BP9"/>
    <mergeCell ref="HE7:HG7"/>
    <mergeCell ref="DA8:DA10"/>
    <mergeCell ref="DB8:DB10"/>
    <mergeCell ref="DC8:DC10"/>
    <mergeCell ref="CY9:CY10"/>
    <mergeCell ref="CZ9:CZ10"/>
    <mergeCell ref="CF8:CI8"/>
    <mergeCell ref="CJ8:CM8"/>
    <mergeCell ref="CN8:CN10"/>
    <mergeCell ref="CO8:CQ8"/>
    <mergeCell ref="CR8:CT8"/>
    <mergeCell ref="CH9:CH10"/>
    <mergeCell ref="CI9:CI10"/>
    <mergeCell ref="CJ9:CJ10"/>
    <mergeCell ref="CK9:CK10"/>
    <mergeCell ref="CL9:CL10"/>
    <mergeCell ref="HH7:HO7"/>
    <mergeCell ref="HP7:HR7"/>
    <mergeCell ref="HS7:HY7"/>
    <mergeCell ref="HZ7:IB7"/>
    <mergeCell ref="EU7:FI7"/>
    <mergeCell ref="FJ7:GU7"/>
    <mergeCell ref="GV7:GX7"/>
    <mergeCell ref="GY7:HA7"/>
    <mergeCell ref="HB7:HD7"/>
    <mergeCell ref="D7:D11"/>
    <mergeCell ref="E13:E17"/>
    <mergeCell ref="E18:E22"/>
    <mergeCell ref="F7:F11"/>
    <mergeCell ref="DD7:DF7"/>
    <mergeCell ref="DG7:DG10"/>
    <mergeCell ref="DH7:DH10"/>
    <mergeCell ref="DI7:EI7"/>
    <mergeCell ref="EJ7:ET7"/>
    <mergeCell ref="DD8:DD10"/>
    <mergeCell ref="DE8:DE10"/>
    <mergeCell ref="DF8:DF10"/>
    <mergeCell ref="DI8:DI10"/>
    <mergeCell ref="DJ8:DL8"/>
    <mergeCell ref="DM8:DO8"/>
    <mergeCell ref="DP8:DV8"/>
    <mergeCell ref="DW8:DY8"/>
    <mergeCell ref="DZ8:EB8"/>
    <mergeCell ref="EC8:EE8"/>
    <mergeCell ref="AY9:AY10"/>
    <mergeCell ref="BQ8:BS8"/>
    <mergeCell ref="BX9:BX10"/>
    <mergeCell ref="BY9:BY10"/>
    <mergeCell ref="BZ9:BZ10"/>
    <mergeCell ref="JW31:KE31"/>
    <mergeCell ref="KI31:KU31"/>
    <mergeCell ref="D13:D17"/>
    <mergeCell ref="D18:D22"/>
    <mergeCell ref="BF31:BV31"/>
    <mergeCell ref="EG31:EI31"/>
    <mergeCell ref="ER31:ET31"/>
    <mergeCell ref="FG31:FI31"/>
    <mergeCell ref="GS31:GU31"/>
    <mergeCell ref="GV31:HK31"/>
    <mergeCell ref="D24:D28"/>
    <mergeCell ref="E24:E28"/>
    <mergeCell ref="D33:I43"/>
    <mergeCell ref="HM31:HO31"/>
    <mergeCell ref="AQ7:BE7"/>
    <mergeCell ref="BF7:BV7"/>
    <mergeCell ref="BW7:CM7"/>
    <mergeCell ref="CN7:CZ7"/>
    <mergeCell ref="DA7:DC7"/>
    <mergeCell ref="G7:AP7"/>
    <mergeCell ref="G8:G10"/>
    <mergeCell ref="H8:O8"/>
    <mergeCell ref="P8:P10"/>
    <mergeCell ref="Q8:Q10"/>
    <mergeCell ref="R8:R10"/>
    <mergeCell ref="S8:AC8"/>
    <mergeCell ref="AD8:AH8"/>
    <mergeCell ref="AI8:AI10"/>
    <mergeCell ref="AJ8:AJ10"/>
    <mergeCell ref="AY8:BE8"/>
    <mergeCell ref="BF8:BF10"/>
    <mergeCell ref="BG8:BI8"/>
    <mergeCell ref="BJ8:BP8"/>
    <mergeCell ref="AS9:AS10"/>
    <mergeCell ref="AT9:AX9"/>
    <mergeCell ref="E7:E11"/>
  </mergeCells>
  <dataValidations count="1">
    <dataValidation type="textLength" operator="lessThanOrEqual" allowBlank="1" showInputMessage="1" showErrorMessage="1" errorTitle="Ошибка" error="Допускается ввод не более 900 символов!" sqref="EF24:EF28 EQ24:EQ28 FB24:FB28 FF24:FF28 GR24:GR28 HL24:HL28 IT24:IT28 JK24:JK28 KR24:KR28" xr:uid="{EFF24FE6-A377-4303-B962-76C013FB9E1C}">
      <formula1>900</formula1>
    </dataValidation>
  </dataValidations>
  <pageMargins left="0.7" right="0.7" top="0.75" bottom="0.75" header="0.3" footer="0.3"/>
  <pageSetup paperSize="9" scale="1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021">
    <tabColor theme="6" tint="0.79998168889431442"/>
  </sheetPr>
  <dimension ref="A1:BJ34"/>
  <sheetViews>
    <sheetView showGridLines="0" topLeftCell="C4" workbookViewId="0">
      <pane xSplit="4" ySplit="6" topLeftCell="G10" activePane="bottomRight" state="frozen"/>
      <selection activeCell="C4" sqref="C4"/>
      <selection pane="topRight" activeCell="G4" sqref="G4"/>
      <selection pane="bottomLeft" activeCell="C10" sqref="C10"/>
      <selection pane="bottomRight"/>
    </sheetView>
  </sheetViews>
  <sheetFormatPr defaultRowHeight="11.25"/>
  <cols>
    <col min="1" max="2" width="9.140625" hidden="1" customWidth="1"/>
    <col min="3" max="3" width="4.85546875" customWidth="1"/>
    <col min="5" max="5" width="28.7109375" customWidth="1"/>
    <col min="7" max="7" width="22.7109375" style="134" customWidth="1"/>
    <col min="8" max="9" width="15.7109375" style="134" customWidth="1"/>
    <col min="10" max="10" width="22.7109375" style="134" customWidth="1"/>
    <col min="11" max="61" width="15.7109375" style="134" customWidth="1"/>
    <col min="62" max="62" width="22.7109375" style="134" customWidth="1"/>
  </cols>
  <sheetData>
    <row r="1" spans="3:62" ht="11.25" hidden="1" customHeight="1">
      <c r="U1" s="242"/>
      <c r="Z1" s="242"/>
    </row>
    <row r="2" spans="3:62" hidden="1"/>
    <row r="3" spans="3:62" hidden="1"/>
    <row r="4" spans="3:62">
      <c r="D4" s="221" t="s">
        <v>713</v>
      </c>
    </row>
    <row r="5" spans="3:62" ht="12.75">
      <c r="D5" s="130" t="str">
        <f>region_name &amp; " " &amp; org</f>
        <v>Курская область МУП ЖКХ "Родник"</v>
      </c>
    </row>
    <row r="6" spans="3:62" ht="6" customHeight="1">
      <c r="D6" s="327"/>
      <c r="E6" s="327"/>
      <c r="F6" s="327"/>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row>
    <row r="7" spans="3:62" ht="135">
      <c r="C7" s="327"/>
      <c r="D7" s="484" t="s">
        <v>188</v>
      </c>
      <c r="E7" s="485" t="s">
        <v>935</v>
      </c>
      <c r="F7" s="485" t="s">
        <v>934</v>
      </c>
      <c r="G7" s="228" t="s">
        <v>712</v>
      </c>
      <c r="H7" s="228" t="s">
        <v>710</v>
      </c>
      <c r="I7" s="228" t="s">
        <v>709</v>
      </c>
      <c r="J7" s="228" t="s">
        <v>708</v>
      </c>
      <c r="K7" s="228" t="s">
        <v>707</v>
      </c>
      <c r="L7" s="228" t="s">
        <v>705</v>
      </c>
      <c r="M7" s="228" t="s">
        <v>703</v>
      </c>
      <c r="N7" s="228" t="s">
        <v>702</v>
      </c>
      <c r="O7" s="228" t="s">
        <v>701</v>
      </c>
      <c r="P7" s="228" t="s">
        <v>649</v>
      </c>
      <c r="Q7" s="228" t="s">
        <v>647</v>
      </c>
      <c r="R7" s="228" t="s">
        <v>698</v>
      </c>
      <c r="S7" s="228" t="s">
        <v>687</v>
      </c>
      <c r="T7" s="228" t="s">
        <v>685</v>
      </c>
      <c r="U7" s="228" t="s">
        <v>695</v>
      </c>
      <c r="V7" s="228" t="s">
        <v>649</v>
      </c>
      <c r="W7" s="228" t="s">
        <v>647</v>
      </c>
      <c r="X7" s="228" t="s">
        <v>692</v>
      </c>
      <c r="Y7" s="228" t="s">
        <v>649</v>
      </c>
      <c r="Z7" s="228" t="s">
        <v>647</v>
      </c>
      <c r="AA7" s="228" t="s">
        <v>689</v>
      </c>
      <c r="AB7" s="228" t="s">
        <v>687</v>
      </c>
      <c r="AC7" s="228" t="s">
        <v>685</v>
      </c>
      <c r="AD7" s="228" t="s">
        <v>683</v>
      </c>
      <c r="AE7" s="228" t="s">
        <v>649</v>
      </c>
      <c r="AF7" s="228" t="s">
        <v>647</v>
      </c>
      <c r="AG7" s="228" t="s">
        <v>680</v>
      </c>
      <c r="AH7" s="228" t="s">
        <v>649</v>
      </c>
      <c r="AI7" s="228" t="s">
        <v>647</v>
      </c>
      <c r="AJ7" s="228" t="s">
        <v>677</v>
      </c>
      <c r="AK7" s="228" t="s">
        <v>675</v>
      </c>
      <c r="AL7" s="228" t="s">
        <v>649</v>
      </c>
      <c r="AM7" s="228" t="s">
        <v>647</v>
      </c>
      <c r="AN7" s="228" t="s">
        <v>671</v>
      </c>
      <c r="AO7" s="228" t="s">
        <v>649</v>
      </c>
      <c r="AP7" s="228" t="s">
        <v>647</v>
      </c>
      <c r="AQ7" s="228" t="s">
        <v>667</v>
      </c>
      <c r="AR7" s="228" t="s">
        <v>649</v>
      </c>
      <c r="AS7" s="228" t="s">
        <v>647</v>
      </c>
      <c r="AT7" s="228" t="s">
        <v>663</v>
      </c>
      <c r="AU7" s="228" t="s">
        <v>649</v>
      </c>
      <c r="AV7" s="228" t="s">
        <v>647</v>
      </c>
      <c r="AW7" s="228" t="s">
        <v>659</v>
      </c>
      <c r="AX7" s="228" t="s">
        <v>649</v>
      </c>
      <c r="AY7" s="228" t="s">
        <v>647</v>
      </c>
      <c r="AZ7" s="498" t="s">
        <v>181</v>
      </c>
      <c r="BA7" s="228" t="s">
        <v>450</v>
      </c>
      <c r="BB7" s="228" t="s">
        <v>649</v>
      </c>
      <c r="BC7" s="228" t="s">
        <v>647</v>
      </c>
      <c r="BD7" s="228" t="s">
        <v>651</v>
      </c>
      <c r="BE7" s="228" t="s">
        <v>649</v>
      </c>
      <c r="BF7" s="228" t="s">
        <v>647</v>
      </c>
      <c r="BG7" s="228" t="s">
        <v>645</v>
      </c>
      <c r="BH7" s="228" t="s">
        <v>644</v>
      </c>
      <c r="BI7" s="228" t="s">
        <v>643</v>
      </c>
      <c r="BJ7" s="332" t="s">
        <v>641</v>
      </c>
    </row>
    <row r="8" spans="3:62">
      <c r="C8" s="327"/>
      <c r="D8" s="493"/>
      <c r="E8" s="486"/>
      <c r="F8" s="486"/>
      <c r="G8" s="228" t="s">
        <v>533</v>
      </c>
      <c r="H8" s="228" t="s">
        <v>533</v>
      </c>
      <c r="I8" s="228" t="s">
        <v>533</v>
      </c>
      <c r="J8" s="228" t="s">
        <v>533</v>
      </c>
      <c r="K8" s="228" t="s">
        <v>533</v>
      </c>
      <c r="L8" s="228" t="s">
        <v>704</v>
      </c>
      <c r="M8" s="228" t="s">
        <v>533</v>
      </c>
      <c r="N8" s="228" t="s">
        <v>533</v>
      </c>
      <c r="O8" s="228" t="s">
        <v>533</v>
      </c>
      <c r="P8" s="228" t="s">
        <v>533</v>
      </c>
      <c r="Q8" s="228" t="s">
        <v>533</v>
      </c>
      <c r="R8" s="228" t="s">
        <v>684</v>
      </c>
      <c r="S8" s="228" t="s">
        <v>684</v>
      </c>
      <c r="T8" s="228" t="s">
        <v>684</v>
      </c>
      <c r="U8" s="228" t="s">
        <v>533</v>
      </c>
      <c r="V8" s="228" t="s">
        <v>533</v>
      </c>
      <c r="W8" s="228" t="s">
        <v>533</v>
      </c>
      <c r="X8" s="228" t="s">
        <v>533</v>
      </c>
      <c r="Y8" s="228" t="s">
        <v>533</v>
      </c>
      <c r="Z8" s="228" t="s">
        <v>533</v>
      </c>
      <c r="AA8" s="228" t="s">
        <v>684</v>
      </c>
      <c r="AB8" s="228" t="s">
        <v>684</v>
      </c>
      <c r="AC8" s="228" t="s">
        <v>684</v>
      </c>
      <c r="AD8" s="228" t="s">
        <v>533</v>
      </c>
      <c r="AE8" s="228"/>
      <c r="AF8" s="228"/>
      <c r="AG8" s="228" t="s">
        <v>533</v>
      </c>
      <c r="AH8" s="228" t="s">
        <v>533</v>
      </c>
      <c r="AI8" s="228" t="s">
        <v>533</v>
      </c>
      <c r="AJ8" s="228" t="s">
        <v>533</v>
      </c>
      <c r="AK8" s="228" t="s">
        <v>533</v>
      </c>
      <c r="AL8" s="228" t="s">
        <v>533</v>
      </c>
      <c r="AM8" s="228" t="s">
        <v>533</v>
      </c>
      <c r="AN8" s="228" t="s">
        <v>533</v>
      </c>
      <c r="AO8" s="228" t="s">
        <v>533</v>
      </c>
      <c r="AP8" s="228" t="s">
        <v>533</v>
      </c>
      <c r="AQ8" s="228" t="s">
        <v>533</v>
      </c>
      <c r="AR8" s="228" t="s">
        <v>533</v>
      </c>
      <c r="AS8" s="228" t="s">
        <v>533</v>
      </c>
      <c r="AT8" s="228" t="s">
        <v>533</v>
      </c>
      <c r="AU8" s="228" t="s">
        <v>533</v>
      </c>
      <c r="AV8" s="228" t="s">
        <v>533</v>
      </c>
      <c r="AW8" s="228" t="s">
        <v>533</v>
      </c>
      <c r="AX8" s="228" t="s">
        <v>533</v>
      </c>
      <c r="AY8" s="228" t="s">
        <v>533</v>
      </c>
      <c r="AZ8" s="499"/>
      <c r="BA8" s="228" t="s">
        <v>533</v>
      </c>
      <c r="BB8" s="228" t="s">
        <v>533</v>
      </c>
      <c r="BC8" s="228" t="s">
        <v>533</v>
      </c>
      <c r="BD8" s="228" t="s">
        <v>533</v>
      </c>
      <c r="BE8" s="228" t="s">
        <v>533</v>
      </c>
      <c r="BF8" s="228" t="s">
        <v>533</v>
      </c>
      <c r="BG8" s="228" t="s">
        <v>642</v>
      </c>
      <c r="BH8" s="228" t="s">
        <v>533</v>
      </c>
      <c r="BI8" s="228" t="s">
        <v>642</v>
      </c>
      <c r="BJ8" s="332" t="s">
        <v>533</v>
      </c>
    </row>
    <row r="9" spans="3:62">
      <c r="D9" s="214" t="s">
        <v>869</v>
      </c>
      <c r="E9" s="214" t="s">
        <v>937</v>
      </c>
      <c r="F9" s="214" t="s">
        <v>938</v>
      </c>
      <c r="G9" s="214" t="s">
        <v>177</v>
      </c>
      <c r="H9" s="214" t="s">
        <v>161</v>
      </c>
      <c r="I9" s="214" t="s">
        <v>162</v>
      </c>
      <c r="J9" s="214" t="s">
        <v>163</v>
      </c>
      <c r="K9" s="214" t="s">
        <v>189</v>
      </c>
      <c r="L9" s="214" t="s">
        <v>706</v>
      </c>
      <c r="M9" s="214" t="s">
        <v>618</v>
      </c>
      <c r="N9" s="214" t="s">
        <v>596</v>
      </c>
      <c r="O9" s="214" t="s">
        <v>591</v>
      </c>
      <c r="P9" s="214" t="s">
        <v>700</v>
      </c>
      <c r="Q9" s="214" t="s">
        <v>699</v>
      </c>
      <c r="R9" s="214" t="s">
        <v>589</v>
      </c>
      <c r="S9" s="214" t="s">
        <v>697</v>
      </c>
      <c r="T9" s="214" t="s">
        <v>696</v>
      </c>
      <c r="U9" s="214" t="s">
        <v>587</v>
      </c>
      <c r="V9" s="214" t="s">
        <v>694</v>
      </c>
      <c r="W9" s="214" t="s">
        <v>693</v>
      </c>
      <c r="X9" s="214" t="s">
        <v>585</v>
      </c>
      <c r="Y9" s="214" t="s">
        <v>691</v>
      </c>
      <c r="Z9" s="214" t="s">
        <v>690</v>
      </c>
      <c r="AA9" s="214" t="s">
        <v>583</v>
      </c>
      <c r="AB9" s="214" t="s">
        <v>688</v>
      </c>
      <c r="AC9" s="214" t="s">
        <v>686</v>
      </c>
      <c r="AD9" s="214" t="s">
        <v>581</v>
      </c>
      <c r="AE9" s="214" t="s">
        <v>682</v>
      </c>
      <c r="AF9" s="214" t="s">
        <v>681</v>
      </c>
      <c r="AG9" s="214" t="s">
        <v>579</v>
      </c>
      <c r="AH9" s="214" t="s">
        <v>679</v>
      </c>
      <c r="AI9" s="214" t="s">
        <v>678</v>
      </c>
      <c r="AJ9" s="214" t="s">
        <v>577</v>
      </c>
      <c r="AK9" s="214" t="s">
        <v>676</v>
      </c>
      <c r="AL9" s="214" t="s">
        <v>674</v>
      </c>
      <c r="AM9" s="214" t="s">
        <v>673</v>
      </c>
      <c r="AN9" s="214" t="s">
        <v>672</v>
      </c>
      <c r="AO9" s="214" t="s">
        <v>670</v>
      </c>
      <c r="AP9" s="214" t="s">
        <v>669</v>
      </c>
      <c r="AQ9" s="214" t="s">
        <v>668</v>
      </c>
      <c r="AR9" s="214" t="s">
        <v>666</v>
      </c>
      <c r="AS9" s="214" t="s">
        <v>665</v>
      </c>
      <c r="AT9" s="214" t="s">
        <v>664</v>
      </c>
      <c r="AU9" s="214" t="s">
        <v>662</v>
      </c>
      <c r="AV9" s="214" t="s">
        <v>661</v>
      </c>
      <c r="AW9" s="214" t="s">
        <v>660</v>
      </c>
      <c r="AX9" s="214" t="s">
        <v>658</v>
      </c>
      <c r="AY9" s="214" t="s">
        <v>657</v>
      </c>
      <c r="AZ9" s="214" t="s">
        <v>1033</v>
      </c>
      <c r="BA9" s="214" t="s">
        <v>656</v>
      </c>
      <c r="BB9" s="214" t="s">
        <v>654</v>
      </c>
      <c r="BC9" s="214" t="s">
        <v>653</v>
      </c>
      <c r="BD9" s="214" t="s">
        <v>652</v>
      </c>
      <c r="BE9" s="214" t="s">
        <v>650</v>
      </c>
      <c r="BF9" s="214" t="s">
        <v>648</v>
      </c>
      <c r="BG9" s="214" t="s">
        <v>94</v>
      </c>
      <c r="BH9" s="214" t="s">
        <v>95</v>
      </c>
      <c r="BI9" s="214" t="s">
        <v>96</v>
      </c>
      <c r="BJ9" s="214" t="s">
        <v>195</v>
      </c>
    </row>
    <row r="10" spans="3:62">
      <c r="C10" s="327"/>
      <c r="D10" s="485" t="s">
        <v>869</v>
      </c>
      <c r="E10" s="494" t="s">
        <v>638</v>
      </c>
      <c r="F10" s="337">
        <v>2016</v>
      </c>
      <c r="G10" s="279">
        <f t="shared" ref="G10:G19" si="0">H10+I10+J10+K10+M10+N10+O10+R10+U10+X10+AA10+AD10+AG10+AJ10</f>
        <v>0</v>
      </c>
      <c r="H10" s="399"/>
      <c r="I10" s="399"/>
      <c r="J10" s="399"/>
      <c r="K10" s="399"/>
      <c r="L10" s="399"/>
      <c r="M10" s="399"/>
      <c r="N10" s="399"/>
      <c r="O10" s="279">
        <f t="shared" ref="O10:O19" si="1">P10+Q10</f>
        <v>0</v>
      </c>
      <c r="P10" s="399"/>
      <c r="Q10" s="399"/>
      <c r="R10" s="279">
        <f t="shared" ref="R10:R19" si="2">S10+T10</f>
        <v>0</v>
      </c>
      <c r="S10" s="399"/>
      <c r="T10" s="399"/>
      <c r="U10" s="279">
        <f t="shared" ref="U10:U19" si="3">V10+W10</f>
        <v>0</v>
      </c>
      <c r="V10" s="399"/>
      <c r="W10" s="399"/>
      <c r="X10" s="279">
        <f t="shared" ref="X10:X19" si="4">Y10+Z10</f>
        <v>0</v>
      </c>
      <c r="Y10" s="399"/>
      <c r="Z10" s="399"/>
      <c r="AA10" s="279">
        <f t="shared" ref="AA10:AA19" si="5">AB10+AC10</f>
        <v>0</v>
      </c>
      <c r="AB10" s="399"/>
      <c r="AC10" s="399"/>
      <c r="AD10" s="279">
        <f t="shared" ref="AD10:AD19" si="6">AE10+AF10</f>
        <v>0</v>
      </c>
      <c r="AE10" s="399"/>
      <c r="AF10" s="399"/>
      <c r="AG10" s="279">
        <f t="shared" ref="AG10:AG19" si="7">AH10+AI10</f>
        <v>0</v>
      </c>
      <c r="AH10" s="399"/>
      <c r="AI10" s="399"/>
      <c r="AJ10" s="279">
        <f t="shared" ref="AJ10:AJ19" si="8">AK10+AN10+AQ10+AT10+AW10+BA10+BD10</f>
        <v>0</v>
      </c>
      <c r="AK10" s="279">
        <f t="shared" ref="AK10:AK19" si="9">AL10+AM10</f>
        <v>0</v>
      </c>
      <c r="AL10" s="399"/>
      <c r="AM10" s="399"/>
      <c r="AN10" s="279">
        <f t="shared" ref="AN10:AN19" si="10">AO10+AP10</f>
        <v>0</v>
      </c>
      <c r="AO10" s="399"/>
      <c r="AP10" s="399"/>
      <c r="AQ10" s="279">
        <f t="shared" ref="AQ10:AQ19" si="11">AR10+AS10</f>
        <v>0</v>
      </c>
      <c r="AR10" s="399"/>
      <c r="AS10" s="399"/>
      <c r="AT10" s="279">
        <f t="shared" ref="AT10:AT19" si="12">AU10+AV10</f>
        <v>0</v>
      </c>
      <c r="AU10" s="399"/>
      <c r="AV10" s="399"/>
      <c r="AW10" s="279">
        <f t="shared" ref="AW10:AW19" si="13">AX10+AY10</f>
        <v>0</v>
      </c>
      <c r="AX10" s="399"/>
      <c r="AY10" s="399"/>
      <c r="AZ10" s="400"/>
      <c r="BA10" s="279">
        <v>0</v>
      </c>
      <c r="BB10" s="399"/>
      <c r="BC10" s="399"/>
      <c r="BD10" s="279">
        <f t="shared" ref="BD10:BD19" si="14">BE10+BF10</f>
        <v>0</v>
      </c>
      <c r="BE10" s="399"/>
      <c r="BF10" s="399"/>
      <c r="BG10" s="399"/>
      <c r="BH10" s="399"/>
      <c r="BI10" s="399"/>
      <c r="BJ10" s="401"/>
    </row>
    <row r="11" spans="3:62">
      <c r="C11" s="327"/>
      <c r="D11" s="486"/>
      <c r="E11" s="494"/>
      <c r="F11" s="337">
        <v>2017</v>
      </c>
      <c r="G11" s="279">
        <f t="shared" si="0"/>
        <v>0</v>
      </c>
      <c r="H11" s="399"/>
      <c r="I11" s="399"/>
      <c r="J11" s="399"/>
      <c r="K11" s="399"/>
      <c r="L11" s="399"/>
      <c r="M11" s="399"/>
      <c r="N11" s="399"/>
      <c r="O11" s="279">
        <f t="shared" si="1"/>
        <v>0</v>
      </c>
      <c r="P11" s="399"/>
      <c r="Q11" s="399"/>
      <c r="R11" s="279">
        <f t="shared" si="2"/>
        <v>0</v>
      </c>
      <c r="S11" s="399"/>
      <c r="T11" s="399"/>
      <c r="U11" s="279">
        <f t="shared" si="3"/>
        <v>0</v>
      </c>
      <c r="V11" s="399"/>
      <c r="W11" s="399"/>
      <c r="X11" s="279">
        <f t="shared" si="4"/>
        <v>0</v>
      </c>
      <c r="Y11" s="399"/>
      <c r="Z11" s="399"/>
      <c r="AA11" s="279">
        <f t="shared" si="5"/>
        <v>0</v>
      </c>
      <c r="AB11" s="399"/>
      <c r="AC11" s="399"/>
      <c r="AD11" s="279">
        <f t="shared" si="6"/>
        <v>0</v>
      </c>
      <c r="AE11" s="399"/>
      <c r="AF11" s="399"/>
      <c r="AG11" s="279">
        <f t="shared" si="7"/>
        <v>0</v>
      </c>
      <c r="AH11" s="399"/>
      <c r="AI11" s="399"/>
      <c r="AJ11" s="279">
        <f t="shared" si="8"/>
        <v>0</v>
      </c>
      <c r="AK11" s="279">
        <f t="shared" si="9"/>
        <v>0</v>
      </c>
      <c r="AL11" s="399"/>
      <c r="AM11" s="399"/>
      <c r="AN11" s="279">
        <f t="shared" si="10"/>
        <v>0</v>
      </c>
      <c r="AO11" s="399"/>
      <c r="AP11" s="399"/>
      <c r="AQ11" s="279">
        <f t="shared" si="11"/>
        <v>0</v>
      </c>
      <c r="AR11" s="399"/>
      <c r="AS11" s="399"/>
      <c r="AT11" s="279">
        <f t="shared" si="12"/>
        <v>0</v>
      </c>
      <c r="AU11" s="399"/>
      <c r="AV11" s="399"/>
      <c r="AW11" s="279">
        <f t="shared" si="13"/>
        <v>0</v>
      </c>
      <c r="AX11" s="399"/>
      <c r="AY11" s="399"/>
      <c r="AZ11" s="400"/>
      <c r="BA11" s="279">
        <v>0</v>
      </c>
      <c r="BB11" s="399"/>
      <c r="BC11" s="399"/>
      <c r="BD11" s="279">
        <f t="shared" si="14"/>
        <v>0</v>
      </c>
      <c r="BE11" s="399"/>
      <c r="BF11" s="399"/>
      <c r="BG11" s="399"/>
      <c r="BH11" s="399"/>
      <c r="BI11" s="399"/>
      <c r="BJ11" s="401"/>
    </row>
    <row r="12" spans="3:62">
      <c r="C12" s="327"/>
      <c r="D12" s="486"/>
      <c r="E12" s="494"/>
      <c r="F12" s="337">
        <v>2018</v>
      </c>
      <c r="G12" s="279">
        <f t="shared" si="0"/>
        <v>0</v>
      </c>
      <c r="H12" s="399"/>
      <c r="I12" s="399"/>
      <c r="J12" s="399"/>
      <c r="K12" s="399"/>
      <c r="L12" s="399"/>
      <c r="M12" s="399"/>
      <c r="N12" s="399"/>
      <c r="O12" s="279">
        <f t="shared" si="1"/>
        <v>0</v>
      </c>
      <c r="P12" s="399"/>
      <c r="Q12" s="399"/>
      <c r="R12" s="279">
        <f t="shared" si="2"/>
        <v>0</v>
      </c>
      <c r="S12" s="399"/>
      <c r="T12" s="399"/>
      <c r="U12" s="279">
        <f t="shared" si="3"/>
        <v>0</v>
      </c>
      <c r="V12" s="399"/>
      <c r="W12" s="399"/>
      <c r="X12" s="279">
        <f t="shared" si="4"/>
        <v>0</v>
      </c>
      <c r="Y12" s="399"/>
      <c r="Z12" s="399"/>
      <c r="AA12" s="279">
        <f t="shared" si="5"/>
        <v>0</v>
      </c>
      <c r="AB12" s="399"/>
      <c r="AC12" s="399"/>
      <c r="AD12" s="279">
        <f t="shared" si="6"/>
        <v>0</v>
      </c>
      <c r="AE12" s="399"/>
      <c r="AF12" s="399"/>
      <c r="AG12" s="279">
        <f t="shared" si="7"/>
        <v>0</v>
      </c>
      <c r="AH12" s="399"/>
      <c r="AI12" s="399"/>
      <c r="AJ12" s="279">
        <f t="shared" si="8"/>
        <v>0</v>
      </c>
      <c r="AK12" s="279">
        <f t="shared" si="9"/>
        <v>0</v>
      </c>
      <c r="AL12" s="399"/>
      <c r="AM12" s="399"/>
      <c r="AN12" s="279">
        <f t="shared" si="10"/>
        <v>0</v>
      </c>
      <c r="AO12" s="399"/>
      <c r="AP12" s="399"/>
      <c r="AQ12" s="279">
        <f t="shared" si="11"/>
        <v>0</v>
      </c>
      <c r="AR12" s="399"/>
      <c r="AS12" s="399"/>
      <c r="AT12" s="279">
        <f t="shared" si="12"/>
        <v>0</v>
      </c>
      <c r="AU12" s="399"/>
      <c r="AV12" s="399"/>
      <c r="AW12" s="279">
        <f t="shared" si="13"/>
        <v>0</v>
      </c>
      <c r="AX12" s="399"/>
      <c r="AY12" s="399"/>
      <c r="AZ12" s="400"/>
      <c r="BA12" s="279">
        <v>0</v>
      </c>
      <c r="BB12" s="399"/>
      <c r="BC12" s="399"/>
      <c r="BD12" s="279">
        <f t="shared" si="14"/>
        <v>0</v>
      </c>
      <c r="BE12" s="399"/>
      <c r="BF12" s="399"/>
      <c r="BG12" s="399"/>
      <c r="BH12" s="399"/>
      <c r="BI12" s="399"/>
      <c r="BJ12" s="401"/>
    </row>
    <row r="13" spans="3:62">
      <c r="C13" s="327"/>
      <c r="D13" s="486"/>
      <c r="E13" s="494"/>
      <c r="F13" s="337">
        <v>2019</v>
      </c>
      <c r="G13" s="279">
        <f t="shared" si="0"/>
        <v>0</v>
      </c>
      <c r="H13" s="399"/>
      <c r="I13" s="399"/>
      <c r="J13" s="399"/>
      <c r="K13" s="399"/>
      <c r="L13" s="399"/>
      <c r="M13" s="399"/>
      <c r="N13" s="399"/>
      <c r="O13" s="279">
        <f t="shared" si="1"/>
        <v>0</v>
      </c>
      <c r="P13" s="399"/>
      <c r="Q13" s="399"/>
      <c r="R13" s="279">
        <f t="shared" si="2"/>
        <v>0</v>
      </c>
      <c r="S13" s="399"/>
      <c r="T13" s="399"/>
      <c r="U13" s="279">
        <f t="shared" si="3"/>
        <v>0</v>
      </c>
      <c r="V13" s="399"/>
      <c r="W13" s="399"/>
      <c r="X13" s="279">
        <f t="shared" si="4"/>
        <v>0</v>
      </c>
      <c r="Y13" s="399"/>
      <c r="Z13" s="399"/>
      <c r="AA13" s="279">
        <f t="shared" si="5"/>
        <v>0</v>
      </c>
      <c r="AB13" s="399"/>
      <c r="AC13" s="399"/>
      <c r="AD13" s="279">
        <f t="shared" si="6"/>
        <v>0</v>
      </c>
      <c r="AE13" s="399"/>
      <c r="AF13" s="399"/>
      <c r="AG13" s="279">
        <f t="shared" si="7"/>
        <v>0</v>
      </c>
      <c r="AH13" s="399"/>
      <c r="AI13" s="399"/>
      <c r="AJ13" s="279">
        <f t="shared" si="8"/>
        <v>0</v>
      </c>
      <c r="AK13" s="279">
        <f t="shared" si="9"/>
        <v>0</v>
      </c>
      <c r="AL13" s="399"/>
      <c r="AM13" s="399"/>
      <c r="AN13" s="279">
        <f t="shared" si="10"/>
        <v>0</v>
      </c>
      <c r="AO13" s="399"/>
      <c r="AP13" s="399"/>
      <c r="AQ13" s="279">
        <f t="shared" si="11"/>
        <v>0</v>
      </c>
      <c r="AR13" s="399"/>
      <c r="AS13" s="399"/>
      <c r="AT13" s="279">
        <f t="shared" si="12"/>
        <v>0</v>
      </c>
      <c r="AU13" s="399"/>
      <c r="AV13" s="399"/>
      <c r="AW13" s="279">
        <f t="shared" si="13"/>
        <v>0</v>
      </c>
      <c r="AX13" s="399"/>
      <c r="AY13" s="399"/>
      <c r="AZ13" s="400"/>
      <c r="BA13" s="279">
        <v>0</v>
      </c>
      <c r="BB13" s="399"/>
      <c r="BC13" s="399"/>
      <c r="BD13" s="279">
        <f t="shared" si="14"/>
        <v>0</v>
      </c>
      <c r="BE13" s="399"/>
      <c r="BF13" s="399"/>
      <c r="BG13" s="399"/>
      <c r="BH13" s="399"/>
      <c r="BI13" s="399"/>
      <c r="BJ13" s="401"/>
    </row>
    <row r="14" spans="3:62" ht="12" thickBot="1">
      <c r="C14" s="327"/>
      <c r="D14" s="486"/>
      <c r="E14" s="494"/>
      <c r="F14" s="337">
        <v>2020</v>
      </c>
      <c r="G14" s="279">
        <f t="shared" si="0"/>
        <v>0</v>
      </c>
      <c r="H14" s="399"/>
      <c r="I14" s="399"/>
      <c r="J14" s="399"/>
      <c r="K14" s="399"/>
      <c r="L14" s="399"/>
      <c r="M14" s="399"/>
      <c r="N14" s="399"/>
      <c r="O14" s="279">
        <f t="shared" si="1"/>
        <v>0</v>
      </c>
      <c r="P14" s="399"/>
      <c r="Q14" s="399"/>
      <c r="R14" s="279">
        <f t="shared" si="2"/>
        <v>0</v>
      </c>
      <c r="S14" s="399"/>
      <c r="T14" s="399"/>
      <c r="U14" s="279">
        <f t="shared" si="3"/>
        <v>0</v>
      </c>
      <c r="V14" s="399"/>
      <c r="W14" s="399"/>
      <c r="X14" s="279">
        <f t="shared" si="4"/>
        <v>0</v>
      </c>
      <c r="Y14" s="399"/>
      <c r="Z14" s="399"/>
      <c r="AA14" s="279">
        <f t="shared" si="5"/>
        <v>0</v>
      </c>
      <c r="AB14" s="399"/>
      <c r="AC14" s="399"/>
      <c r="AD14" s="279">
        <f t="shared" si="6"/>
        <v>0</v>
      </c>
      <c r="AE14" s="399"/>
      <c r="AF14" s="399"/>
      <c r="AG14" s="279">
        <f t="shared" si="7"/>
        <v>0</v>
      </c>
      <c r="AH14" s="399"/>
      <c r="AI14" s="399"/>
      <c r="AJ14" s="279">
        <f t="shared" si="8"/>
        <v>0</v>
      </c>
      <c r="AK14" s="279">
        <f t="shared" si="9"/>
        <v>0</v>
      </c>
      <c r="AL14" s="399"/>
      <c r="AM14" s="399"/>
      <c r="AN14" s="279">
        <f t="shared" si="10"/>
        <v>0</v>
      </c>
      <c r="AO14" s="399"/>
      <c r="AP14" s="399"/>
      <c r="AQ14" s="279">
        <f t="shared" si="11"/>
        <v>0</v>
      </c>
      <c r="AR14" s="399"/>
      <c r="AS14" s="399"/>
      <c r="AT14" s="279">
        <f t="shared" si="12"/>
        <v>0</v>
      </c>
      <c r="AU14" s="399"/>
      <c r="AV14" s="399"/>
      <c r="AW14" s="279">
        <f t="shared" si="13"/>
        <v>0</v>
      </c>
      <c r="AX14" s="399"/>
      <c r="AY14" s="399"/>
      <c r="AZ14" s="400"/>
      <c r="BA14" s="279">
        <v>0</v>
      </c>
      <c r="BB14" s="399"/>
      <c r="BC14" s="399"/>
      <c r="BD14" s="279">
        <f t="shared" si="14"/>
        <v>0</v>
      </c>
      <c r="BE14" s="399"/>
      <c r="BF14" s="399"/>
      <c r="BG14" s="399"/>
      <c r="BH14" s="399"/>
      <c r="BI14" s="399"/>
      <c r="BJ14" s="401"/>
    </row>
    <row r="15" spans="3:62">
      <c r="C15" s="327"/>
      <c r="D15" s="489" t="s">
        <v>937</v>
      </c>
      <c r="E15" s="495" t="s">
        <v>936</v>
      </c>
      <c r="F15" s="229">
        <v>2016</v>
      </c>
      <c r="G15" s="280">
        <f t="shared" si="0"/>
        <v>0</v>
      </c>
      <c r="H15" s="282">
        <f t="shared" ref="H15:N19" si="15">SUMIFS(H$20:H$21,$F$20:$F$21,$F15)</f>
        <v>0</v>
      </c>
      <c r="I15" s="282">
        <f t="shared" si="15"/>
        <v>0</v>
      </c>
      <c r="J15" s="282">
        <f t="shared" si="15"/>
        <v>0</v>
      </c>
      <c r="K15" s="282">
        <f t="shared" si="15"/>
        <v>0</v>
      </c>
      <c r="L15" s="282">
        <f t="shared" si="15"/>
        <v>0</v>
      </c>
      <c r="M15" s="282">
        <f t="shared" si="15"/>
        <v>0</v>
      </c>
      <c r="N15" s="282">
        <f t="shared" si="15"/>
        <v>0</v>
      </c>
      <c r="O15" s="280">
        <f t="shared" si="1"/>
        <v>0</v>
      </c>
      <c r="P15" s="282">
        <f>SUMIFS(P$20:P$21,$F$20:$F$21,$F15)</f>
        <v>0</v>
      </c>
      <c r="Q15" s="351"/>
      <c r="R15" s="280">
        <f t="shared" si="2"/>
        <v>0</v>
      </c>
      <c r="S15" s="282">
        <f>SUMIFS(S$20:S$21,$F$20:$F$21,$F15)</f>
        <v>0</v>
      </c>
      <c r="T15" s="351"/>
      <c r="U15" s="280">
        <f t="shared" si="3"/>
        <v>0</v>
      </c>
      <c r="V15" s="282">
        <f>SUMIFS(V$20:V$21,$F$20:$F$21,$F15)</f>
        <v>0</v>
      </c>
      <c r="W15" s="351"/>
      <c r="X15" s="280">
        <f t="shared" si="4"/>
        <v>0</v>
      </c>
      <c r="Y15" s="282">
        <f>SUMIFS(Y$20:Y$21,$F$20:$F$21,$F15)</f>
        <v>0</v>
      </c>
      <c r="Z15" s="351"/>
      <c r="AA15" s="280">
        <f t="shared" si="5"/>
        <v>0</v>
      </c>
      <c r="AB15" s="282">
        <f>SUMIFS(AB$20:AB$21,$F$20:$F$21,$F15)</f>
        <v>0</v>
      </c>
      <c r="AC15" s="351"/>
      <c r="AD15" s="280">
        <f t="shared" si="6"/>
        <v>0</v>
      </c>
      <c r="AE15" s="282">
        <f>SUMIFS(AE$20:AE$21,$F$20:$F$21,$F15)</f>
        <v>0</v>
      </c>
      <c r="AF15" s="351"/>
      <c r="AG15" s="280">
        <f t="shared" si="7"/>
        <v>0</v>
      </c>
      <c r="AH15" s="282">
        <f>SUMIFS(AH$20:AH$21,$F$20:$F$21,$F15)</f>
        <v>0</v>
      </c>
      <c r="AI15" s="351"/>
      <c r="AJ15" s="280">
        <f t="shared" si="8"/>
        <v>0</v>
      </c>
      <c r="AK15" s="280">
        <f t="shared" si="9"/>
        <v>0</v>
      </c>
      <c r="AL15" s="282">
        <f>SUMIFS(AL$20:AL$21,$F$20:$F$21,$F15)</f>
        <v>0</v>
      </c>
      <c r="AM15" s="351"/>
      <c r="AN15" s="280">
        <f t="shared" si="10"/>
        <v>0</v>
      </c>
      <c r="AO15" s="282">
        <f>SUMIFS(AO$20:AO$21,$F$20:$F$21,$F15)</f>
        <v>0</v>
      </c>
      <c r="AP15" s="351"/>
      <c r="AQ15" s="280">
        <f t="shared" si="11"/>
        <v>0</v>
      </c>
      <c r="AR15" s="282">
        <f>SUMIFS(AR$20:AR$21,$F$20:$F$21,$F15)</f>
        <v>0</v>
      </c>
      <c r="AS15" s="351"/>
      <c r="AT15" s="280">
        <f t="shared" si="12"/>
        <v>0</v>
      </c>
      <c r="AU15" s="282">
        <f>SUMIFS(AU$20:AU$21,$F$20:$F$21,$F15)</f>
        <v>0</v>
      </c>
      <c r="AV15" s="351"/>
      <c r="AW15" s="280">
        <f t="shared" si="13"/>
        <v>0</v>
      </c>
      <c r="AX15" s="282">
        <f>SUMIFS(AX$20:AX$21,$F$20:$F$21,$F15)</f>
        <v>0</v>
      </c>
      <c r="AY15" s="351"/>
      <c r="AZ15" s="313"/>
      <c r="BA15" s="280">
        <f>BB15+BC15</f>
        <v>0</v>
      </c>
      <c r="BB15" s="282">
        <f>SUMIFS(BB$20:BB$21,$F$20:$F$21,$F15)</f>
        <v>0</v>
      </c>
      <c r="BC15" s="351"/>
      <c r="BD15" s="280">
        <f t="shared" si="14"/>
        <v>0</v>
      </c>
      <c r="BE15" s="282">
        <f>SUMIFS(BE$20:BE$21,$F$20:$F$21,$F15)</f>
        <v>0</v>
      </c>
      <c r="BF15" s="351"/>
      <c r="BG15" s="282">
        <f t="shared" ref="BG15:BJ19" si="16">SUMIFS(BG$20:BG$21,$F$20:$F$21,$F15)</f>
        <v>0</v>
      </c>
      <c r="BH15" s="282">
        <f t="shared" si="16"/>
        <v>0</v>
      </c>
      <c r="BI15" s="282">
        <f t="shared" si="16"/>
        <v>0</v>
      </c>
      <c r="BJ15" s="353">
        <f t="shared" si="16"/>
        <v>0</v>
      </c>
    </row>
    <row r="16" spans="3:62">
      <c r="C16" s="327"/>
      <c r="D16" s="485"/>
      <c r="E16" s="496"/>
      <c r="F16" s="337">
        <v>2017</v>
      </c>
      <c r="G16" s="281">
        <f t="shared" si="0"/>
        <v>0</v>
      </c>
      <c r="H16" s="283">
        <f t="shared" si="15"/>
        <v>0</v>
      </c>
      <c r="I16" s="283">
        <f t="shared" si="15"/>
        <v>0</v>
      </c>
      <c r="J16" s="283">
        <f t="shared" si="15"/>
        <v>0</v>
      </c>
      <c r="K16" s="283">
        <f t="shared" si="15"/>
        <v>0</v>
      </c>
      <c r="L16" s="283">
        <f t="shared" si="15"/>
        <v>0</v>
      </c>
      <c r="M16" s="283">
        <f t="shared" si="15"/>
        <v>0</v>
      </c>
      <c r="N16" s="283">
        <f t="shared" si="15"/>
        <v>0</v>
      </c>
      <c r="O16" s="281">
        <f t="shared" si="1"/>
        <v>0</v>
      </c>
      <c r="P16" s="283">
        <f>SUMIFS(P$20:P$21,$F$20:$F$21,$F16)</f>
        <v>0</v>
      </c>
      <c r="Q16" s="352"/>
      <c r="R16" s="281">
        <f t="shared" si="2"/>
        <v>0</v>
      </c>
      <c r="S16" s="283">
        <f>SUMIFS(S$20:S$21,$F$20:$F$21,$F16)</f>
        <v>0</v>
      </c>
      <c r="T16" s="352"/>
      <c r="U16" s="281">
        <f t="shared" si="3"/>
        <v>0</v>
      </c>
      <c r="V16" s="283">
        <f>SUMIFS(V$20:V$21,$F$20:$F$21,$F16)</f>
        <v>0</v>
      </c>
      <c r="W16" s="352"/>
      <c r="X16" s="281">
        <f t="shared" si="4"/>
        <v>0</v>
      </c>
      <c r="Y16" s="283">
        <f>SUMIFS(Y$20:Y$21,$F$20:$F$21,$F16)</f>
        <v>0</v>
      </c>
      <c r="Z16" s="352"/>
      <c r="AA16" s="281">
        <f t="shared" si="5"/>
        <v>0</v>
      </c>
      <c r="AB16" s="283">
        <f>SUMIFS(AB$20:AB$21,$F$20:$F$21,$F16)</f>
        <v>0</v>
      </c>
      <c r="AC16" s="352"/>
      <c r="AD16" s="281">
        <f t="shared" si="6"/>
        <v>0</v>
      </c>
      <c r="AE16" s="283">
        <f>SUMIFS(AE$20:AE$21,$F$20:$F$21,$F16)</f>
        <v>0</v>
      </c>
      <c r="AF16" s="352"/>
      <c r="AG16" s="281">
        <f t="shared" si="7"/>
        <v>0</v>
      </c>
      <c r="AH16" s="283">
        <f>SUMIFS(AH$20:AH$21,$F$20:$F$21,$F16)</f>
        <v>0</v>
      </c>
      <c r="AI16" s="352"/>
      <c r="AJ16" s="281">
        <f t="shared" si="8"/>
        <v>0</v>
      </c>
      <c r="AK16" s="281">
        <f t="shared" si="9"/>
        <v>0</v>
      </c>
      <c r="AL16" s="283">
        <f>SUMIFS(AL$20:AL$21,$F$20:$F$21,$F16)</f>
        <v>0</v>
      </c>
      <c r="AM16" s="352"/>
      <c r="AN16" s="281">
        <f t="shared" si="10"/>
        <v>0</v>
      </c>
      <c r="AO16" s="283">
        <f>SUMIFS(AO$20:AO$21,$F$20:$F$21,$F16)</f>
        <v>0</v>
      </c>
      <c r="AP16" s="352"/>
      <c r="AQ16" s="281">
        <f t="shared" si="11"/>
        <v>0</v>
      </c>
      <c r="AR16" s="283">
        <f>SUMIFS(AR$20:AR$21,$F$20:$F$21,$F16)</f>
        <v>0</v>
      </c>
      <c r="AS16" s="352"/>
      <c r="AT16" s="281">
        <f t="shared" si="12"/>
        <v>0</v>
      </c>
      <c r="AU16" s="283">
        <f>SUMIFS(AU$20:AU$21,$F$20:$F$21,$F16)</f>
        <v>0</v>
      </c>
      <c r="AV16" s="352"/>
      <c r="AW16" s="281">
        <f t="shared" si="13"/>
        <v>0</v>
      </c>
      <c r="AX16" s="283">
        <f>SUMIFS(AX$20:AX$21,$F$20:$F$21,$F16)</f>
        <v>0</v>
      </c>
      <c r="AY16" s="352"/>
      <c r="AZ16" s="314"/>
      <c r="BA16" s="281">
        <f>BB16+BC16</f>
        <v>0</v>
      </c>
      <c r="BB16" s="283">
        <f>SUMIFS(BB$20:BB$21,$F$20:$F$21,$F16)</f>
        <v>0</v>
      </c>
      <c r="BC16" s="352"/>
      <c r="BD16" s="281">
        <f t="shared" si="14"/>
        <v>0</v>
      </c>
      <c r="BE16" s="283">
        <f>SUMIFS(BE$20:BE$21,$F$20:$F$21,$F16)</f>
        <v>0</v>
      </c>
      <c r="BF16" s="352"/>
      <c r="BG16" s="283">
        <f t="shared" si="16"/>
        <v>0</v>
      </c>
      <c r="BH16" s="283">
        <f t="shared" si="16"/>
        <v>0</v>
      </c>
      <c r="BI16" s="283">
        <f t="shared" si="16"/>
        <v>0</v>
      </c>
      <c r="BJ16" s="354">
        <f t="shared" si="16"/>
        <v>0</v>
      </c>
    </row>
    <row r="17" spans="3:62">
      <c r="C17" s="327"/>
      <c r="D17" s="485"/>
      <c r="E17" s="496"/>
      <c r="F17" s="337">
        <v>2018</v>
      </c>
      <c r="G17" s="281">
        <f t="shared" si="0"/>
        <v>0</v>
      </c>
      <c r="H17" s="283">
        <f t="shared" si="15"/>
        <v>0</v>
      </c>
      <c r="I17" s="283">
        <f t="shared" si="15"/>
        <v>0</v>
      </c>
      <c r="J17" s="283">
        <f t="shared" si="15"/>
        <v>0</v>
      </c>
      <c r="K17" s="283">
        <f t="shared" si="15"/>
        <v>0</v>
      </c>
      <c r="L17" s="283">
        <f t="shared" si="15"/>
        <v>0</v>
      </c>
      <c r="M17" s="283">
        <f t="shared" si="15"/>
        <v>0</v>
      </c>
      <c r="N17" s="283">
        <f t="shared" si="15"/>
        <v>0</v>
      </c>
      <c r="O17" s="281">
        <f t="shared" si="1"/>
        <v>0</v>
      </c>
      <c r="P17" s="283">
        <f>SUMIFS(P$20:P$21,$F$20:$F$21,$F17)</f>
        <v>0</v>
      </c>
      <c r="Q17" s="352"/>
      <c r="R17" s="281">
        <f t="shared" si="2"/>
        <v>0</v>
      </c>
      <c r="S17" s="283">
        <f>SUMIFS(S$20:S$21,$F$20:$F$21,$F17)</f>
        <v>0</v>
      </c>
      <c r="T17" s="352"/>
      <c r="U17" s="281">
        <f t="shared" si="3"/>
        <v>0</v>
      </c>
      <c r="V17" s="283">
        <f>SUMIFS(V$20:V$21,$F$20:$F$21,$F17)</f>
        <v>0</v>
      </c>
      <c r="W17" s="352"/>
      <c r="X17" s="281">
        <f t="shared" si="4"/>
        <v>0</v>
      </c>
      <c r="Y17" s="283">
        <f>SUMIFS(Y$20:Y$21,$F$20:$F$21,$F17)</f>
        <v>0</v>
      </c>
      <c r="Z17" s="352"/>
      <c r="AA17" s="281">
        <f t="shared" si="5"/>
        <v>0</v>
      </c>
      <c r="AB17" s="283">
        <f>SUMIFS(AB$20:AB$21,$F$20:$F$21,$F17)</f>
        <v>0</v>
      </c>
      <c r="AC17" s="352"/>
      <c r="AD17" s="281">
        <f t="shared" si="6"/>
        <v>0</v>
      </c>
      <c r="AE17" s="283">
        <f>SUMIFS(AE$20:AE$21,$F$20:$F$21,$F17)</f>
        <v>0</v>
      </c>
      <c r="AF17" s="352"/>
      <c r="AG17" s="281">
        <f t="shared" si="7"/>
        <v>0</v>
      </c>
      <c r="AH17" s="283">
        <f>SUMIFS(AH$20:AH$21,$F$20:$F$21,$F17)</f>
        <v>0</v>
      </c>
      <c r="AI17" s="352"/>
      <c r="AJ17" s="281">
        <f t="shared" si="8"/>
        <v>0</v>
      </c>
      <c r="AK17" s="281">
        <f t="shared" si="9"/>
        <v>0</v>
      </c>
      <c r="AL17" s="283">
        <f>SUMIFS(AL$20:AL$21,$F$20:$F$21,$F17)</f>
        <v>0</v>
      </c>
      <c r="AM17" s="352"/>
      <c r="AN17" s="281">
        <f t="shared" si="10"/>
        <v>0</v>
      </c>
      <c r="AO17" s="283">
        <f>SUMIFS(AO$20:AO$21,$F$20:$F$21,$F17)</f>
        <v>0</v>
      </c>
      <c r="AP17" s="352"/>
      <c r="AQ17" s="281">
        <f t="shared" si="11"/>
        <v>0</v>
      </c>
      <c r="AR17" s="283">
        <f>SUMIFS(AR$20:AR$21,$F$20:$F$21,$F17)</f>
        <v>0</v>
      </c>
      <c r="AS17" s="352"/>
      <c r="AT17" s="281">
        <f t="shared" si="12"/>
        <v>0</v>
      </c>
      <c r="AU17" s="283">
        <f>SUMIFS(AU$20:AU$21,$F$20:$F$21,$F17)</f>
        <v>0</v>
      </c>
      <c r="AV17" s="352"/>
      <c r="AW17" s="281">
        <f t="shared" si="13"/>
        <v>0</v>
      </c>
      <c r="AX17" s="283">
        <f>SUMIFS(AX$20:AX$21,$F$20:$F$21,$F17)</f>
        <v>0</v>
      </c>
      <c r="AY17" s="352"/>
      <c r="AZ17" s="314"/>
      <c r="BA17" s="281">
        <f>BB17+BC17</f>
        <v>0</v>
      </c>
      <c r="BB17" s="283">
        <f>SUMIFS(BB$20:BB$21,$F$20:$F$21,$F17)</f>
        <v>0</v>
      </c>
      <c r="BC17" s="352"/>
      <c r="BD17" s="281">
        <f t="shared" si="14"/>
        <v>0</v>
      </c>
      <c r="BE17" s="283">
        <f>SUMIFS(BE$20:BE$21,$F$20:$F$21,$F17)</f>
        <v>0</v>
      </c>
      <c r="BF17" s="352"/>
      <c r="BG17" s="283">
        <f t="shared" si="16"/>
        <v>0</v>
      </c>
      <c r="BH17" s="283">
        <f t="shared" si="16"/>
        <v>0</v>
      </c>
      <c r="BI17" s="283">
        <f t="shared" si="16"/>
        <v>0</v>
      </c>
      <c r="BJ17" s="354">
        <f t="shared" si="16"/>
        <v>0</v>
      </c>
    </row>
    <row r="18" spans="3:62">
      <c r="C18" s="327"/>
      <c r="D18" s="485"/>
      <c r="E18" s="496"/>
      <c r="F18" s="337">
        <v>2019</v>
      </c>
      <c r="G18" s="281">
        <f t="shared" si="0"/>
        <v>0</v>
      </c>
      <c r="H18" s="283">
        <f t="shared" si="15"/>
        <v>0</v>
      </c>
      <c r="I18" s="283">
        <f t="shared" si="15"/>
        <v>0</v>
      </c>
      <c r="J18" s="283">
        <f t="shared" si="15"/>
        <v>0</v>
      </c>
      <c r="K18" s="283">
        <f t="shared" si="15"/>
        <v>0</v>
      </c>
      <c r="L18" s="283">
        <f t="shared" si="15"/>
        <v>0</v>
      </c>
      <c r="M18" s="283">
        <f t="shared" si="15"/>
        <v>0</v>
      </c>
      <c r="N18" s="283">
        <f t="shared" si="15"/>
        <v>0</v>
      </c>
      <c r="O18" s="281">
        <f t="shared" si="1"/>
        <v>0</v>
      </c>
      <c r="P18" s="283">
        <f>SUMIFS(P$20:P$21,$F$20:$F$21,$F18)</f>
        <v>0</v>
      </c>
      <c r="Q18" s="352"/>
      <c r="R18" s="281">
        <f t="shared" si="2"/>
        <v>0</v>
      </c>
      <c r="S18" s="283">
        <f>SUMIFS(S$20:S$21,$F$20:$F$21,$F18)</f>
        <v>0</v>
      </c>
      <c r="T18" s="352"/>
      <c r="U18" s="281">
        <f t="shared" si="3"/>
        <v>0</v>
      </c>
      <c r="V18" s="283">
        <f>SUMIFS(V$20:V$21,$F$20:$F$21,$F18)</f>
        <v>0</v>
      </c>
      <c r="W18" s="352"/>
      <c r="X18" s="281">
        <f t="shared" si="4"/>
        <v>0</v>
      </c>
      <c r="Y18" s="283">
        <f>SUMIFS(Y$20:Y$21,$F$20:$F$21,$F18)</f>
        <v>0</v>
      </c>
      <c r="Z18" s="352"/>
      <c r="AA18" s="281">
        <f t="shared" si="5"/>
        <v>0</v>
      </c>
      <c r="AB18" s="283">
        <f>SUMIFS(AB$20:AB$21,$F$20:$F$21,$F18)</f>
        <v>0</v>
      </c>
      <c r="AC18" s="352"/>
      <c r="AD18" s="281">
        <f t="shared" si="6"/>
        <v>0</v>
      </c>
      <c r="AE18" s="283">
        <f>SUMIFS(AE$20:AE$21,$F$20:$F$21,$F18)</f>
        <v>0</v>
      </c>
      <c r="AF18" s="352"/>
      <c r="AG18" s="281">
        <f t="shared" si="7"/>
        <v>0</v>
      </c>
      <c r="AH18" s="283">
        <f>SUMIFS(AH$20:AH$21,$F$20:$F$21,$F18)</f>
        <v>0</v>
      </c>
      <c r="AI18" s="352"/>
      <c r="AJ18" s="281">
        <f t="shared" si="8"/>
        <v>0</v>
      </c>
      <c r="AK18" s="281">
        <f t="shared" si="9"/>
        <v>0</v>
      </c>
      <c r="AL18" s="283">
        <f>SUMIFS(AL$20:AL$21,$F$20:$F$21,$F18)</f>
        <v>0</v>
      </c>
      <c r="AM18" s="352"/>
      <c r="AN18" s="281">
        <f t="shared" si="10"/>
        <v>0</v>
      </c>
      <c r="AO18" s="283">
        <f>SUMIFS(AO$20:AO$21,$F$20:$F$21,$F18)</f>
        <v>0</v>
      </c>
      <c r="AP18" s="352"/>
      <c r="AQ18" s="281">
        <f t="shared" si="11"/>
        <v>0</v>
      </c>
      <c r="AR18" s="283">
        <f>SUMIFS(AR$20:AR$21,$F$20:$F$21,$F18)</f>
        <v>0</v>
      </c>
      <c r="AS18" s="352"/>
      <c r="AT18" s="281">
        <f t="shared" si="12"/>
        <v>0</v>
      </c>
      <c r="AU18" s="283">
        <f>SUMIFS(AU$20:AU$21,$F$20:$F$21,$F18)</f>
        <v>0</v>
      </c>
      <c r="AV18" s="352"/>
      <c r="AW18" s="281">
        <f t="shared" si="13"/>
        <v>0</v>
      </c>
      <c r="AX18" s="283">
        <f>SUMIFS(AX$20:AX$21,$F$20:$F$21,$F18)</f>
        <v>0</v>
      </c>
      <c r="AY18" s="352"/>
      <c r="AZ18" s="314"/>
      <c r="BA18" s="281">
        <f>BB18+BC18</f>
        <v>0</v>
      </c>
      <c r="BB18" s="283">
        <f>SUMIFS(BB$20:BB$21,$F$20:$F$21,$F18)</f>
        <v>0</v>
      </c>
      <c r="BC18" s="352"/>
      <c r="BD18" s="281">
        <f t="shared" si="14"/>
        <v>0</v>
      </c>
      <c r="BE18" s="283">
        <f>SUMIFS(BE$20:BE$21,$F$20:$F$21,$F18)</f>
        <v>0</v>
      </c>
      <c r="BF18" s="352"/>
      <c r="BG18" s="283">
        <f t="shared" si="16"/>
        <v>0</v>
      </c>
      <c r="BH18" s="283">
        <f t="shared" si="16"/>
        <v>0</v>
      </c>
      <c r="BI18" s="283">
        <f t="shared" si="16"/>
        <v>0</v>
      </c>
      <c r="BJ18" s="354">
        <f t="shared" si="16"/>
        <v>0</v>
      </c>
    </row>
    <row r="19" spans="3:62" ht="12" thickBot="1">
      <c r="C19" s="327"/>
      <c r="D19" s="485"/>
      <c r="E19" s="496"/>
      <c r="F19" s="337">
        <v>2020</v>
      </c>
      <c r="G19" s="281">
        <f t="shared" si="0"/>
        <v>0</v>
      </c>
      <c r="H19" s="283">
        <f t="shared" si="15"/>
        <v>0</v>
      </c>
      <c r="I19" s="283">
        <f t="shared" si="15"/>
        <v>0</v>
      </c>
      <c r="J19" s="283">
        <f t="shared" si="15"/>
        <v>0</v>
      </c>
      <c r="K19" s="283">
        <f t="shared" si="15"/>
        <v>0</v>
      </c>
      <c r="L19" s="283">
        <f t="shared" si="15"/>
        <v>0</v>
      </c>
      <c r="M19" s="283">
        <f t="shared" si="15"/>
        <v>0</v>
      </c>
      <c r="N19" s="283">
        <f t="shared" si="15"/>
        <v>0</v>
      </c>
      <c r="O19" s="281">
        <f t="shared" si="1"/>
        <v>0</v>
      </c>
      <c r="P19" s="283">
        <f>SUMIFS(P$20:P$21,$F$20:$F$21,$F19)</f>
        <v>0</v>
      </c>
      <c r="Q19" s="352"/>
      <c r="R19" s="281">
        <f t="shared" si="2"/>
        <v>0</v>
      </c>
      <c r="S19" s="283">
        <f>SUMIFS(S$20:S$21,$F$20:$F$21,$F19)</f>
        <v>0</v>
      </c>
      <c r="T19" s="352"/>
      <c r="U19" s="281">
        <f t="shared" si="3"/>
        <v>0</v>
      </c>
      <c r="V19" s="283">
        <f>SUMIFS(V$20:V$21,$F$20:$F$21,$F19)</f>
        <v>0</v>
      </c>
      <c r="W19" s="352"/>
      <c r="X19" s="281">
        <f t="shared" si="4"/>
        <v>0</v>
      </c>
      <c r="Y19" s="283">
        <f>SUMIFS(Y$20:Y$21,$F$20:$F$21,$F19)</f>
        <v>0</v>
      </c>
      <c r="Z19" s="352"/>
      <c r="AA19" s="281">
        <f t="shared" si="5"/>
        <v>0</v>
      </c>
      <c r="AB19" s="283">
        <f>SUMIFS(AB$20:AB$21,$F$20:$F$21,$F19)</f>
        <v>0</v>
      </c>
      <c r="AC19" s="352"/>
      <c r="AD19" s="281">
        <f t="shared" si="6"/>
        <v>0</v>
      </c>
      <c r="AE19" s="283">
        <f>SUMIFS(AE$20:AE$21,$F$20:$F$21,$F19)</f>
        <v>0</v>
      </c>
      <c r="AF19" s="352"/>
      <c r="AG19" s="281">
        <f t="shared" si="7"/>
        <v>0</v>
      </c>
      <c r="AH19" s="283">
        <f>SUMIFS(AH$20:AH$21,$F$20:$F$21,$F19)</f>
        <v>0</v>
      </c>
      <c r="AI19" s="352"/>
      <c r="AJ19" s="281">
        <f t="shared" si="8"/>
        <v>0</v>
      </c>
      <c r="AK19" s="281">
        <f t="shared" si="9"/>
        <v>0</v>
      </c>
      <c r="AL19" s="283">
        <f>SUMIFS(AL$20:AL$21,$F$20:$F$21,$F19)</f>
        <v>0</v>
      </c>
      <c r="AM19" s="352"/>
      <c r="AN19" s="281">
        <f t="shared" si="10"/>
        <v>0</v>
      </c>
      <c r="AO19" s="283">
        <f>SUMIFS(AO$20:AO$21,$F$20:$F$21,$F19)</f>
        <v>0</v>
      </c>
      <c r="AP19" s="352"/>
      <c r="AQ19" s="281">
        <f t="shared" si="11"/>
        <v>0</v>
      </c>
      <c r="AR19" s="283">
        <f>SUMIFS(AR$20:AR$21,$F$20:$F$21,$F19)</f>
        <v>0</v>
      </c>
      <c r="AS19" s="352"/>
      <c r="AT19" s="281">
        <f t="shared" si="12"/>
        <v>0</v>
      </c>
      <c r="AU19" s="283">
        <f>SUMIFS(AU$20:AU$21,$F$20:$F$21,$F19)</f>
        <v>0</v>
      </c>
      <c r="AV19" s="352"/>
      <c r="AW19" s="281">
        <f t="shared" si="13"/>
        <v>0</v>
      </c>
      <c r="AX19" s="283">
        <f>SUMIFS(AX$20:AX$21,$F$20:$F$21,$F19)</f>
        <v>0</v>
      </c>
      <c r="AY19" s="352"/>
      <c r="AZ19" s="314"/>
      <c r="BA19" s="281">
        <f>BB19+BC19</f>
        <v>0</v>
      </c>
      <c r="BB19" s="283">
        <f>SUMIFS(BB$20:BB$21,$F$20:$F$21,$F19)</f>
        <v>0</v>
      </c>
      <c r="BC19" s="352"/>
      <c r="BD19" s="281">
        <f t="shared" si="14"/>
        <v>0</v>
      </c>
      <c r="BE19" s="283">
        <f>SUMIFS(BE$20:BE$21,$F$20:$F$21,$F19)</f>
        <v>0</v>
      </c>
      <c r="BF19" s="352"/>
      <c r="BG19" s="283">
        <f t="shared" si="16"/>
        <v>0</v>
      </c>
      <c r="BH19" s="283">
        <f t="shared" si="16"/>
        <v>0</v>
      </c>
      <c r="BI19" s="283">
        <f t="shared" si="16"/>
        <v>0</v>
      </c>
      <c r="BJ19" s="354">
        <f t="shared" si="16"/>
        <v>0</v>
      </c>
    </row>
    <row r="20" spans="3:62" ht="12" hidden="1" thickBot="1">
      <c r="D20" s="235" t="s">
        <v>869</v>
      </c>
      <c r="E20" s="236"/>
      <c r="F20" s="236"/>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row>
    <row r="21" spans="3:62">
      <c r="C21" s="327"/>
      <c r="D21" s="355"/>
      <c r="E21" s="356"/>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357"/>
      <c r="BH21" s="357"/>
      <c r="BI21" s="357"/>
      <c r="BJ21" s="358"/>
    </row>
    <row r="22" spans="3:62">
      <c r="D22" s="84"/>
      <c r="E22" s="84"/>
      <c r="F22" s="84"/>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row>
    <row r="23" spans="3:62" ht="56.25" hidden="1">
      <c r="F23" s="327"/>
      <c r="G23" s="330" t="s">
        <v>711</v>
      </c>
      <c r="H23" s="330"/>
      <c r="I23" s="330"/>
      <c r="J23" s="330"/>
      <c r="K23" s="330"/>
      <c r="L23" s="330"/>
      <c r="M23" s="330"/>
      <c r="N23" s="330"/>
      <c r="O23" s="330"/>
      <c r="P23" s="330"/>
      <c r="Q23" s="330" t="s">
        <v>646</v>
      </c>
      <c r="R23" s="330" t="s">
        <v>531</v>
      </c>
      <c r="S23" s="330"/>
      <c r="T23" s="330" t="s">
        <v>646</v>
      </c>
      <c r="U23" s="330"/>
      <c r="V23" s="330"/>
      <c r="W23" s="330" t="s">
        <v>646</v>
      </c>
      <c r="X23" s="330"/>
      <c r="Y23" s="330"/>
      <c r="Z23" s="330" t="s">
        <v>646</v>
      </c>
      <c r="AA23" s="330" t="s">
        <v>531</v>
      </c>
      <c r="AB23" s="330"/>
      <c r="AC23" s="330" t="s">
        <v>646</v>
      </c>
      <c r="AD23" s="330"/>
      <c r="AE23" s="330"/>
      <c r="AF23" s="330" t="s">
        <v>646</v>
      </c>
      <c r="AG23" s="330"/>
      <c r="AH23" s="330"/>
      <c r="AI23" s="330" t="s">
        <v>646</v>
      </c>
      <c r="AJ23" s="330"/>
      <c r="AK23" s="330"/>
      <c r="AL23" s="330"/>
      <c r="AM23" s="330" t="s">
        <v>646</v>
      </c>
      <c r="AN23" s="330"/>
      <c r="AO23" s="330"/>
      <c r="AP23" s="330" t="s">
        <v>646</v>
      </c>
      <c r="AQ23" s="330"/>
      <c r="AR23" s="330"/>
      <c r="AS23" s="330" t="s">
        <v>646</v>
      </c>
      <c r="AT23" s="330"/>
      <c r="AU23" s="330"/>
      <c r="AV23" s="330" t="s">
        <v>646</v>
      </c>
      <c r="AW23" s="330" t="s">
        <v>655</v>
      </c>
      <c r="AX23" s="330"/>
      <c r="AY23" s="330" t="s">
        <v>646</v>
      </c>
      <c r="AZ23" s="330"/>
      <c r="BA23" s="330" t="s">
        <v>655</v>
      </c>
      <c r="BB23" s="330"/>
      <c r="BC23" s="330" t="s">
        <v>646</v>
      </c>
      <c r="BD23" s="330"/>
      <c r="BE23" s="330"/>
      <c r="BF23" s="330" t="s">
        <v>646</v>
      </c>
      <c r="BG23" s="330"/>
      <c r="BH23" s="330"/>
      <c r="BI23" s="330"/>
      <c r="BJ23" s="346"/>
    </row>
    <row r="24" spans="3:62" hidden="1">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row>
    <row r="25" spans="3:62">
      <c r="D25" s="480" t="s">
        <v>1075</v>
      </c>
      <c r="E25" s="481"/>
      <c r="F25" s="481"/>
      <c r="G25" s="481"/>
      <c r="H25" s="481"/>
      <c r="I25" s="481"/>
    </row>
    <row r="26" spans="3:62">
      <c r="D26" s="481"/>
      <c r="E26" s="481"/>
      <c r="F26" s="481"/>
      <c r="G26" s="481"/>
      <c r="H26" s="481"/>
      <c r="I26" s="481"/>
    </row>
    <row r="27" spans="3:62">
      <c r="D27" s="481"/>
      <c r="E27" s="481"/>
      <c r="F27" s="481"/>
      <c r="G27" s="481"/>
      <c r="H27" s="481"/>
      <c r="I27" s="481"/>
    </row>
    <row r="28" spans="3:62">
      <c r="D28" s="481"/>
      <c r="E28" s="481"/>
      <c r="F28" s="481"/>
      <c r="G28" s="481"/>
      <c r="H28" s="481"/>
      <c r="I28" s="481"/>
    </row>
    <row r="29" spans="3:62">
      <c r="D29" s="481"/>
      <c r="E29" s="481"/>
      <c r="F29" s="481"/>
      <c r="G29" s="481"/>
      <c r="H29" s="481"/>
      <c r="I29" s="481"/>
    </row>
    <row r="30" spans="3:62">
      <c r="D30" s="481"/>
      <c r="E30" s="481"/>
      <c r="F30" s="481"/>
      <c r="G30" s="481"/>
      <c r="H30" s="481"/>
      <c r="I30" s="481"/>
    </row>
    <row r="31" spans="3:62">
      <c r="D31" s="481"/>
      <c r="E31" s="481"/>
      <c r="F31" s="481"/>
      <c r="G31" s="481"/>
      <c r="H31" s="481"/>
      <c r="I31" s="481"/>
    </row>
    <row r="32" spans="3:62">
      <c r="D32" s="481"/>
      <c r="E32" s="481"/>
      <c r="F32" s="481"/>
      <c r="G32" s="481"/>
      <c r="H32" s="481"/>
      <c r="I32" s="481"/>
    </row>
    <row r="33" spans="4:9">
      <c r="D33" s="481"/>
      <c r="E33" s="481"/>
      <c r="F33" s="481"/>
      <c r="G33" s="481"/>
      <c r="H33" s="481"/>
      <c r="I33" s="481"/>
    </row>
    <row r="34" spans="4:9">
      <c r="D34" s="481"/>
      <c r="E34" s="481"/>
      <c r="F34" s="481"/>
      <c r="G34" s="481"/>
      <c r="H34" s="481"/>
      <c r="I34" s="481"/>
    </row>
  </sheetData>
  <sheetProtection algorithmName="SHA-512" hashValue="PCJk02oZGIQJKNjiuui39EmY3LCfEhJcdUYn4gtDVQj+VgKYsVn9Q5apllicmBJWPPvlT/WenTx/YK3DyLWZ2g==" saltValue="fm+8LnX2pnlky6d8eb1D1A==" spinCount="100000" sheet="1" objects="1" scenarios="1" formatColumns="0" formatRows="0"/>
  <mergeCells count="9">
    <mergeCell ref="AZ7:AZ8"/>
    <mergeCell ref="D25:I34"/>
    <mergeCell ref="D7:D8"/>
    <mergeCell ref="E7:E8"/>
    <mergeCell ref="F7:F8"/>
    <mergeCell ref="D10:D14"/>
    <mergeCell ref="E10:E14"/>
    <mergeCell ref="D15:D19"/>
    <mergeCell ref="E15:E1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181</vt:i4>
      </vt:variant>
    </vt:vector>
  </HeadingPairs>
  <TitlesOfParts>
    <vt:vector size="192" baseType="lpstr">
      <vt:lpstr>Инструкция</vt:lpstr>
      <vt:lpstr>Титульный</vt:lpstr>
      <vt:lpstr>1. Объекты</vt:lpstr>
      <vt:lpstr>2. Затраты</vt:lpstr>
      <vt:lpstr>2.1 Теплоноситель</vt:lpstr>
      <vt:lpstr>3. Котельные</vt:lpstr>
      <vt:lpstr>4. Котлы</vt:lpstr>
      <vt:lpstr>5. Т. сети</vt:lpstr>
      <vt:lpstr>6. Когенерация</vt:lpstr>
      <vt:lpstr>Комментарии</vt:lpstr>
      <vt:lpstr>Проверка</vt:lpstr>
      <vt:lpstr>add_01</vt:lpstr>
      <vt:lpstr>add_02</vt:lpstr>
      <vt:lpstr>add_021</vt:lpstr>
      <vt:lpstr>add_03</vt:lpstr>
      <vt:lpstr>add_04</vt:lpstr>
      <vt:lpstr>add_06_1</vt:lpstr>
      <vt:lpstr>add_06_2</vt:lpstr>
      <vt:lpstr>add_com</vt:lpstr>
      <vt:lpstr>Block_7_ws_02</vt:lpstr>
      <vt:lpstr>Block_7_ws_03</vt:lpstr>
      <vt:lpstr>Block_7_ws_04</vt:lpstr>
      <vt:lpstr>chkGetUpdatesValue</vt:lpstr>
      <vt:lpstr>chkNoUpdatesValue</vt:lpstr>
      <vt:lpstr>code</vt:lpstr>
      <vt:lpstr>email</vt:lpstr>
      <vt:lpstr>et_com</vt:lpstr>
      <vt:lpstr>et_ws_01_notr</vt:lpstr>
      <vt:lpstr>et_ws_01_r</vt:lpstr>
      <vt:lpstr>et_ws_02</vt:lpstr>
      <vt:lpstr>et_ws_02_1</vt:lpstr>
      <vt:lpstr>et_ws_03</vt:lpstr>
      <vt:lpstr>et_ws_04</vt:lpstr>
      <vt:lpstr>et_ws_04_1</vt:lpstr>
      <vt:lpstr>et_ws_06_1</vt:lpstr>
      <vt:lpstr>et_ws_06_2</vt:lpstr>
      <vt:lpstr>fil_name</vt:lpstr>
      <vt:lpstr>FirstLine</vt:lpstr>
      <vt:lpstr>god</vt:lpstr>
      <vt:lpstr>inn</vt:lpstr>
      <vt:lpstr>Instr_1</vt:lpstr>
      <vt:lpstr>Instr_2</vt:lpstr>
      <vt:lpstr>Instr_3</vt:lpstr>
      <vt:lpstr>Instr_4</vt:lpstr>
      <vt:lpstr>Instr_5</vt:lpstr>
      <vt:lpstr>Instr_6</vt:lpstr>
      <vt:lpstr>Instr_7</vt:lpstr>
      <vt:lpstr>Instr_8</vt:lpstr>
      <vt:lpstr>instr_hyp1</vt:lpstr>
      <vt:lpstr>instr_hyp5</vt:lpstr>
      <vt:lpstr>ip_list</vt:lpstr>
      <vt:lpstr>kpp</vt:lpstr>
      <vt:lpstr>LIST_MR_MO_OKTMO</vt:lpstr>
      <vt:lpstr>logical</vt:lpstr>
      <vt:lpstr>mo</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MO_LIST_31</vt:lpstr>
      <vt:lpstr>MO_LIST_32</vt:lpstr>
      <vt:lpstr>MO_LIST_33</vt:lpstr>
      <vt:lpstr>MO_LIST_34</vt:lpstr>
      <vt:lpstr>MO_LIST_4</vt:lpstr>
      <vt:lpstr>MO_LIST_5</vt:lpstr>
      <vt:lpstr>MO_LIST_6</vt:lpstr>
      <vt:lpstr>MO_LIST_7</vt:lpstr>
      <vt:lpstr>MO_LIST_8</vt:lpstr>
      <vt:lpstr>MO_LIST_9</vt:lpstr>
      <vt:lpstr>MONTH</vt:lpstr>
      <vt:lpstr>month_list</vt:lpstr>
      <vt:lpstr>mr</vt:lpstr>
      <vt:lpstr>MR_LIST</vt:lpstr>
      <vt:lpstr>north_region</vt:lpstr>
      <vt:lpstr>oktmo</vt:lpstr>
      <vt:lpstr>OKTMO_TYPE_LIST</vt:lpstr>
      <vt:lpstr>org</vt:lpstr>
      <vt:lpstr>Org_otv_lico</vt:lpstr>
      <vt:lpstr>pDel_Comm</vt:lpstr>
      <vt:lpstr>REESTR_OBJECT_RANGE</vt:lpstr>
      <vt:lpstr>REESTR_ORG_RANGE</vt:lpstr>
      <vt:lpstr>REGION</vt:lpstr>
      <vt:lpstr>region_name</vt:lpstr>
      <vt:lpstr>rst_org_id</vt:lpstr>
      <vt:lpstr>separate_cost</vt:lpstr>
      <vt:lpstr>spr_ist_water</vt:lpstr>
      <vt:lpstr>spr_north_region</vt:lpstr>
      <vt:lpstr>spr_object_id</vt:lpstr>
      <vt:lpstr>spr_pravo</vt:lpstr>
      <vt:lpstr>spr_prod_boiler</vt:lpstr>
      <vt:lpstr>spr_storage_method_fuel</vt:lpstr>
      <vt:lpstr>spr_temperature</vt:lpstr>
      <vt:lpstr>spr_top_pod</vt:lpstr>
      <vt:lpstr>spr_type</vt:lpstr>
      <vt:lpstr>spr_type_boiler</vt:lpstr>
      <vt:lpstr>spr_type_boiler_location</vt:lpstr>
      <vt:lpstr>spr_type_clear</vt:lpstr>
      <vt:lpstr>spr_type_d</vt:lpstr>
      <vt:lpstr>spr_type_heat_load_control</vt:lpstr>
      <vt:lpstr>spr_type_object</vt:lpstr>
      <vt:lpstr>spr_type_of_coal_supply</vt:lpstr>
      <vt:lpstr>spr_type_of_fuel</vt:lpstr>
      <vt:lpstr>spr_type_of_fuel_no_no</vt:lpstr>
      <vt:lpstr>spr_type_of_fuel_res</vt:lpstr>
      <vt:lpstr>spr_type_of_fuel_supply</vt:lpstr>
      <vt:lpstr>spr_type_of_fuel_transportation</vt:lpstr>
      <vt:lpstr>spr_type_system</vt:lpstr>
      <vt:lpstr>spr_type_vp</vt:lpstr>
      <vt:lpstr>spr_work_period</vt:lpstr>
      <vt:lpstr>status</vt:lpstr>
      <vt:lpstr>UpdStatus</vt:lpstr>
      <vt:lpstr>vdet</vt:lpstr>
      <vt:lpstr>version</vt:lpstr>
      <vt:lpstr>ws_01_col_boiler_count</vt:lpstr>
      <vt:lpstr>ws_01_col_connected_load</vt:lpstr>
      <vt:lpstr>ws_01_col_coolant</vt:lpstr>
      <vt:lpstr>ws_01_col_date_end</vt:lpstr>
      <vt:lpstr>ws_01_col_date_start</vt:lpstr>
      <vt:lpstr>ws_01_col_del</vt:lpstr>
      <vt:lpstr>ws_01_col_installed_capacity</vt:lpstr>
      <vt:lpstr>ws_01_col_obj_lgl_id</vt:lpstr>
      <vt:lpstr>ws_01_col_obj_name</vt:lpstr>
      <vt:lpstr>ws_01_col_object_id</vt:lpstr>
      <vt:lpstr>ws_01_col_percent</vt:lpstr>
      <vt:lpstr>ws_01_col_sc_actually</vt:lpstr>
      <vt:lpstr>ws_01_col_sc_standart</vt:lpstr>
      <vt:lpstr>ws_01_col_type_of_fuel</vt:lpstr>
      <vt:lpstr>ws_01_count_object</vt:lpstr>
      <vt:lpstr>ws_01_name_plus_address</vt:lpstr>
      <vt:lpstr>ws_01_object_availability</vt:lpstr>
      <vt:lpstr>ws_01_object_from_reestr</vt:lpstr>
      <vt:lpstr>ws_01_object_from_reestr_flag</vt:lpstr>
      <vt:lpstr>ws_01_range_check_all_values</vt:lpstr>
      <vt:lpstr>ws_01_range_coolant_2016</vt:lpstr>
      <vt:lpstr>ws_01_range_coolant_2017</vt:lpstr>
      <vt:lpstr>ws_01_range_coolant_2018</vt:lpstr>
      <vt:lpstr>ws_01_range_coolant_2019</vt:lpstr>
      <vt:lpstr>ws_01_range_coolant_2020</vt:lpstr>
      <vt:lpstr>ws_01_range_period_work</vt:lpstr>
      <vt:lpstr>ws_01_range_period_work_r</vt:lpstr>
      <vt:lpstr>ws_01_range_type_system</vt:lpstr>
      <vt:lpstr>ws_01_range_type_system_r</vt:lpstr>
      <vt:lpstr>ws_01_row_end</vt:lpstr>
      <vt:lpstr>ws_01_row_info</vt:lpstr>
      <vt:lpstr>ws_01_row_start</vt:lpstr>
      <vt:lpstr>ws_02_check_all_range</vt:lpstr>
      <vt:lpstr>ws_02_row_info</vt:lpstr>
      <vt:lpstr>ws_021_check_all_range</vt:lpstr>
      <vt:lpstr>ws_021_row_info</vt:lpstr>
      <vt:lpstr>ws_03_check_all_range</vt:lpstr>
      <vt:lpstr>ws_03_col_con_load_2020</vt:lpstr>
      <vt:lpstr>ws_03_col_coolant</vt:lpstr>
      <vt:lpstr>ws_03_col_inst_pow_2020</vt:lpstr>
      <vt:lpstr>ws_03_col_main_fuel</vt:lpstr>
      <vt:lpstr>ws_03_col_num</vt:lpstr>
      <vt:lpstr>ws_03_col_reserve_fuel</vt:lpstr>
      <vt:lpstr>ws_03_col_spec_cons_f_2020</vt:lpstr>
      <vt:lpstr>ws_03_col_spec_cons_n_2020</vt:lpstr>
      <vt:lpstr>ws_03_row_info</vt:lpstr>
      <vt:lpstr>ws_04_check_all_range</vt:lpstr>
      <vt:lpstr>ws_04_col_num_boiler</vt:lpstr>
      <vt:lpstr>ws_04_col_period</vt:lpstr>
      <vt:lpstr>ws_04_range_period</vt:lpstr>
      <vt:lpstr>ws_04_row_info</vt:lpstr>
      <vt:lpstr>ws_05_check_all_range</vt:lpstr>
      <vt:lpstr>ws_05_row_info</vt:lpstr>
      <vt:lpstr>ws_06_check_all_range</vt:lpstr>
      <vt:lpstr>ws_06_range_check</vt:lpstr>
      <vt:lpstr>ws_06_range_check_1_1</vt:lpstr>
      <vt:lpstr>ws_06_range_check_2_1</vt:lpstr>
      <vt:lpstr>ws_06_row_info</vt:lpstr>
      <vt:lpstr>ws_06_row_start_1</vt:lpstr>
      <vt:lpstr>ws_06_row_start_2</vt:lpstr>
    </vt:vector>
  </TitlesOfParts>
  <Company>ФАС России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Технико-экономические показатели регулируемой организации</dc:title>
  <dc:subject>Технико-экономические показатели регулируемой организации</dc:subject>
  <dc:creator>--</dc:creator>
  <dc:description/>
  <cp:lastModifiedBy>Мой ПК</cp:lastModifiedBy>
  <cp:lastPrinted>2015-06-22T12:32:49Z</cp:lastPrinted>
  <dcterms:created xsi:type="dcterms:W3CDTF">2004-05-21T07:18:45Z</dcterms:created>
  <dcterms:modified xsi:type="dcterms:W3CDTF">2022-03-02T06:54:13Z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INFO.TSO.2016.2020.FACT</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1.5</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REGU</vt:lpwstr>
  </property>
  <property fmtid="{D5CDD505-2E9C-101B-9397-08002B2CF9AE}" pid="18" name="TypePlanning">
    <vt:lpwstr>FACT</vt:lpwstr>
  </property>
  <property fmtid="{D5CDD505-2E9C-101B-9397-08002B2CF9AE}" pid="19" name="ProtectBook">
    <vt:i4>0</vt:i4>
  </property>
</Properties>
</file>